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8dadc77b795b4c20/Desktop/MILENA 2022/INS/POA/"/>
    </mc:Choice>
  </mc:AlternateContent>
  <xr:revisionPtr revIDLastSave="0" documentId="8_{ECED91B2-7308-40A2-950E-67435B574F5A}" xr6:coauthVersionLast="47" xr6:coauthVersionMax="47" xr10:uidLastSave="{00000000-0000-0000-0000-000000000000}"/>
  <bookViews>
    <workbookView xWindow="-110" yWindow="-110" windowWidth="19420" windowHeight="10420" firstSheet="1" activeTab="1" xr2:uid="{00000000-000D-0000-FFFF-FFFF00000000}"/>
  </bookViews>
  <sheets>
    <sheet name="Variab." sheetId="20" state="hidden" r:id="rId1"/>
    <sheet name="Reporte T-I" sheetId="33" r:id="rId2"/>
    <sheet name="Objetivos" sheetId="26" r:id="rId3"/>
    <sheet name="Productos" sheetId="27" r:id="rId4"/>
    <sheet name="Actividades" sheetId="28" r:id="rId5"/>
    <sheet name="Tareas" sheetId="29" state="hidden" r:id="rId6"/>
  </sheets>
  <externalReferences>
    <externalReference r:id="rId7"/>
    <externalReference r:id="rId8"/>
    <externalReference r:id="rId9"/>
    <externalReference r:id="rId10"/>
    <externalReference r:id="rId11"/>
    <externalReference r:id="rId12"/>
  </externalReferences>
  <definedNames>
    <definedName name="A_01">Variab.!$C$28:$C$43</definedName>
    <definedName name="A_02">Variab.!$C$44:$C$47</definedName>
    <definedName name="A_03">Variab.!$C$48:$C$54</definedName>
    <definedName name="A_04">Variab.!$C$55:$C$73</definedName>
    <definedName name="A_05">Variab.!$C$74</definedName>
    <definedName name="A_07">Variab.!$F$28:$F$34</definedName>
    <definedName name="A_08">Variab.!$C$75:$C$77</definedName>
    <definedName name="A_09">Variab.!$C$78:$C$95</definedName>
    <definedName name="A_10">Variab.!$C$96:$C$104</definedName>
    <definedName name="A01_">Variab.!$BH$201:$BH$204</definedName>
    <definedName name="A02_">Variab.!$BI$201:$BI$204</definedName>
    <definedName name="A03_">Variab.!$BJ$201:$BJ$204</definedName>
    <definedName name="A04_">Variab.!$BK$201:$BK$204</definedName>
    <definedName name="A05_">Variab.!$BL$201:$BL$204</definedName>
    <definedName name="A07_">Variab.!$BC$201:$BC$204</definedName>
    <definedName name="A08_">Variab.!$BM$201:$BM$204</definedName>
    <definedName name="A09_">Variab.!$BN$201:$BN$204</definedName>
    <definedName name="A10_">Variab.!$BO$201:$BO$204</definedName>
    <definedName name="abril">[1]Abril!$A$2:$Q$45</definedName>
    <definedName name="Acti">[2]Activ.!$A$14:$D$62</definedName>
    <definedName name="atem">[2]ArTem!$E$5:$J$14</definedName>
    <definedName name="D_01">Variab.!$J$28:$J$31</definedName>
    <definedName name="D_02">Variab.!$J$32:$J$36</definedName>
    <definedName name="D_03">Variab.!$M$28:$M$31</definedName>
    <definedName name="D_04">Variab.!$P$28:$P$35</definedName>
    <definedName name="D01_">Variab.!$BD$201:$BD$204</definedName>
    <definedName name="D02_">Variab.!$BE$201:$BE$204</definedName>
    <definedName name="D03_">Variab.!$BG$201:$BG$204</definedName>
    <definedName name="D04_">Variab.!$BF$201:$BF$204</definedName>
    <definedName name="DCI">Variab.!$H$110</definedName>
    <definedName name="DDE">Variab.!$D$110:$D$113</definedName>
    <definedName name="DER">Variab.!$F$110:$F$111</definedName>
    <definedName name="DGC">Variab.!$J$110</definedName>
    <definedName name="DGV">Variab.!$E$110:$E$120</definedName>
    <definedName name="DIC">Variab.!$G$110:$G$112</definedName>
    <definedName name="DTH">Variab.!$C$110:$C$111</definedName>
    <definedName name="E_01">Variab.!$S$28:$S$29</definedName>
    <definedName name="E01_">Variab.!$BB$201:$BB$204</definedName>
    <definedName name="enero">[1]Enero!$A$2:$Q$44</definedName>
    <definedName name="ESCENARIOS">[3]Variables!$B$2:$B$4</definedName>
    <definedName name="febrero">[1]Febrero!$A$2:$Q$44</definedName>
    <definedName name="fuenteRecursos">'[4]archivo de datos'!$E$2:$E$11</definedName>
    <definedName name="indins">[5]ESTRAT.!$J$398:$T$401</definedName>
    <definedName name="junio">[1]Junio!$A$2:$Q$46</definedName>
    <definedName name="M_110">Variab.!$F$212:$F$215</definedName>
    <definedName name="M_1101">Variab.!$F$237</definedName>
    <definedName name="M_11011">Variab.!$F$269</definedName>
    <definedName name="M_1102">Variab.!$F$238:$F$239</definedName>
    <definedName name="M_11021">Variab.!$F$270:$F$271</definedName>
    <definedName name="M_11022">Variab.!$F$272</definedName>
    <definedName name="M_1103">Variab.!$F$240</definedName>
    <definedName name="M_11031">Variab.!$F$273</definedName>
    <definedName name="M_1104">Variab.!$F$241</definedName>
    <definedName name="M_11041">Variab.!$F$274</definedName>
    <definedName name="M_111">Variab.!$F$216:$F$217</definedName>
    <definedName name="M_1111">Variab.!$F$242:$F$243</definedName>
    <definedName name="M_11111">Variab.!$F$275:$F$276</definedName>
    <definedName name="M_11112">Variab.!$F$277:$F$281</definedName>
    <definedName name="M_1112">Variab.!$F$244</definedName>
    <definedName name="M_11121">Variab.!$F$282:$F$284</definedName>
    <definedName name="M_112">Variab.!$F$218:$F$219</definedName>
    <definedName name="M_1121">Variab.!$F$245</definedName>
    <definedName name="M_11211">Variab.!$F$285</definedName>
    <definedName name="M_1122">Variab.!$F$246</definedName>
    <definedName name="M_11221">Variab.!$F$286:$F$288</definedName>
    <definedName name="M_113">Variab.!$F$222:$F$223</definedName>
    <definedName name="M_1131">Variab.!$F$249:$F$251</definedName>
    <definedName name="M_11311">Variab.!$F$294:$F$299</definedName>
    <definedName name="M_11312">Variab.!$F$300:$F$302</definedName>
    <definedName name="M_11313">Variab.!$F$303:$F$304</definedName>
    <definedName name="M_1132">Variab.!$F$252:$F$254</definedName>
    <definedName name="M_11321">Variab.!$F$305:$F$306</definedName>
    <definedName name="M_11322">Variab.!$F$307:$F$308</definedName>
    <definedName name="M_11323">Variab.!$F$309:$F$310</definedName>
    <definedName name="M_114">Variab.!$F$224:$F$225</definedName>
    <definedName name="M_1141">Variab.!$F$255</definedName>
    <definedName name="M_11411">Variab.!$F$311:$F$313</definedName>
    <definedName name="M_1142">Variab.!$F$256</definedName>
    <definedName name="M_11421">Variab.!$F$314:$F$315</definedName>
    <definedName name="M_115">Variab.!$F$226:$F$227</definedName>
    <definedName name="M_1151">Variab.!$F$257</definedName>
    <definedName name="M_11511">Variab.!$F$316:$F$319</definedName>
    <definedName name="M_1152">Variab.!$F$258</definedName>
    <definedName name="M_11521">Variab.!$F$320:$F$323</definedName>
    <definedName name="M_116">Variab.!$F$230:$F$232</definedName>
    <definedName name="M_1161">Variab.!$F$261</definedName>
    <definedName name="M_11611">Variab.!$F$334:$F$335</definedName>
    <definedName name="M_1162">Variab.!$F$262</definedName>
    <definedName name="M_11621">Variab.!$F$336:$F$338</definedName>
    <definedName name="M_1163">Variab.!$F$263:$F$264</definedName>
    <definedName name="M_11631">Variab.!$F$339:$F$340</definedName>
    <definedName name="M_11632">Variab.!$F$341:$F$343</definedName>
    <definedName name="M_117">Variab.!$F$233:$F$234</definedName>
    <definedName name="M_1171">Variab.!$F$265</definedName>
    <definedName name="M_11711">Variab.!$F$344:$F$351</definedName>
    <definedName name="M_1172">Variab.!$F$266</definedName>
    <definedName name="M_11721">Variab.!$F$352:$F$355</definedName>
    <definedName name="M_14">Variab.!$AK$201</definedName>
    <definedName name="M_20">Variab.!$AK$202:$AK$204</definedName>
    <definedName name="M_30">Variab.!$AK$205:$AK$206</definedName>
    <definedName name="M_40">Variab.!$AK$207</definedName>
    <definedName name="M_50">Variab.!$AK$208:$AK$209</definedName>
    <definedName name="M_60">Variab.!$AK$210</definedName>
    <definedName name="M_70">Variab.!$AK$211</definedName>
    <definedName name="M_904">Variab.!$F$220:$F$221</definedName>
    <definedName name="M_9041">Variab.!$F$247</definedName>
    <definedName name="M_90411">Variab.!$F$289:$F$290</definedName>
    <definedName name="M_9042">Variab.!$F$248</definedName>
    <definedName name="M_90421">Variab.!$F$291:$F$293</definedName>
    <definedName name="M_905">Variab.!$F$228:$F$229</definedName>
    <definedName name="M_9051">Variab.!$F$259</definedName>
    <definedName name="M_90511">Variab.!$F$324:$F$327</definedName>
    <definedName name="M_9052">Variab.!$F$260</definedName>
    <definedName name="M_90521">Variab.!$F$328:$F$333</definedName>
    <definedName name="M_906">Variab.!$F$235:$F$236</definedName>
    <definedName name="M_9061">Variab.!$F$267</definedName>
    <definedName name="M_90611">Variab.!$F$356:$F$359</definedName>
    <definedName name="M_9062">Variab.!$F$268</definedName>
    <definedName name="M_90621">Variab.!$F$360:$F$361</definedName>
    <definedName name="M01_">Variab.!$BR$201:$BR$204</definedName>
    <definedName name="M02_">Variab.!$BQ$201:$BQ$204</definedName>
    <definedName name="M03_">Variab.!$BP$201:$BP$204</definedName>
    <definedName name="M04_">Variab.!$BS$201:$BS$204</definedName>
    <definedName name="M05_">Variab.!$BT$201:$BT$204</definedName>
    <definedName name="marzo">[1]Marzo!$A$2:$Q$44</definedName>
    <definedName name="mayo">[1]Mayo!$A$2:$Q$46</definedName>
    <definedName name="meses">'[4]archivo de datos'!$E$20:$E$31</definedName>
    <definedName name="modalidad">'[4]archivo de datos'!$B$2:$B$15</definedName>
    <definedName name="OBJINS">Variab.!$A$151:$A$156</definedName>
    <definedName name="OD_11">Variab.!$A$17:$A$20</definedName>
    <definedName name="OD_12">Variab.!$B$17:$B$20</definedName>
    <definedName name="OD_13">Variab.!$C$17:$C$20</definedName>
    <definedName name="OD_14">Variab.!$D$17:$D$20</definedName>
    <definedName name="OD_15">Variab.!$E$17:$E$20</definedName>
    <definedName name="OD_20">Variab.!$F$17:$F$24</definedName>
    <definedName name="OD_30">Variab.!$G$17:$G$20</definedName>
    <definedName name="OD_40">Variab.!$H$17:$H$20</definedName>
    <definedName name="OD_50">Variab.!$J$17:$J$20</definedName>
    <definedName name="OD_60">Variab.!$K$17:$K$20</definedName>
    <definedName name="OD_70">Variab.!$L$17:$L$20</definedName>
    <definedName name="OE_110">#REF!</definedName>
    <definedName name="OE_111">#REF!</definedName>
    <definedName name="OE_112">#REF!</definedName>
    <definedName name="OE_113">#REF!</definedName>
    <definedName name="OE_114">#REF!</definedName>
    <definedName name="OE_115">#REF!</definedName>
    <definedName name="OE_116">#REF!</definedName>
    <definedName name="OE_117">#REF!</definedName>
    <definedName name="OE_904">#REF!</definedName>
    <definedName name="OE_905">#REF!</definedName>
    <definedName name="OE_906">#REF!</definedName>
    <definedName name="OED">'[5]Obj Específico Depend (OED)'!$A$3:$I$312</definedName>
    <definedName name="OEP_11011">#REF!</definedName>
    <definedName name="OEP_11021">#REF!</definedName>
    <definedName name="OEP_11022">#REF!</definedName>
    <definedName name="OEP_11031">#REF!</definedName>
    <definedName name="OEP_11041">#REF!</definedName>
    <definedName name="OEP_11111">#REF!</definedName>
    <definedName name="OEP_11112">#REF!</definedName>
    <definedName name="OEP_11121">#REF!</definedName>
    <definedName name="OEP_11211">#REF!</definedName>
    <definedName name="OEP_11221">#REF!</definedName>
    <definedName name="OEP_11311">#REF!</definedName>
    <definedName name="OEP_11312">#REF!</definedName>
    <definedName name="OEP_11313">#REF!</definedName>
    <definedName name="OEP_11321">#REF!</definedName>
    <definedName name="OEP_11322">#REF!</definedName>
    <definedName name="OEP_11323">#REF!</definedName>
    <definedName name="OEP_11411">#REF!</definedName>
    <definedName name="OEP_11421">#REF!</definedName>
    <definedName name="OEP_11511">#REF!</definedName>
    <definedName name="OEP_11521">#REF!</definedName>
    <definedName name="OEP_11611">#REF!</definedName>
    <definedName name="OEP_11621">#REF!</definedName>
    <definedName name="OEP_11631">#REF!</definedName>
    <definedName name="OEP_11632">#REF!</definedName>
    <definedName name="OEP_11711">#REF!</definedName>
    <definedName name="OEP_11721">#REF!</definedName>
    <definedName name="OEP_90411">#REF!</definedName>
    <definedName name="OEP_90421">#REF!</definedName>
    <definedName name="OEP_90511">#REF!</definedName>
    <definedName name="OEP_90521">#REF!</definedName>
    <definedName name="OEP_90611">#REF!</definedName>
    <definedName name="OEP_90621">#REF!</definedName>
    <definedName name="OGD">'[5]Objetivo General Depend (OGD)'!$A$3:$B$100</definedName>
    <definedName name="P_A01">#REF!</definedName>
    <definedName name="P_A02">#REF!</definedName>
    <definedName name="P_A03">#REF!</definedName>
    <definedName name="P_A04">#REF!</definedName>
    <definedName name="P_A05">#REF!</definedName>
    <definedName name="P_A07">#REF!</definedName>
    <definedName name="P_A08">#REF!</definedName>
    <definedName name="P_A09">#REF!</definedName>
    <definedName name="P_A10">#REF!</definedName>
    <definedName name="P_D01">#REF!</definedName>
    <definedName name="P_D02">#REF!</definedName>
    <definedName name="P_D03">#REF!</definedName>
    <definedName name="P_D04">#REF!</definedName>
    <definedName name="P_E01">#REF!</definedName>
    <definedName name="P_R01">#REF!</definedName>
    <definedName name="P_R02">#REF!</definedName>
    <definedName name="P_R03">#REF!</definedName>
    <definedName name="P_R04">#REF!</definedName>
    <definedName name="P_R05">#REF!</definedName>
    <definedName name="PA_01">Variab.!$W$19:$W$23</definedName>
    <definedName name="PA_02">Variab.!$X$19:$X$22</definedName>
    <definedName name="PA_03">Variab.!$Y$19:$Y$25</definedName>
    <definedName name="PA_04">Variab.!$Z$19:$Z$21</definedName>
    <definedName name="PA_05">Variab.!$AA$19:$AA$21</definedName>
    <definedName name="PA_07">Variab.!$R$19:$R$22</definedName>
    <definedName name="PA_08">Variab.!$AB$19:$AB$23</definedName>
    <definedName name="PA_09">Variab.!$AC$19:$AC$23</definedName>
    <definedName name="PA_10">Variab.!$AD$19:$AD$22</definedName>
    <definedName name="PD_01">Variab.!$S$19:$S$25</definedName>
    <definedName name="PD_02">Variab.!$T$19:$T$23</definedName>
    <definedName name="PD_03">Variab.!$V$19:$V$23</definedName>
    <definedName name="PD_04">Variab.!$U$19:$U$25</definedName>
    <definedName name="PE_01">Variab.!$Q$19:$Q$22</definedName>
    <definedName name="PL_11">Variab.!$O$110:$O$112</definedName>
    <definedName name="PL_12">Variab.!$P$110:$P$112</definedName>
    <definedName name="PL_13">Variab.!$Q$110:$Q$112</definedName>
    <definedName name="PL_14">Variab.!$R$110:$R$116</definedName>
    <definedName name="PL_15">Variab.!$S$110:$S$112</definedName>
    <definedName name="PL_20">Variab.!$T$110:$T$124</definedName>
    <definedName name="PL_30">Variab.!$U$110:$U$112</definedName>
    <definedName name="PL_40">Variab.!$V$110:$V$112</definedName>
    <definedName name="PL_50">Variab.!$W$110:$W$112</definedName>
    <definedName name="PL_60">Variab.!$X$110:$X$112</definedName>
    <definedName name="PL_70">Variab.!$Y$110:$Y$112</definedName>
    <definedName name="PR_01">Variab.!$AG$19:$AG$24</definedName>
    <definedName name="PR_02">Variab.!$AF$19:$AF$24</definedName>
    <definedName name="PR_03">Variab.!$AE$19:$AE$24</definedName>
    <definedName name="PR_04">Variab.!$AH$19:$AH$24</definedName>
    <definedName name="PR_05">Variab.!$AI$19:$AI$23</definedName>
    <definedName name="PROGRAMA_PND">'[6]Plan Acc.'!$D$2104:$D$2122</definedName>
    <definedName name="R_01">Variab.!$V$28:$V$50</definedName>
    <definedName name="R_02">Variab.!$Y$28:$Y$35</definedName>
    <definedName name="R_03">Variab.!$AB$28:$AB$38</definedName>
    <definedName name="R_04">Variab.!$AE$28:$AE$48</definedName>
    <definedName name="R_05">Variab.!$AH$28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33" l="1"/>
  <c r="I10" i="33"/>
  <c r="I12" i="33"/>
  <c r="N24" i="26"/>
  <c r="N25" i="26"/>
  <c r="I25" i="33"/>
  <c r="I24" i="33"/>
  <c r="I23" i="33"/>
  <c r="I22" i="33"/>
  <c r="I21" i="33"/>
  <c r="I19" i="33"/>
  <c r="I20" i="33"/>
  <c r="I18" i="33"/>
  <c r="O7" i="26"/>
  <c r="P7" i="26"/>
  <c r="O8" i="26"/>
  <c r="P8" i="26"/>
  <c r="O9" i="26"/>
  <c r="P9" i="26"/>
  <c r="O10" i="26"/>
  <c r="P10" i="26"/>
  <c r="O11" i="26"/>
  <c r="P11" i="26"/>
  <c r="O12" i="26"/>
  <c r="P12" i="26"/>
  <c r="O13" i="26"/>
  <c r="P13" i="26"/>
  <c r="O14" i="26"/>
  <c r="P14" i="26"/>
  <c r="O15" i="26"/>
  <c r="P15" i="26"/>
  <c r="O16" i="26"/>
  <c r="P16" i="26"/>
  <c r="O17" i="26"/>
  <c r="P17" i="26"/>
  <c r="O18" i="26"/>
  <c r="P18" i="26"/>
  <c r="O19" i="26"/>
  <c r="P19" i="26"/>
  <c r="O22" i="26"/>
  <c r="P22" i="26"/>
  <c r="O23" i="26"/>
  <c r="P23" i="26"/>
  <c r="O24" i="26"/>
  <c r="P24" i="26"/>
  <c r="O25" i="26"/>
  <c r="P25" i="26"/>
  <c r="O26" i="26"/>
  <c r="P26" i="26"/>
  <c r="O29" i="26"/>
  <c r="P29" i="26"/>
  <c r="O30" i="26"/>
  <c r="P30" i="26"/>
  <c r="O31" i="26"/>
  <c r="P31" i="26"/>
  <c r="O33" i="26"/>
  <c r="P33" i="26"/>
  <c r="O34" i="26"/>
  <c r="P34" i="26"/>
  <c r="O35" i="26"/>
  <c r="P35" i="26"/>
  <c r="O36" i="26"/>
  <c r="P36" i="26"/>
  <c r="O37" i="26"/>
  <c r="P37" i="26"/>
  <c r="O40" i="26"/>
  <c r="P40" i="26"/>
  <c r="O41" i="26"/>
  <c r="P41" i="26"/>
  <c r="O42" i="26"/>
  <c r="P42" i="26"/>
  <c r="O43" i="26"/>
  <c r="P43" i="26"/>
  <c r="O46" i="26"/>
  <c r="P46" i="26"/>
  <c r="O50" i="26"/>
  <c r="P50" i="26"/>
  <c r="O56" i="26"/>
  <c r="P56" i="26"/>
  <c r="O57" i="26"/>
  <c r="P57" i="26"/>
  <c r="O60" i="26"/>
  <c r="P60" i="26"/>
  <c r="O38" i="26"/>
  <c r="L8" i="26" l="1"/>
  <c r="M8" i="26"/>
  <c r="L9" i="26"/>
  <c r="M9" i="26"/>
  <c r="L10" i="26"/>
  <c r="M10" i="26"/>
  <c r="L11" i="26"/>
  <c r="M11" i="26"/>
  <c r="L12" i="26"/>
  <c r="M12" i="26"/>
  <c r="L13" i="26"/>
  <c r="M13" i="26"/>
  <c r="L14" i="26"/>
  <c r="M14" i="26"/>
  <c r="L15" i="26"/>
  <c r="M15" i="26"/>
  <c r="L16" i="26"/>
  <c r="M16" i="26"/>
  <c r="L17" i="26"/>
  <c r="M17" i="26"/>
  <c r="L18" i="26"/>
  <c r="M18" i="26"/>
  <c r="L19" i="26"/>
  <c r="M19" i="26"/>
  <c r="L20" i="26"/>
  <c r="M20" i="26"/>
  <c r="L21" i="26"/>
  <c r="M21" i="26"/>
  <c r="L22" i="26"/>
  <c r="M22" i="26"/>
  <c r="L23" i="26"/>
  <c r="M23" i="26"/>
  <c r="L24" i="26"/>
  <c r="M24" i="26"/>
  <c r="L25" i="26"/>
  <c r="M25" i="26"/>
  <c r="L26" i="26"/>
  <c r="M26" i="26"/>
  <c r="L27" i="26"/>
  <c r="M27" i="26"/>
  <c r="L28" i="26"/>
  <c r="M28" i="26"/>
  <c r="L29" i="26"/>
  <c r="M29" i="26"/>
  <c r="L30" i="26"/>
  <c r="M30" i="26"/>
  <c r="L31" i="26"/>
  <c r="M31" i="26"/>
  <c r="L32" i="26"/>
  <c r="M32" i="26"/>
  <c r="L33" i="26"/>
  <c r="M33" i="26"/>
  <c r="L34" i="26"/>
  <c r="M34" i="26"/>
  <c r="L35" i="26"/>
  <c r="M35" i="26"/>
  <c r="L36" i="26"/>
  <c r="M36" i="26"/>
  <c r="L37" i="26"/>
  <c r="M37" i="26"/>
  <c r="L38" i="26"/>
  <c r="M38" i="26"/>
  <c r="L39" i="26"/>
  <c r="M39" i="26"/>
  <c r="L40" i="26"/>
  <c r="M40" i="26"/>
  <c r="L41" i="26"/>
  <c r="M41" i="26"/>
  <c r="L42" i="26"/>
  <c r="M42" i="26"/>
  <c r="L43" i="26"/>
  <c r="M43" i="26"/>
  <c r="L44" i="26"/>
  <c r="M44" i="26"/>
  <c r="L45" i="26"/>
  <c r="M45" i="26"/>
  <c r="L46" i="26"/>
  <c r="M46" i="26"/>
  <c r="L47" i="26"/>
  <c r="M47" i="26"/>
  <c r="L48" i="26"/>
  <c r="M48" i="26"/>
  <c r="L49" i="26"/>
  <c r="M49" i="26"/>
  <c r="L50" i="26"/>
  <c r="M50" i="26"/>
  <c r="L51" i="26"/>
  <c r="M51" i="26"/>
  <c r="L52" i="26"/>
  <c r="M52" i="26"/>
  <c r="L53" i="26"/>
  <c r="M53" i="26"/>
  <c r="L54" i="26"/>
  <c r="M54" i="26"/>
  <c r="L55" i="26"/>
  <c r="M55" i="26"/>
  <c r="L56" i="26"/>
  <c r="M56" i="26"/>
  <c r="L57" i="26"/>
  <c r="M57" i="26"/>
  <c r="L58" i="26"/>
  <c r="M58" i="26"/>
  <c r="L59" i="26"/>
  <c r="M59" i="26"/>
  <c r="L60" i="26"/>
  <c r="M60" i="26"/>
  <c r="L61" i="26"/>
  <c r="M61" i="26"/>
  <c r="L62" i="26"/>
  <c r="M62" i="26"/>
  <c r="M7" i="26"/>
  <c r="L7" i="26"/>
  <c r="K39" i="26"/>
  <c r="K40" i="26"/>
  <c r="K41" i="26"/>
  <c r="K42" i="26"/>
  <c r="K43" i="26"/>
  <c r="K44" i="26"/>
  <c r="K45" i="26"/>
  <c r="K46" i="26"/>
  <c r="K47" i="26"/>
  <c r="K48" i="26"/>
  <c r="K49" i="26"/>
  <c r="K50" i="26"/>
  <c r="K51" i="26"/>
  <c r="K52" i="26"/>
  <c r="K53" i="26"/>
  <c r="K54" i="26"/>
  <c r="K55" i="26"/>
  <c r="K56" i="26"/>
  <c r="K57" i="26"/>
  <c r="K58" i="26"/>
  <c r="K59" i="26"/>
  <c r="K60" i="26"/>
  <c r="K61" i="26"/>
  <c r="K62"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7" i="26"/>
  <c r="J8" i="27"/>
  <c r="N7" i="26" s="1"/>
  <c r="J9" i="27"/>
  <c r="J10" i="27"/>
  <c r="J11" i="27"/>
  <c r="J12" i="27"/>
  <c r="J13" i="27"/>
  <c r="J14" i="27"/>
  <c r="J15" i="27"/>
  <c r="J16" i="27"/>
  <c r="J17" i="27"/>
  <c r="J18" i="27"/>
  <c r="J19" i="27"/>
  <c r="J20" i="27"/>
  <c r="J21" i="27"/>
  <c r="J22" i="27"/>
  <c r="J23" i="27"/>
  <c r="J24" i="27"/>
  <c r="H9" i="27"/>
  <c r="L9" i="27" s="1"/>
  <c r="I9" i="27"/>
  <c r="K9" i="27" s="1"/>
  <c r="H10" i="27"/>
  <c r="L10" i="27" s="1"/>
  <c r="I10" i="27"/>
  <c r="K10" i="27" s="1"/>
  <c r="H11" i="27"/>
  <c r="L11" i="27" s="1"/>
  <c r="I11" i="27"/>
  <c r="K11" i="27" s="1"/>
  <c r="H12" i="27"/>
  <c r="L12" i="27" s="1"/>
  <c r="I12" i="27"/>
  <c r="K12" i="27" s="1"/>
  <c r="H13" i="27"/>
  <c r="L13" i="27" s="1"/>
  <c r="I13" i="27"/>
  <c r="K13" i="27" s="1"/>
  <c r="H14" i="27"/>
  <c r="L14" i="27" s="1"/>
  <c r="I14" i="27"/>
  <c r="K14" i="27" s="1"/>
  <c r="H15" i="27"/>
  <c r="L15" i="27" s="1"/>
  <c r="I15" i="27"/>
  <c r="K15" i="27" s="1"/>
  <c r="H16" i="27"/>
  <c r="L16" i="27" s="1"/>
  <c r="I16" i="27"/>
  <c r="K16" i="27" s="1"/>
  <c r="H17" i="27"/>
  <c r="L17" i="27" s="1"/>
  <c r="I17" i="27"/>
  <c r="K17" i="27" s="1"/>
  <c r="H18" i="27"/>
  <c r="L18" i="27" s="1"/>
  <c r="I18" i="27"/>
  <c r="K18" i="27" s="1"/>
  <c r="H19" i="27"/>
  <c r="L19" i="27" s="1"/>
  <c r="I19" i="27"/>
  <c r="K19" i="27" s="1"/>
  <c r="H20" i="27"/>
  <c r="L20" i="27" s="1"/>
  <c r="I20" i="27"/>
  <c r="K20" i="27" s="1"/>
  <c r="H21" i="27"/>
  <c r="L21" i="27" s="1"/>
  <c r="I21" i="27"/>
  <c r="K21" i="27" s="1"/>
  <c r="H22" i="27"/>
  <c r="L22" i="27" s="1"/>
  <c r="I22" i="27"/>
  <c r="K22" i="27" s="1"/>
  <c r="H23" i="27"/>
  <c r="L23" i="27" s="1"/>
  <c r="I23" i="27"/>
  <c r="K23" i="27" s="1"/>
  <c r="H24" i="27"/>
  <c r="L24" i="27" s="1"/>
  <c r="I24" i="27"/>
  <c r="K24" i="27" s="1"/>
  <c r="H25" i="27"/>
  <c r="L25" i="27" s="1"/>
  <c r="I25" i="27"/>
  <c r="K25" i="27" s="1"/>
  <c r="J25" i="27"/>
  <c r="H26" i="27"/>
  <c r="L26" i="27" s="1"/>
  <c r="I26" i="27"/>
  <c r="K26" i="27" s="1"/>
  <c r="J26" i="27"/>
  <c r="N11" i="26" s="1"/>
  <c r="H27" i="27"/>
  <c r="L27" i="27" s="1"/>
  <c r="I27" i="27"/>
  <c r="K27" i="27" s="1"/>
  <c r="J27" i="27"/>
  <c r="H28" i="27"/>
  <c r="L28" i="27" s="1"/>
  <c r="I28" i="27"/>
  <c r="K28" i="27" s="1"/>
  <c r="J28" i="27"/>
  <c r="N12" i="26" s="1"/>
  <c r="H29" i="27"/>
  <c r="L29" i="27" s="1"/>
  <c r="I29" i="27"/>
  <c r="K29" i="27" s="1"/>
  <c r="J29" i="27"/>
  <c r="H30" i="27"/>
  <c r="L30" i="27" s="1"/>
  <c r="I30" i="27"/>
  <c r="K30" i="27" s="1"/>
  <c r="J30" i="27"/>
  <c r="H31" i="27"/>
  <c r="L31" i="27" s="1"/>
  <c r="I31" i="27"/>
  <c r="K31" i="27" s="1"/>
  <c r="J31" i="27"/>
  <c r="H32" i="27"/>
  <c r="L32" i="27" s="1"/>
  <c r="I32" i="27"/>
  <c r="K32" i="27" s="1"/>
  <c r="J32" i="27"/>
  <c r="H33" i="27"/>
  <c r="L33" i="27" s="1"/>
  <c r="I33" i="27"/>
  <c r="K33" i="27" s="1"/>
  <c r="J33" i="27"/>
  <c r="H34" i="27"/>
  <c r="L34" i="27" s="1"/>
  <c r="I34" i="27"/>
  <c r="K34" i="27" s="1"/>
  <c r="J34" i="27"/>
  <c r="H35" i="27"/>
  <c r="L35" i="27" s="1"/>
  <c r="I35" i="27"/>
  <c r="K35" i="27" s="1"/>
  <c r="J35" i="27"/>
  <c r="H36" i="27"/>
  <c r="L36" i="27" s="1"/>
  <c r="I36" i="27"/>
  <c r="K36" i="27" s="1"/>
  <c r="J36" i="27"/>
  <c r="H37" i="27"/>
  <c r="L37" i="27" s="1"/>
  <c r="I37" i="27"/>
  <c r="K37" i="27" s="1"/>
  <c r="J37" i="27"/>
  <c r="N15" i="26" s="1"/>
  <c r="H38" i="27"/>
  <c r="L38" i="27" s="1"/>
  <c r="I38" i="27"/>
  <c r="K38" i="27" s="1"/>
  <c r="J38" i="27"/>
  <c r="H39" i="27"/>
  <c r="L39" i="27" s="1"/>
  <c r="I39" i="27"/>
  <c r="K39" i="27" s="1"/>
  <c r="J39" i="27"/>
  <c r="H40" i="27"/>
  <c r="L40" i="27" s="1"/>
  <c r="I40" i="27"/>
  <c r="K40" i="27" s="1"/>
  <c r="J40" i="27"/>
  <c r="H41" i="27"/>
  <c r="L41" i="27" s="1"/>
  <c r="I41" i="27"/>
  <c r="K41" i="27" s="1"/>
  <c r="J41" i="27"/>
  <c r="H42" i="27"/>
  <c r="L42" i="27" s="1"/>
  <c r="I42" i="27"/>
  <c r="K42" i="27" s="1"/>
  <c r="J42" i="27"/>
  <c r="H43" i="27"/>
  <c r="L43" i="27" s="1"/>
  <c r="I43" i="27"/>
  <c r="K43" i="27" s="1"/>
  <c r="J43" i="27"/>
  <c r="H44" i="27"/>
  <c r="L44" i="27" s="1"/>
  <c r="I44" i="27"/>
  <c r="K44" i="27" s="1"/>
  <c r="J44" i="27"/>
  <c r="H45" i="27"/>
  <c r="L45" i="27" s="1"/>
  <c r="I45" i="27"/>
  <c r="K45" i="27" s="1"/>
  <c r="J45" i="27"/>
  <c r="H46" i="27"/>
  <c r="L46" i="27" s="1"/>
  <c r="I46" i="27"/>
  <c r="K46" i="27" s="1"/>
  <c r="J46" i="27"/>
  <c r="H47" i="27"/>
  <c r="L47" i="27" s="1"/>
  <c r="I47" i="27"/>
  <c r="K47" i="27" s="1"/>
  <c r="J47" i="27"/>
  <c r="H48" i="27"/>
  <c r="L48" i="27" s="1"/>
  <c r="I48" i="27"/>
  <c r="K48" i="27" s="1"/>
  <c r="J48" i="27"/>
  <c r="H49" i="27"/>
  <c r="L49" i="27" s="1"/>
  <c r="I49" i="27"/>
  <c r="K49" i="27" s="1"/>
  <c r="J49" i="27"/>
  <c r="H50" i="27"/>
  <c r="L50" i="27" s="1"/>
  <c r="I50" i="27"/>
  <c r="K50" i="27" s="1"/>
  <c r="J50" i="27"/>
  <c r="H51" i="27"/>
  <c r="L51" i="27" s="1"/>
  <c r="I51" i="27"/>
  <c r="K51" i="27" s="1"/>
  <c r="J51" i="27"/>
  <c r="H52" i="27"/>
  <c r="L52" i="27" s="1"/>
  <c r="I52" i="27"/>
  <c r="K52" i="27" s="1"/>
  <c r="J52" i="27"/>
  <c r="H53" i="27"/>
  <c r="I53" i="27"/>
  <c r="J53" i="27"/>
  <c r="N20" i="26" s="1"/>
  <c r="H54" i="27"/>
  <c r="I54" i="27"/>
  <c r="J54" i="27"/>
  <c r="N21" i="26" s="1"/>
  <c r="H55" i="27"/>
  <c r="L55" i="27" s="1"/>
  <c r="I55" i="27"/>
  <c r="K55" i="27" s="1"/>
  <c r="J55" i="27"/>
  <c r="H56" i="27"/>
  <c r="L56" i="27" s="1"/>
  <c r="I56" i="27"/>
  <c r="K56" i="27" s="1"/>
  <c r="J56" i="27"/>
  <c r="H57" i="27"/>
  <c r="L57" i="27" s="1"/>
  <c r="I57" i="27"/>
  <c r="K57" i="27" s="1"/>
  <c r="J57" i="27"/>
  <c r="H58" i="27"/>
  <c r="L58" i="27" s="1"/>
  <c r="I58" i="27"/>
  <c r="K58" i="27" s="1"/>
  <c r="J58" i="27"/>
  <c r="H59" i="27"/>
  <c r="L59" i="27" s="1"/>
  <c r="I59" i="27"/>
  <c r="K59" i="27" s="1"/>
  <c r="J59" i="27"/>
  <c r="H60" i="27"/>
  <c r="L60" i="27" s="1"/>
  <c r="I60" i="27"/>
  <c r="K60" i="27" s="1"/>
  <c r="J60" i="27"/>
  <c r="H61" i="27"/>
  <c r="L61" i="27" s="1"/>
  <c r="I61" i="27"/>
  <c r="K61" i="27" s="1"/>
  <c r="J61" i="27"/>
  <c r="H62" i="27"/>
  <c r="L62" i="27" s="1"/>
  <c r="I62" i="27"/>
  <c r="K62" i="27" s="1"/>
  <c r="J62" i="27"/>
  <c r="H63" i="27"/>
  <c r="L63" i="27" s="1"/>
  <c r="I63" i="27"/>
  <c r="K63" i="27" s="1"/>
  <c r="J63" i="27"/>
  <c r="H64" i="27"/>
  <c r="L64" i="27" s="1"/>
  <c r="I64" i="27"/>
  <c r="K64" i="27" s="1"/>
  <c r="J64" i="27"/>
  <c r="H65" i="27"/>
  <c r="L65" i="27" s="1"/>
  <c r="I65" i="27"/>
  <c r="K65" i="27" s="1"/>
  <c r="J65" i="27"/>
  <c r="H66" i="27"/>
  <c r="L66" i="27" s="1"/>
  <c r="I66" i="27"/>
  <c r="K66" i="27" s="1"/>
  <c r="J66" i="27"/>
  <c r="H67" i="27"/>
  <c r="I67" i="27"/>
  <c r="J67" i="27"/>
  <c r="N27" i="26" s="1"/>
  <c r="H68" i="27"/>
  <c r="I68" i="27"/>
  <c r="J68" i="27"/>
  <c r="H69" i="27"/>
  <c r="L69" i="27" s="1"/>
  <c r="I69" i="27"/>
  <c r="K69" i="27" s="1"/>
  <c r="J69" i="27"/>
  <c r="H70" i="27"/>
  <c r="L70" i="27" s="1"/>
  <c r="I70" i="27"/>
  <c r="K70" i="27" s="1"/>
  <c r="J70" i="27"/>
  <c r="N29" i="26" s="1"/>
  <c r="H71" i="27"/>
  <c r="L71" i="27" s="1"/>
  <c r="I71" i="27"/>
  <c r="K71" i="27" s="1"/>
  <c r="J71" i="27"/>
  <c r="N30" i="26" s="1"/>
  <c r="H72" i="27"/>
  <c r="L72" i="27" s="1"/>
  <c r="I72" i="27"/>
  <c r="K72" i="27" s="1"/>
  <c r="J72" i="27"/>
  <c r="N31" i="26" s="1"/>
  <c r="H73" i="27"/>
  <c r="I73" i="27"/>
  <c r="K73" i="27" s="1"/>
  <c r="J73" i="27"/>
  <c r="H74" i="27"/>
  <c r="I74" i="27"/>
  <c r="J74" i="27"/>
  <c r="H75" i="27"/>
  <c r="L75" i="27" s="1"/>
  <c r="I75" i="27"/>
  <c r="K75" i="27" s="1"/>
  <c r="J75" i="27"/>
  <c r="N33" i="26" s="1"/>
  <c r="H76" i="27"/>
  <c r="L76" i="27" s="1"/>
  <c r="I76" i="27"/>
  <c r="K76" i="27" s="1"/>
  <c r="J76" i="27"/>
  <c r="N34" i="26" s="1"/>
  <c r="H77" i="27"/>
  <c r="L77" i="27" s="1"/>
  <c r="I77" i="27"/>
  <c r="K77" i="27" s="1"/>
  <c r="J77" i="27"/>
  <c r="N35" i="26" s="1"/>
  <c r="H78" i="27"/>
  <c r="L78" i="27" s="1"/>
  <c r="I78" i="27"/>
  <c r="K78" i="27" s="1"/>
  <c r="J78" i="27"/>
  <c r="N36" i="26" s="1"/>
  <c r="H79" i="27"/>
  <c r="L79" i="27" s="1"/>
  <c r="I79" i="27"/>
  <c r="K79" i="27" s="1"/>
  <c r="J79" i="27"/>
  <c r="N37" i="26" s="1"/>
  <c r="H80" i="27"/>
  <c r="I80" i="27"/>
  <c r="K80" i="27" s="1"/>
  <c r="J80" i="27"/>
  <c r="N38" i="26" s="1"/>
  <c r="P38" i="26" s="1"/>
  <c r="H81" i="27"/>
  <c r="I81" i="27"/>
  <c r="J81" i="27"/>
  <c r="N39" i="26" s="1"/>
  <c r="P39" i="26" s="1"/>
  <c r="H82" i="27"/>
  <c r="L82" i="27" s="1"/>
  <c r="I82" i="27"/>
  <c r="K82" i="27" s="1"/>
  <c r="J82" i="27"/>
  <c r="N40" i="26" s="1"/>
  <c r="H83" i="27"/>
  <c r="L83" i="27" s="1"/>
  <c r="I83" i="27"/>
  <c r="K83" i="27" s="1"/>
  <c r="J83" i="27"/>
  <c r="N41" i="26" s="1"/>
  <c r="H84" i="27"/>
  <c r="L84" i="27" s="1"/>
  <c r="I84" i="27"/>
  <c r="K84" i="27" s="1"/>
  <c r="J84" i="27"/>
  <c r="N42" i="26" s="1"/>
  <c r="H85" i="27"/>
  <c r="L85" i="27" s="1"/>
  <c r="I85" i="27"/>
  <c r="K85" i="27" s="1"/>
  <c r="J85" i="27"/>
  <c r="N43" i="26" s="1"/>
  <c r="H86" i="27"/>
  <c r="L86" i="27" s="1"/>
  <c r="I86" i="27"/>
  <c r="K86" i="27" s="1"/>
  <c r="J86" i="27"/>
  <c r="H87" i="27"/>
  <c r="L87" i="27" s="1"/>
  <c r="I87" i="27"/>
  <c r="K87" i="27" s="1"/>
  <c r="J87" i="27"/>
  <c r="H88" i="27"/>
  <c r="L88" i="27" s="1"/>
  <c r="I88" i="27"/>
  <c r="K88" i="27" s="1"/>
  <c r="J88" i="27"/>
  <c r="H89" i="27"/>
  <c r="I89" i="27"/>
  <c r="J89" i="27"/>
  <c r="H90" i="27"/>
  <c r="I90" i="27"/>
  <c r="J90" i="27"/>
  <c r="H91" i="27"/>
  <c r="I91" i="27"/>
  <c r="J91" i="27"/>
  <c r="N45" i="26" s="1"/>
  <c r="H92" i="27"/>
  <c r="I92" i="27"/>
  <c r="K92" i="27" s="1"/>
  <c r="J92" i="27"/>
  <c r="H93" i="27"/>
  <c r="L93" i="27" s="1"/>
  <c r="I93" i="27"/>
  <c r="K93" i="27" s="1"/>
  <c r="J93" i="27"/>
  <c r="N46" i="26" s="1"/>
  <c r="H94" i="27"/>
  <c r="L94" i="27" s="1"/>
  <c r="I94" i="27"/>
  <c r="K94" i="27" s="1"/>
  <c r="J94" i="27"/>
  <c r="H95" i="27"/>
  <c r="L95" i="27" s="1"/>
  <c r="I95" i="27"/>
  <c r="K95" i="27" s="1"/>
  <c r="J95" i="27"/>
  <c r="H96" i="27"/>
  <c r="L96" i="27" s="1"/>
  <c r="I96" i="27"/>
  <c r="K96" i="27" s="1"/>
  <c r="J96" i="27"/>
  <c r="H97" i="27"/>
  <c r="I97" i="27"/>
  <c r="J97" i="27"/>
  <c r="H98" i="27"/>
  <c r="L98" i="27" s="1"/>
  <c r="I98" i="27"/>
  <c r="K98" i="27" s="1"/>
  <c r="J98" i="27"/>
  <c r="H99" i="27"/>
  <c r="I99" i="27"/>
  <c r="J99" i="27"/>
  <c r="H100" i="27"/>
  <c r="I100" i="27"/>
  <c r="K100" i="27" s="1"/>
  <c r="J100" i="27"/>
  <c r="H101" i="27"/>
  <c r="I101" i="27"/>
  <c r="J101" i="27"/>
  <c r="N48" i="26" s="1"/>
  <c r="O48" i="26" s="1"/>
  <c r="H102" i="27"/>
  <c r="I102" i="27"/>
  <c r="J102" i="27"/>
  <c r="N49" i="26" s="1"/>
  <c r="H103" i="27"/>
  <c r="L103" i="27" s="1"/>
  <c r="I103" i="27"/>
  <c r="K103" i="27" s="1"/>
  <c r="J103" i="27"/>
  <c r="H104" i="27"/>
  <c r="L104" i="27" s="1"/>
  <c r="I104" i="27"/>
  <c r="K104" i="27" s="1"/>
  <c r="J104" i="27"/>
  <c r="H105" i="27"/>
  <c r="L105" i="27" s="1"/>
  <c r="I105" i="27"/>
  <c r="K105" i="27" s="1"/>
  <c r="J105" i="27"/>
  <c r="H106" i="27"/>
  <c r="L106" i="27" s="1"/>
  <c r="I106" i="27"/>
  <c r="K106" i="27" s="1"/>
  <c r="J106" i="27"/>
  <c r="H107" i="27"/>
  <c r="I107" i="27"/>
  <c r="J107" i="27"/>
  <c r="H108" i="27"/>
  <c r="I108" i="27"/>
  <c r="J108" i="27"/>
  <c r="H109" i="27"/>
  <c r="I109" i="27"/>
  <c r="J109" i="27"/>
  <c r="H110" i="27"/>
  <c r="I110" i="27"/>
  <c r="J110" i="27"/>
  <c r="N52" i="26" s="1"/>
  <c r="O52" i="26" s="1"/>
  <c r="H111" i="27"/>
  <c r="I111" i="27"/>
  <c r="J111" i="27"/>
  <c r="H112" i="27"/>
  <c r="I112" i="27"/>
  <c r="J112" i="27"/>
  <c r="H113" i="27"/>
  <c r="I113" i="27"/>
  <c r="K113" i="27" s="1"/>
  <c r="J113" i="27"/>
  <c r="H114" i="27"/>
  <c r="I114" i="27"/>
  <c r="J114" i="27"/>
  <c r="H115" i="27"/>
  <c r="I115" i="27"/>
  <c r="J115" i="27"/>
  <c r="H116" i="27"/>
  <c r="I116" i="27"/>
  <c r="J116" i="27"/>
  <c r="N55" i="26" s="1"/>
  <c r="P55" i="26" s="1"/>
  <c r="H117" i="27"/>
  <c r="L117" i="27" s="1"/>
  <c r="I117" i="27"/>
  <c r="K117" i="27" s="1"/>
  <c r="J117" i="27"/>
  <c r="N56" i="26" s="1"/>
  <c r="H118" i="27"/>
  <c r="L118" i="27" s="1"/>
  <c r="I118" i="27"/>
  <c r="K118" i="27" s="1"/>
  <c r="J118" i="27"/>
  <c r="H119" i="27"/>
  <c r="L119" i="27" s="1"/>
  <c r="I119" i="27"/>
  <c r="K119" i="27" s="1"/>
  <c r="J119" i="27"/>
  <c r="H120" i="27"/>
  <c r="L120" i="27" s="1"/>
  <c r="I120" i="27"/>
  <c r="K120" i="27" s="1"/>
  <c r="J120" i="27"/>
  <c r="H121" i="27"/>
  <c r="L121" i="27" s="1"/>
  <c r="I121" i="27"/>
  <c r="K121" i="27" s="1"/>
  <c r="J121" i="27"/>
  <c r="H122" i="27"/>
  <c r="I122" i="27"/>
  <c r="J122" i="27"/>
  <c r="N58" i="26" s="1"/>
  <c r="H123" i="27"/>
  <c r="I123" i="27"/>
  <c r="J123" i="27"/>
  <c r="H124" i="27"/>
  <c r="I124" i="27"/>
  <c r="J124" i="27"/>
  <c r="N59" i="26" s="1"/>
  <c r="H125" i="27"/>
  <c r="L125" i="27" s="1"/>
  <c r="I125" i="27"/>
  <c r="K125" i="27" s="1"/>
  <c r="J125" i="27"/>
  <c r="N60" i="26" s="1"/>
  <c r="H126" i="27"/>
  <c r="L126" i="27" s="1"/>
  <c r="I126" i="27"/>
  <c r="K126" i="27" s="1"/>
  <c r="J126" i="27"/>
  <c r="H127" i="27"/>
  <c r="L127" i="27" s="1"/>
  <c r="I127" i="27"/>
  <c r="K127" i="27" s="1"/>
  <c r="J127" i="27"/>
  <c r="H128" i="27"/>
  <c r="L128" i="27" s="1"/>
  <c r="I128" i="27"/>
  <c r="K128" i="27" s="1"/>
  <c r="J128" i="27"/>
  <c r="H129" i="27"/>
  <c r="I129" i="27"/>
  <c r="J129" i="27"/>
  <c r="N61" i="26" s="1"/>
  <c r="O61" i="26" s="1"/>
  <c r="H130" i="27"/>
  <c r="I130" i="27"/>
  <c r="J130" i="27"/>
  <c r="N62" i="26" s="1"/>
  <c r="O62" i="26" s="1"/>
  <c r="H8" i="27"/>
  <c r="L8" i="27" s="1"/>
  <c r="I8" i="27"/>
  <c r="K8" i="27" s="1"/>
  <c r="AC9" i="28"/>
  <c r="AC10" i="28"/>
  <c r="AC11" i="28"/>
  <c r="AC12" i="28"/>
  <c r="AC13" i="28"/>
  <c r="AC14" i="28"/>
  <c r="AC15" i="28"/>
  <c r="AC16" i="28"/>
  <c r="AC17" i="28"/>
  <c r="AC18" i="28"/>
  <c r="AC19" i="28"/>
  <c r="AC20" i="28"/>
  <c r="AC21" i="28"/>
  <c r="AC22" i="28"/>
  <c r="AC23" i="28"/>
  <c r="AC24" i="28"/>
  <c r="AC25" i="28"/>
  <c r="AC26" i="28"/>
  <c r="AC27" i="28"/>
  <c r="AC28" i="28"/>
  <c r="AC29" i="28"/>
  <c r="AC30" i="28"/>
  <c r="AC31" i="28"/>
  <c r="AC32" i="28"/>
  <c r="G32" i="27" s="1"/>
  <c r="AC33" i="28"/>
  <c r="AC34" i="28"/>
  <c r="AC35" i="28"/>
  <c r="AC36" i="28"/>
  <c r="AC37" i="28"/>
  <c r="AC38" i="28"/>
  <c r="AC39" i="28"/>
  <c r="AC40" i="28"/>
  <c r="AC41" i="28"/>
  <c r="AC42" i="28"/>
  <c r="AC43" i="28"/>
  <c r="AC44" i="28"/>
  <c r="AC45" i="28"/>
  <c r="AC46" i="28"/>
  <c r="AC47" i="28"/>
  <c r="AC48" i="28"/>
  <c r="G43" i="27" s="1"/>
  <c r="AC49" i="28"/>
  <c r="AC50" i="28"/>
  <c r="AC51" i="28"/>
  <c r="AC52" i="28"/>
  <c r="AC53" i="28"/>
  <c r="AC54" i="28"/>
  <c r="AC55" i="28"/>
  <c r="AC56" i="28"/>
  <c r="G51" i="27" s="1"/>
  <c r="AC57" i="28"/>
  <c r="AC58" i="28"/>
  <c r="AC59" i="28"/>
  <c r="AC60" i="28"/>
  <c r="AC61" i="28"/>
  <c r="AC62" i="28"/>
  <c r="AC63" i="28"/>
  <c r="AC64" i="28"/>
  <c r="AC65" i="28"/>
  <c r="AC66" i="28"/>
  <c r="AC67" i="28"/>
  <c r="AC68" i="28"/>
  <c r="AC69" i="28"/>
  <c r="AC70" i="28"/>
  <c r="AC71" i="28"/>
  <c r="AC72" i="28"/>
  <c r="AC73" i="28"/>
  <c r="AC74" i="28"/>
  <c r="AC75" i="28"/>
  <c r="AC76" i="28"/>
  <c r="AC77" i="28"/>
  <c r="AC78" i="28"/>
  <c r="AC79" i="28"/>
  <c r="AC80" i="28"/>
  <c r="AC81" i="28"/>
  <c r="AC82" i="28"/>
  <c r="AC83" i="28"/>
  <c r="AC84" i="28"/>
  <c r="AC85" i="28"/>
  <c r="AC86" i="28"/>
  <c r="AC87" i="28"/>
  <c r="AC88" i="28"/>
  <c r="G70" i="27" s="1"/>
  <c r="AC89" i="28"/>
  <c r="AC90" i="28"/>
  <c r="AC91" i="28"/>
  <c r="AC92" i="28"/>
  <c r="AC93" i="28"/>
  <c r="AC94" i="28"/>
  <c r="AC95" i="28"/>
  <c r="AC96" i="28"/>
  <c r="AC97" i="28"/>
  <c r="AC98" i="28"/>
  <c r="AC99" i="28"/>
  <c r="AC100" i="28"/>
  <c r="AC101" i="28"/>
  <c r="AC102" i="28"/>
  <c r="AC103" i="28"/>
  <c r="AC104" i="28"/>
  <c r="AC105" i="28"/>
  <c r="AC106" i="28"/>
  <c r="AC107" i="28"/>
  <c r="AC108" i="28"/>
  <c r="AC109" i="28"/>
  <c r="AC110" i="28"/>
  <c r="AC111" i="28"/>
  <c r="AC112" i="28"/>
  <c r="AC113" i="28"/>
  <c r="AC114" i="28"/>
  <c r="AC115" i="28"/>
  <c r="AC116" i="28"/>
  <c r="AC117" i="28"/>
  <c r="AC118" i="28"/>
  <c r="AC119" i="28"/>
  <c r="AC120" i="28"/>
  <c r="AC121" i="28"/>
  <c r="AC122" i="28"/>
  <c r="AC123" i="28"/>
  <c r="AC124" i="28"/>
  <c r="AC125" i="28"/>
  <c r="AC126" i="28"/>
  <c r="AC127" i="28"/>
  <c r="AC128" i="28"/>
  <c r="AC129" i="28"/>
  <c r="AC130" i="28"/>
  <c r="AC131" i="28"/>
  <c r="AC132" i="28"/>
  <c r="AC133" i="28"/>
  <c r="AC134" i="28"/>
  <c r="AC135" i="28"/>
  <c r="AC136" i="28"/>
  <c r="G95" i="27" s="1"/>
  <c r="AC137" i="28"/>
  <c r="AC138" i="28"/>
  <c r="AC139" i="28"/>
  <c r="AC140" i="28"/>
  <c r="AC141" i="28"/>
  <c r="AC142" i="28"/>
  <c r="AC143" i="28"/>
  <c r="AC144" i="28"/>
  <c r="AC145" i="28"/>
  <c r="AC146" i="28"/>
  <c r="AC147" i="28"/>
  <c r="AC148" i="28"/>
  <c r="AC149" i="28"/>
  <c r="AC150" i="28"/>
  <c r="AC151" i="28"/>
  <c r="AC152" i="28"/>
  <c r="AC153" i="28"/>
  <c r="AC154" i="28"/>
  <c r="AC155" i="28"/>
  <c r="AC156" i="28"/>
  <c r="AC157" i="28"/>
  <c r="AC158" i="28"/>
  <c r="AC159" i="28"/>
  <c r="AC160" i="28"/>
  <c r="AC161" i="28"/>
  <c r="AC162" i="28"/>
  <c r="AC163" i="28"/>
  <c r="AC164" i="28"/>
  <c r="AC165" i="28"/>
  <c r="AC166" i="28"/>
  <c r="AC167" i="28"/>
  <c r="AC168" i="28"/>
  <c r="AC169" i="28"/>
  <c r="AC170" i="28"/>
  <c r="AC171" i="28"/>
  <c r="AC172" i="28"/>
  <c r="AC173" i="28"/>
  <c r="AC174" i="28"/>
  <c r="AC175" i="28"/>
  <c r="AC176" i="28"/>
  <c r="AC177" i="28"/>
  <c r="AC178" i="28"/>
  <c r="AC179" i="28"/>
  <c r="AC180" i="28"/>
  <c r="AC181" i="28"/>
  <c r="AC182" i="28"/>
  <c r="AC183" i="28"/>
  <c r="AC184" i="28"/>
  <c r="AC185" i="28"/>
  <c r="AC186" i="28"/>
  <c r="AC187" i="28"/>
  <c r="AC188" i="28"/>
  <c r="AC189" i="28"/>
  <c r="AC190" i="28"/>
  <c r="AC191" i="28"/>
  <c r="AC192" i="28"/>
  <c r="AC193" i="28"/>
  <c r="AC194" i="28"/>
  <c r="AC195" i="28"/>
  <c r="AC196" i="28"/>
  <c r="AC197" i="28"/>
  <c r="AC198" i="28"/>
  <c r="AC199" i="28"/>
  <c r="AC200" i="28"/>
  <c r="AC201" i="28"/>
  <c r="AC202" i="28"/>
  <c r="AC203" i="28"/>
  <c r="AC204" i="28"/>
  <c r="AC205" i="28"/>
  <c r="AC206" i="28"/>
  <c r="AC207" i="28"/>
  <c r="AC208" i="28"/>
  <c r="AC209" i="28"/>
  <c r="AC210" i="28"/>
  <c r="AC8" i="28"/>
  <c r="G20" i="27"/>
  <c r="G22" i="27"/>
  <c r="G25" i="27"/>
  <c r="G28" i="27"/>
  <c r="G40" i="27"/>
  <c r="G76" i="27"/>
  <c r="G79" i="27"/>
  <c r="G80" i="27"/>
  <c r="G92" i="27"/>
  <c r="G97" i="27"/>
  <c r="G98" i="27"/>
  <c r="G101" i="27"/>
  <c r="G109" i="27"/>
  <c r="G110" i="27"/>
  <c r="G130" i="27"/>
  <c r="AB29" i="28"/>
  <c r="G29" i="27"/>
  <c r="AB30" i="28"/>
  <c r="G30" i="27"/>
  <c r="AB31" i="28"/>
  <c r="G31" i="27"/>
  <c r="AB32" i="28"/>
  <c r="AB33" i="28"/>
  <c r="G33" i="27"/>
  <c r="AB34" i="28"/>
  <c r="G34" i="27"/>
  <c r="AB35" i="28"/>
  <c r="AB36" i="28"/>
  <c r="G35" i="27"/>
  <c r="AB37" i="28"/>
  <c r="AB38" i="28"/>
  <c r="G36" i="27"/>
  <c r="AB39" i="28"/>
  <c r="AB40" i="28"/>
  <c r="AB41" i="28"/>
  <c r="G38" i="27"/>
  <c r="AB42" i="28"/>
  <c r="G39" i="27"/>
  <c r="AB43" i="28"/>
  <c r="AB44" i="28"/>
  <c r="AB45" i="28"/>
  <c r="AB46" i="28"/>
  <c r="G41" i="27"/>
  <c r="AB47" i="28"/>
  <c r="G42" i="27"/>
  <c r="AB48" i="28"/>
  <c r="AB49" i="28"/>
  <c r="G44" i="27"/>
  <c r="AB50" i="28"/>
  <c r="G45" i="27"/>
  <c r="AB51" i="28"/>
  <c r="G46" i="27"/>
  <c r="AB52" i="28"/>
  <c r="G47" i="27"/>
  <c r="AB53" i="28"/>
  <c r="G48" i="27"/>
  <c r="AB54" i="28"/>
  <c r="G49" i="27"/>
  <c r="AB55" i="28"/>
  <c r="G50" i="27"/>
  <c r="AB56" i="28"/>
  <c r="AB57" i="28"/>
  <c r="G52" i="27"/>
  <c r="AB58" i="28"/>
  <c r="G53" i="27"/>
  <c r="AB59" i="28"/>
  <c r="AB60" i="28"/>
  <c r="AB61" i="28"/>
  <c r="AB62" i="28"/>
  <c r="AB63" i="28"/>
  <c r="AB64" i="28"/>
  <c r="AB65" i="28"/>
  <c r="AB66" i="28"/>
  <c r="AB67" i="28"/>
  <c r="G55" i="27"/>
  <c r="AB68" i="28"/>
  <c r="G56" i="27"/>
  <c r="AB69" i="28"/>
  <c r="G57" i="27"/>
  <c r="AB70" i="28"/>
  <c r="G58" i="27"/>
  <c r="AB71" i="28"/>
  <c r="G59" i="27"/>
  <c r="AB72" i="28"/>
  <c r="AB73" i="28"/>
  <c r="G60" i="27"/>
  <c r="AB74" i="28"/>
  <c r="G61" i="27"/>
  <c r="AB75" i="28"/>
  <c r="G62" i="27"/>
  <c r="AB76" i="28"/>
  <c r="G63" i="27"/>
  <c r="AB77" i="28"/>
  <c r="G64" i="27"/>
  <c r="AB78" i="28"/>
  <c r="G65" i="27"/>
  <c r="AB79" i="28"/>
  <c r="G66" i="27"/>
  <c r="AB80" i="28"/>
  <c r="AB81" i="28"/>
  <c r="AB82" i="28"/>
  <c r="AB83" i="28"/>
  <c r="G68" i="27"/>
  <c r="AB84" i="28"/>
  <c r="AB85" i="28"/>
  <c r="AB86" i="28"/>
  <c r="AB87" i="28"/>
  <c r="AB88" i="28"/>
  <c r="AB89" i="28"/>
  <c r="G71" i="27"/>
  <c r="AB90" i="28"/>
  <c r="G72" i="27"/>
  <c r="AB91" i="28"/>
  <c r="G73" i="27"/>
  <c r="AB92" i="28"/>
  <c r="AB93" i="28"/>
  <c r="AB94" i="28"/>
  <c r="AB95" i="28"/>
  <c r="AB96" i="28"/>
  <c r="G75" i="27"/>
  <c r="AB97" i="28"/>
  <c r="AB98" i="28"/>
  <c r="G77" i="27"/>
  <c r="AB99" i="28"/>
  <c r="AB100" i="28"/>
  <c r="G78" i="27"/>
  <c r="AB101" i="28"/>
  <c r="AB102" i="28"/>
  <c r="AB103" i="28"/>
  <c r="G81" i="27"/>
  <c r="AB104" i="28"/>
  <c r="AB105" i="28"/>
  <c r="AB106" i="28"/>
  <c r="G82" i="27"/>
  <c r="AB107" i="28"/>
  <c r="AB108" i="28"/>
  <c r="AB109" i="28"/>
  <c r="AB110" i="28"/>
  <c r="AB111" i="28"/>
  <c r="G83" i="27"/>
  <c r="AB112" i="28"/>
  <c r="G84" i="27"/>
  <c r="AB113" i="28"/>
  <c r="G85" i="27"/>
  <c r="AB114" i="28"/>
  <c r="G86" i="27"/>
  <c r="AB115" i="28"/>
  <c r="G87" i="27"/>
  <c r="AB116" i="28"/>
  <c r="G88" i="27"/>
  <c r="AB117" i="28"/>
  <c r="AB118" i="28"/>
  <c r="AB119" i="28"/>
  <c r="AB120" i="28"/>
  <c r="AB121" i="28"/>
  <c r="AB122" i="28"/>
  <c r="AB123" i="28"/>
  <c r="AB124" i="28"/>
  <c r="AB125" i="28"/>
  <c r="G90" i="27"/>
  <c r="AB126" i="28"/>
  <c r="AB127" i="28"/>
  <c r="AB128" i="28"/>
  <c r="G91" i="27"/>
  <c r="AB129" i="28"/>
  <c r="AB130" i="28"/>
  <c r="AB131" i="28"/>
  <c r="AB132" i="28"/>
  <c r="AB133" i="28"/>
  <c r="AB134" i="28"/>
  <c r="G93" i="27"/>
  <c r="AB135" i="28"/>
  <c r="G94" i="27"/>
  <c r="AB136" i="28"/>
  <c r="AB137" i="28"/>
  <c r="G96" i="27"/>
  <c r="AB138" i="28"/>
  <c r="AB139" i="28"/>
  <c r="AB140" i="28"/>
  <c r="AB141" i="28"/>
  <c r="AB142" i="28"/>
  <c r="AB143" i="28"/>
  <c r="AB144" i="28"/>
  <c r="AB145" i="28"/>
  <c r="AB146" i="28"/>
  <c r="AB147" i="28"/>
  <c r="AB148" i="28"/>
  <c r="AB149" i="28"/>
  <c r="AB150" i="28"/>
  <c r="AB151" i="28"/>
  <c r="G102" i="27"/>
  <c r="AB152" i="28"/>
  <c r="AB153" i="28"/>
  <c r="AB154" i="28"/>
  <c r="G103" i="27"/>
  <c r="AB155" i="28"/>
  <c r="G104" i="27"/>
  <c r="AB156" i="28"/>
  <c r="G105" i="27"/>
  <c r="AB157" i="28"/>
  <c r="G106" i="27"/>
  <c r="AB158" i="28"/>
  <c r="AB159" i="28"/>
  <c r="AB160" i="28"/>
  <c r="AB161" i="28"/>
  <c r="AB162" i="28"/>
  <c r="AB163" i="28"/>
  <c r="AB164" i="28"/>
  <c r="AB165" i="28"/>
  <c r="AB166" i="28"/>
  <c r="AB167" i="28"/>
  <c r="AB168" i="28"/>
  <c r="AB169" i="28"/>
  <c r="AB170" i="28"/>
  <c r="AB171" i="28"/>
  <c r="AB172" i="28"/>
  <c r="AB173" i="28"/>
  <c r="AB174" i="28"/>
  <c r="AB175" i="28"/>
  <c r="AB176" i="28"/>
  <c r="AB177" i="28"/>
  <c r="G113" i="27"/>
  <c r="AB178" i="28"/>
  <c r="AB179" i="28"/>
  <c r="G114" i="27"/>
  <c r="AB180" i="28"/>
  <c r="AB181" i="28"/>
  <c r="AB182" i="28"/>
  <c r="G115" i="27"/>
  <c r="AB183" i="28"/>
  <c r="G116" i="27"/>
  <c r="AB184" i="28"/>
  <c r="AB185" i="28"/>
  <c r="G117" i="27"/>
  <c r="AB186" i="28"/>
  <c r="G118" i="27"/>
  <c r="AB187" i="28"/>
  <c r="G119" i="27"/>
  <c r="AB188" i="28"/>
  <c r="G120" i="27"/>
  <c r="AB189" i="28"/>
  <c r="G121" i="27"/>
  <c r="AB190" i="28"/>
  <c r="G122" i="27"/>
  <c r="AB191" i="28"/>
  <c r="AB192" i="28"/>
  <c r="AB193" i="28"/>
  <c r="AB194" i="28"/>
  <c r="AB195" i="28"/>
  <c r="AB196" i="28"/>
  <c r="AB197" i="28"/>
  <c r="AB198" i="28"/>
  <c r="AB199" i="28"/>
  <c r="G125" i="27"/>
  <c r="AB200" i="28"/>
  <c r="G126" i="27"/>
  <c r="AB201" i="28"/>
  <c r="G127" i="27"/>
  <c r="AB202" i="28"/>
  <c r="G128" i="27"/>
  <c r="AB203" i="28"/>
  <c r="G129" i="27"/>
  <c r="AB204" i="28"/>
  <c r="AB205" i="28"/>
  <c r="AB206" i="28"/>
  <c r="AB207" i="28"/>
  <c r="AB208" i="28"/>
  <c r="AB209" i="28"/>
  <c r="AB210" i="28"/>
  <c r="AB9" i="28"/>
  <c r="G9" i="27"/>
  <c r="AB10" i="28"/>
  <c r="G10" i="27"/>
  <c r="AB11" i="28"/>
  <c r="G11" i="27"/>
  <c r="AB12" i="28"/>
  <c r="G12" i="27"/>
  <c r="AB13" i="28"/>
  <c r="G13" i="27"/>
  <c r="AB14" i="28"/>
  <c r="G14" i="27"/>
  <c r="AB15" i="28"/>
  <c r="G15" i="27"/>
  <c r="AB16" i="28"/>
  <c r="G16" i="27"/>
  <c r="AB17" i="28"/>
  <c r="G17" i="27"/>
  <c r="AB18" i="28"/>
  <c r="G18" i="27"/>
  <c r="AB19" i="28"/>
  <c r="G19" i="27"/>
  <c r="AB20" i="28"/>
  <c r="AB21" i="28"/>
  <c r="G21" i="27"/>
  <c r="AB22" i="28"/>
  <c r="AB23" i="28"/>
  <c r="G23" i="27"/>
  <c r="AB24" i="28"/>
  <c r="G24" i="27"/>
  <c r="AB25" i="28"/>
  <c r="AB26" i="28"/>
  <c r="G26" i="27"/>
  <c r="AB27" i="28"/>
  <c r="G27" i="27"/>
  <c r="AB28" i="28"/>
  <c r="G8" i="27"/>
  <c r="AB8" i="28"/>
  <c r="R132" i="28"/>
  <c r="S132" i="28"/>
  <c r="T132" i="28"/>
  <c r="U132" i="28"/>
  <c r="R133" i="28"/>
  <c r="S133" i="28"/>
  <c r="T133" i="28"/>
  <c r="U133" i="28"/>
  <c r="R134" i="28"/>
  <c r="S134" i="28"/>
  <c r="T134" i="28"/>
  <c r="U134" i="28"/>
  <c r="R135" i="28"/>
  <c r="S135" i="28"/>
  <c r="T135" i="28"/>
  <c r="U135" i="28"/>
  <c r="R136" i="28"/>
  <c r="S136" i="28"/>
  <c r="T136" i="28"/>
  <c r="U136" i="28"/>
  <c r="R137" i="28"/>
  <c r="S137" i="28"/>
  <c r="T137" i="28"/>
  <c r="U137" i="28"/>
  <c r="R138" i="28"/>
  <c r="S138" i="28"/>
  <c r="T138" i="28"/>
  <c r="U138" i="28"/>
  <c r="R139" i="28"/>
  <c r="S139" i="28"/>
  <c r="T139" i="28"/>
  <c r="U139" i="28"/>
  <c r="R140" i="28"/>
  <c r="S140" i="28"/>
  <c r="T140" i="28"/>
  <c r="U140" i="28"/>
  <c r="R141" i="28"/>
  <c r="S141" i="28"/>
  <c r="T141" i="28"/>
  <c r="U141" i="28"/>
  <c r="R142" i="28"/>
  <c r="S142" i="28"/>
  <c r="T142" i="28"/>
  <c r="U142" i="28"/>
  <c r="R143" i="28"/>
  <c r="S143" i="28"/>
  <c r="T143" i="28"/>
  <c r="U143" i="28"/>
  <c r="R144" i="28"/>
  <c r="S144" i="28"/>
  <c r="T144" i="28"/>
  <c r="U144" i="28"/>
  <c r="R145" i="28"/>
  <c r="S145" i="28"/>
  <c r="T145" i="28"/>
  <c r="U145" i="28"/>
  <c r="R146" i="28"/>
  <c r="S146" i="28"/>
  <c r="T146" i="28"/>
  <c r="U146" i="28"/>
  <c r="R147" i="28"/>
  <c r="S147" i="28"/>
  <c r="T147" i="28"/>
  <c r="U147" i="28"/>
  <c r="R148" i="28"/>
  <c r="S148" i="28"/>
  <c r="T148" i="28"/>
  <c r="U148" i="28"/>
  <c r="R149" i="28"/>
  <c r="S149" i="28"/>
  <c r="T149" i="28"/>
  <c r="U149" i="28"/>
  <c r="R150" i="28"/>
  <c r="S150" i="28"/>
  <c r="T150" i="28"/>
  <c r="U150" i="28"/>
  <c r="R151" i="28"/>
  <c r="S151" i="28"/>
  <c r="T151" i="28"/>
  <c r="U151" i="28"/>
  <c r="R152" i="28"/>
  <c r="S152" i="28"/>
  <c r="T152" i="28"/>
  <c r="U152" i="28"/>
  <c r="R153" i="28"/>
  <c r="S153" i="28"/>
  <c r="T153" i="28"/>
  <c r="U153" i="28"/>
  <c r="R154" i="28"/>
  <c r="S154" i="28"/>
  <c r="T154" i="28"/>
  <c r="U154" i="28"/>
  <c r="R155" i="28"/>
  <c r="S155" i="28"/>
  <c r="T155" i="28"/>
  <c r="U155" i="28"/>
  <c r="R156" i="28"/>
  <c r="S156" i="28"/>
  <c r="T156" i="28"/>
  <c r="U156" i="28"/>
  <c r="R157" i="28"/>
  <c r="S157" i="28"/>
  <c r="T157" i="28"/>
  <c r="U157" i="28"/>
  <c r="R158" i="28"/>
  <c r="S158" i="28"/>
  <c r="T158" i="28"/>
  <c r="U158" i="28"/>
  <c r="R159" i="28"/>
  <c r="S159" i="28"/>
  <c r="T159" i="28"/>
  <c r="U159" i="28"/>
  <c r="R160" i="28"/>
  <c r="S160" i="28"/>
  <c r="T160" i="28"/>
  <c r="U160" i="28"/>
  <c r="R161" i="28"/>
  <c r="S161" i="28"/>
  <c r="T161" i="28"/>
  <c r="U161" i="28"/>
  <c r="R162" i="28"/>
  <c r="S162" i="28"/>
  <c r="T162" i="28"/>
  <c r="U162" i="28"/>
  <c r="R163" i="28"/>
  <c r="S163" i="28"/>
  <c r="T163" i="28"/>
  <c r="U163" i="28"/>
  <c r="R164" i="28"/>
  <c r="S164" i="28"/>
  <c r="T164" i="28"/>
  <c r="U164" i="28"/>
  <c r="R165" i="28"/>
  <c r="S165" i="28"/>
  <c r="T165" i="28"/>
  <c r="U165" i="28"/>
  <c r="R166" i="28"/>
  <c r="S166" i="28"/>
  <c r="T166" i="28"/>
  <c r="U166" i="28"/>
  <c r="R167" i="28"/>
  <c r="S167" i="28"/>
  <c r="T167" i="28"/>
  <c r="U167" i="28"/>
  <c r="R168" i="28"/>
  <c r="S168" i="28"/>
  <c r="T168" i="28"/>
  <c r="U168" i="28"/>
  <c r="R169" i="28"/>
  <c r="S169" i="28"/>
  <c r="T169" i="28"/>
  <c r="U169" i="28"/>
  <c r="R170" i="28"/>
  <c r="S170" i="28"/>
  <c r="T170" i="28"/>
  <c r="U170" i="28"/>
  <c r="R171" i="28"/>
  <c r="S171" i="28"/>
  <c r="T171" i="28"/>
  <c r="U171" i="28"/>
  <c r="R172" i="28"/>
  <c r="S172" i="28"/>
  <c r="T172" i="28"/>
  <c r="U172" i="28"/>
  <c r="R173" i="28"/>
  <c r="S173" i="28"/>
  <c r="T173" i="28"/>
  <c r="U173" i="28"/>
  <c r="R174" i="28"/>
  <c r="S174" i="28"/>
  <c r="T174" i="28"/>
  <c r="U174" i="28"/>
  <c r="R175" i="28"/>
  <c r="S175" i="28"/>
  <c r="T175" i="28"/>
  <c r="U175" i="28"/>
  <c r="R176" i="28"/>
  <c r="S176" i="28"/>
  <c r="T176" i="28"/>
  <c r="U176" i="28"/>
  <c r="R177" i="28"/>
  <c r="S177" i="28"/>
  <c r="T177" i="28"/>
  <c r="U177" i="28"/>
  <c r="R178" i="28"/>
  <c r="S178" i="28"/>
  <c r="T178" i="28"/>
  <c r="U178" i="28"/>
  <c r="R179" i="28"/>
  <c r="S179" i="28"/>
  <c r="T179" i="28"/>
  <c r="U179" i="28"/>
  <c r="R180" i="28"/>
  <c r="S180" i="28"/>
  <c r="T180" i="28"/>
  <c r="U180" i="28"/>
  <c r="R181" i="28"/>
  <c r="S181" i="28"/>
  <c r="T181" i="28"/>
  <c r="U181" i="28"/>
  <c r="R182" i="28"/>
  <c r="S182" i="28"/>
  <c r="T182" i="28"/>
  <c r="U182" i="28"/>
  <c r="R183" i="28"/>
  <c r="S183" i="28"/>
  <c r="T183" i="28"/>
  <c r="U183" i="28"/>
  <c r="R184" i="28"/>
  <c r="S184" i="28"/>
  <c r="T184" i="28"/>
  <c r="U184" i="28"/>
  <c r="R185" i="28"/>
  <c r="S185" i="28"/>
  <c r="T185" i="28"/>
  <c r="U185" i="28"/>
  <c r="R186" i="28"/>
  <c r="S186" i="28"/>
  <c r="T186" i="28"/>
  <c r="U186" i="28"/>
  <c r="R187" i="28"/>
  <c r="S187" i="28"/>
  <c r="T187" i="28"/>
  <c r="U187" i="28"/>
  <c r="R188" i="28"/>
  <c r="S188" i="28"/>
  <c r="T188" i="28"/>
  <c r="U188" i="28"/>
  <c r="R189" i="28"/>
  <c r="S189" i="28"/>
  <c r="T189" i="28"/>
  <c r="U189" i="28"/>
  <c r="R190" i="28"/>
  <c r="S190" i="28"/>
  <c r="T190" i="28"/>
  <c r="U190" i="28"/>
  <c r="R191" i="28"/>
  <c r="S191" i="28"/>
  <c r="T191" i="28"/>
  <c r="U191" i="28"/>
  <c r="R192" i="28"/>
  <c r="S192" i="28"/>
  <c r="T192" i="28"/>
  <c r="U192" i="28"/>
  <c r="R193" i="28"/>
  <c r="S193" i="28"/>
  <c r="T193" i="28"/>
  <c r="U193" i="28"/>
  <c r="R194" i="28"/>
  <c r="S194" i="28"/>
  <c r="T194" i="28"/>
  <c r="U194" i="28"/>
  <c r="R195" i="28"/>
  <c r="S195" i="28"/>
  <c r="T195" i="28"/>
  <c r="U195" i="28"/>
  <c r="R196" i="28"/>
  <c r="S196" i="28"/>
  <c r="T196" i="28"/>
  <c r="U196" i="28"/>
  <c r="R197" i="28"/>
  <c r="S197" i="28"/>
  <c r="T197" i="28"/>
  <c r="U197" i="28"/>
  <c r="R198" i="28"/>
  <c r="S198" i="28"/>
  <c r="T198" i="28"/>
  <c r="U198" i="28"/>
  <c r="R199" i="28"/>
  <c r="S199" i="28"/>
  <c r="T199" i="28"/>
  <c r="U199" i="28"/>
  <c r="R200" i="28"/>
  <c r="S200" i="28"/>
  <c r="T200" i="28"/>
  <c r="U200" i="28"/>
  <c r="R201" i="28"/>
  <c r="S201" i="28"/>
  <c r="T201" i="28"/>
  <c r="U201" i="28"/>
  <c r="R202" i="28"/>
  <c r="S202" i="28"/>
  <c r="T202" i="28"/>
  <c r="U202" i="28"/>
  <c r="R203" i="28"/>
  <c r="S203" i="28"/>
  <c r="T203" i="28"/>
  <c r="U203" i="28"/>
  <c r="R204" i="28"/>
  <c r="S204" i="28"/>
  <c r="T204" i="28"/>
  <c r="U204" i="28"/>
  <c r="R205" i="28"/>
  <c r="S205" i="28"/>
  <c r="T205" i="28"/>
  <c r="U205" i="28"/>
  <c r="R206" i="28"/>
  <c r="S206" i="28"/>
  <c r="T206" i="28"/>
  <c r="U206" i="28"/>
  <c r="R207" i="28"/>
  <c r="S207" i="28"/>
  <c r="T207" i="28"/>
  <c r="U207" i="28"/>
  <c r="R208" i="28"/>
  <c r="S208" i="28"/>
  <c r="T208" i="28"/>
  <c r="U208" i="28"/>
  <c r="R209" i="28"/>
  <c r="S209" i="28"/>
  <c r="T209" i="28"/>
  <c r="U209" i="28"/>
  <c r="R210" i="28"/>
  <c r="S210" i="28"/>
  <c r="T210" i="28"/>
  <c r="U210" i="28"/>
  <c r="R9" i="28"/>
  <c r="S9" i="28"/>
  <c r="T9" i="28"/>
  <c r="U9" i="28"/>
  <c r="R10" i="28"/>
  <c r="S10" i="28"/>
  <c r="T10" i="28"/>
  <c r="U10" i="28"/>
  <c r="R11" i="28"/>
  <c r="S11" i="28"/>
  <c r="T11" i="28"/>
  <c r="U11" i="28"/>
  <c r="R12" i="28"/>
  <c r="S12" i="28"/>
  <c r="T12" i="28"/>
  <c r="U12" i="28"/>
  <c r="R13" i="28"/>
  <c r="S13" i="28"/>
  <c r="T13" i="28"/>
  <c r="U13" i="28"/>
  <c r="R14" i="28"/>
  <c r="S14" i="28"/>
  <c r="T14" i="28"/>
  <c r="U14" i="28"/>
  <c r="R15" i="28"/>
  <c r="S15" i="28"/>
  <c r="T15" i="28"/>
  <c r="U15" i="28"/>
  <c r="R16" i="28"/>
  <c r="S16" i="28"/>
  <c r="T16" i="28"/>
  <c r="U16" i="28"/>
  <c r="R17" i="28"/>
  <c r="S17" i="28"/>
  <c r="T17" i="28"/>
  <c r="U17" i="28"/>
  <c r="R18" i="28"/>
  <c r="S18" i="28"/>
  <c r="T18" i="28"/>
  <c r="U18" i="28"/>
  <c r="R19" i="28"/>
  <c r="S19" i="28"/>
  <c r="T19" i="28"/>
  <c r="U19" i="28"/>
  <c r="R20" i="28"/>
  <c r="S20" i="28"/>
  <c r="T20" i="28"/>
  <c r="U20" i="28"/>
  <c r="R21" i="28"/>
  <c r="S21" i="28"/>
  <c r="T21" i="28"/>
  <c r="U21" i="28"/>
  <c r="R22" i="28"/>
  <c r="S22" i="28"/>
  <c r="T22" i="28"/>
  <c r="U22" i="28"/>
  <c r="R23" i="28"/>
  <c r="S23" i="28"/>
  <c r="T23" i="28"/>
  <c r="U23" i="28"/>
  <c r="R24" i="28"/>
  <c r="S24" i="28"/>
  <c r="T24" i="28"/>
  <c r="U24" i="28"/>
  <c r="R25" i="28"/>
  <c r="S25" i="28"/>
  <c r="T25" i="28"/>
  <c r="U25" i="28"/>
  <c r="R26" i="28"/>
  <c r="S26" i="28"/>
  <c r="T26" i="28"/>
  <c r="U26" i="28"/>
  <c r="R27" i="28"/>
  <c r="S27" i="28"/>
  <c r="T27" i="28"/>
  <c r="U27" i="28"/>
  <c r="R28" i="28"/>
  <c r="S28" i="28"/>
  <c r="T28" i="28"/>
  <c r="U28" i="28"/>
  <c r="R29" i="28"/>
  <c r="S29" i="28"/>
  <c r="T29" i="28"/>
  <c r="U29" i="28"/>
  <c r="R30" i="28"/>
  <c r="S30" i="28"/>
  <c r="T30" i="28"/>
  <c r="U30" i="28"/>
  <c r="R31" i="28"/>
  <c r="S31" i="28"/>
  <c r="T31" i="28"/>
  <c r="U31" i="28"/>
  <c r="R32" i="28"/>
  <c r="S32" i="28"/>
  <c r="T32" i="28"/>
  <c r="U32" i="28"/>
  <c r="R33" i="28"/>
  <c r="S33" i="28"/>
  <c r="T33" i="28"/>
  <c r="U33" i="28"/>
  <c r="R34" i="28"/>
  <c r="S34" i="28"/>
  <c r="T34" i="28"/>
  <c r="U34" i="28"/>
  <c r="R35" i="28"/>
  <c r="S35" i="28"/>
  <c r="T35" i="28"/>
  <c r="U35" i="28"/>
  <c r="R36" i="28"/>
  <c r="S36" i="28"/>
  <c r="T36" i="28"/>
  <c r="U36" i="28"/>
  <c r="R37" i="28"/>
  <c r="S37" i="28"/>
  <c r="T37" i="28"/>
  <c r="U37" i="28"/>
  <c r="R38" i="28"/>
  <c r="S38" i="28"/>
  <c r="T38" i="28"/>
  <c r="U38" i="28"/>
  <c r="R39" i="28"/>
  <c r="S39" i="28"/>
  <c r="T39" i="28"/>
  <c r="U39" i="28"/>
  <c r="R40" i="28"/>
  <c r="S40" i="28"/>
  <c r="T40" i="28"/>
  <c r="U40" i="28"/>
  <c r="R41" i="28"/>
  <c r="S41" i="28"/>
  <c r="T41" i="28"/>
  <c r="U41" i="28"/>
  <c r="R42" i="28"/>
  <c r="S42" i="28"/>
  <c r="T42" i="28"/>
  <c r="U42" i="28"/>
  <c r="R43" i="28"/>
  <c r="S43" i="28"/>
  <c r="T43" i="28"/>
  <c r="U43" i="28"/>
  <c r="R44" i="28"/>
  <c r="S44" i="28"/>
  <c r="T44" i="28"/>
  <c r="U44" i="28"/>
  <c r="R45" i="28"/>
  <c r="S45" i="28"/>
  <c r="T45" i="28"/>
  <c r="U45" i="28"/>
  <c r="R46" i="28"/>
  <c r="S46" i="28"/>
  <c r="T46" i="28"/>
  <c r="U46" i="28"/>
  <c r="R47" i="28"/>
  <c r="S47" i="28"/>
  <c r="T47" i="28"/>
  <c r="U47" i="28"/>
  <c r="R48" i="28"/>
  <c r="S48" i="28"/>
  <c r="T48" i="28"/>
  <c r="U48" i="28"/>
  <c r="R49" i="28"/>
  <c r="S49" i="28"/>
  <c r="T49" i="28"/>
  <c r="U49" i="28"/>
  <c r="R50" i="28"/>
  <c r="S50" i="28"/>
  <c r="T50" i="28"/>
  <c r="U50" i="28"/>
  <c r="R51" i="28"/>
  <c r="S51" i="28"/>
  <c r="T51" i="28"/>
  <c r="U51" i="28"/>
  <c r="R52" i="28"/>
  <c r="S52" i="28"/>
  <c r="T52" i="28"/>
  <c r="U52" i="28"/>
  <c r="R53" i="28"/>
  <c r="S53" i="28"/>
  <c r="T53" i="28"/>
  <c r="U53" i="28"/>
  <c r="R54" i="28"/>
  <c r="S54" i="28"/>
  <c r="T54" i="28"/>
  <c r="U54" i="28"/>
  <c r="R55" i="28"/>
  <c r="S55" i="28"/>
  <c r="T55" i="28"/>
  <c r="U55" i="28"/>
  <c r="R56" i="28"/>
  <c r="S56" i="28"/>
  <c r="T56" i="28"/>
  <c r="U56" i="28"/>
  <c r="R57" i="28"/>
  <c r="S57" i="28"/>
  <c r="T57" i="28"/>
  <c r="U57" i="28"/>
  <c r="R58" i="28"/>
  <c r="S58" i="28"/>
  <c r="T58" i="28"/>
  <c r="U58" i="28"/>
  <c r="R59" i="28"/>
  <c r="S59" i="28"/>
  <c r="T59" i="28"/>
  <c r="U59" i="28"/>
  <c r="R60" i="28"/>
  <c r="S60" i="28"/>
  <c r="T60" i="28"/>
  <c r="U60" i="28"/>
  <c r="R61" i="28"/>
  <c r="S61" i="28"/>
  <c r="T61" i="28"/>
  <c r="U61" i="28"/>
  <c r="R62" i="28"/>
  <c r="S62" i="28"/>
  <c r="T62" i="28"/>
  <c r="U62" i="28"/>
  <c r="R63" i="28"/>
  <c r="S63" i="28"/>
  <c r="T63" i="28"/>
  <c r="U63" i="28"/>
  <c r="R64" i="28"/>
  <c r="S64" i="28"/>
  <c r="T64" i="28"/>
  <c r="U64" i="28"/>
  <c r="R65" i="28"/>
  <c r="S65" i="28"/>
  <c r="T65" i="28"/>
  <c r="U65" i="28"/>
  <c r="R66" i="28"/>
  <c r="S66" i="28"/>
  <c r="T66" i="28"/>
  <c r="U66" i="28"/>
  <c r="R67" i="28"/>
  <c r="S67" i="28"/>
  <c r="T67" i="28"/>
  <c r="U67" i="28"/>
  <c r="R68" i="28"/>
  <c r="S68" i="28"/>
  <c r="T68" i="28"/>
  <c r="U68" i="28"/>
  <c r="R69" i="28"/>
  <c r="S69" i="28"/>
  <c r="T69" i="28"/>
  <c r="U69" i="28"/>
  <c r="R70" i="28"/>
  <c r="S70" i="28"/>
  <c r="T70" i="28"/>
  <c r="U70" i="28"/>
  <c r="R71" i="28"/>
  <c r="S71" i="28"/>
  <c r="T71" i="28"/>
  <c r="U71" i="28"/>
  <c r="R72" i="28"/>
  <c r="S72" i="28"/>
  <c r="T72" i="28"/>
  <c r="U72" i="28"/>
  <c r="R73" i="28"/>
  <c r="S73" i="28"/>
  <c r="T73" i="28"/>
  <c r="U73" i="28"/>
  <c r="R74" i="28"/>
  <c r="S74" i="28"/>
  <c r="T74" i="28"/>
  <c r="U74" i="28"/>
  <c r="R75" i="28"/>
  <c r="S75" i="28"/>
  <c r="T75" i="28"/>
  <c r="U75" i="28"/>
  <c r="R76" i="28"/>
  <c r="S76" i="28"/>
  <c r="T76" i="28"/>
  <c r="U76" i="28"/>
  <c r="R77" i="28"/>
  <c r="S77" i="28"/>
  <c r="T77" i="28"/>
  <c r="U77" i="28"/>
  <c r="R78" i="28"/>
  <c r="S78" i="28"/>
  <c r="T78" i="28"/>
  <c r="U78" i="28"/>
  <c r="R79" i="28"/>
  <c r="S79" i="28"/>
  <c r="T79" i="28"/>
  <c r="U79" i="28"/>
  <c r="R80" i="28"/>
  <c r="S80" i="28"/>
  <c r="T80" i="28"/>
  <c r="U80" i="28"/>
  <c r="R81" i="28"/>
  <c r="S81" i="28"/>
  <c r="T81" i="28"/>
  <c r="U81" i="28"/>
  <c r="R82" i="28"/>
  <c r="S82" i="28"/>
  <c r="T82" i="28"/>
  <c r="U82" i="28"/>
  <c r="R83" i="28"/>
  <c r="S83" i="28"/>
  <c r="T83" i="28"/>
  <c r="U83" i="28"/>
  <c r="R84" i="28"/>
  <c r="S84" i="28"/>
  <c r="T84" i="28"/>
  <c r="U84" i="28"/>
  <c r="R85" i="28"/>
  <c r="S85" i="28"/>
  <c r="T85" i="28"/>
  <c r="U85" i="28"/>
  <c r="R86" i="28"/>
  <c r="S86" i="28"/>
  <c r="T86" i="28"/>
  <c r="U86" i="28"/>
  <c r="R87" i="28"/>
  <c r="S87" i="28"/>
  <c r="T87" i="28"/>
  <c r="U87" i="28"/>
  <c r="R88" i="28"/>
  <c r="S88" i="28"/>
  <c r="T88" i="28"/>
  <c r="U88" i="28"/>
  <c r="R89" i="28"/>
  <c r="S89" i="28"/>
  <c r="T89" i="28"/>
  <c r="U89" i="28"/>
  <c r="R90" i="28"/>
  <c r="S90" i="28"/>
  <c r="T90" i="28"/>
  <c r="U90" i="28"/>
  <c r="R91" i="28"/>
  <c r="S91" i="28"/>
  <c r="T91" i="28"/>
  <c r="U91" i="28"/>
  <c r="R92" i="28"/>
  <c r="S92" i="28"/>
  <c r="T92" i="28"/>
  <c r="U92" i="28"/>
  <c r="R93" i="28"/>
  <c r="S93" i="28"/>
  <c r="T93" i="28"/>
  <c r="U93" i="28"/>
  <c r="R94" i="28"/>
  <c r="S94" i="28"/>
  <c r="T94" i="28"/>
  <c r="U94" i="28"/>
  <c r="R95" i="28"/>
  <c r="S95" i="28"/>
  <c r="T95" i="28"/>
  <c r="U95" i="28"/>
  <c r="R96" i="28"/>
  <c r="S96" i="28"/>
  <c r="T96" i="28"/>
  <c r="U96" i="28"/>
  <c r="R97" i="28"/>
  <c r="S97" i="28"/>
  <c r="T97" i="28"/>
  <c r="U97" i="28"/>
  <c r="R98" i="28"/>
  <c r="S98" i="28"/>
  <c r="T98" i="28"/>
  <c r="U98" i="28"/>
  <c r="R99" i="28"/>
  <c r="S99" i="28"/>
  <c r="T99" i="28"/>
  <c r="U99" i="28"/>
  <c r="R100" i="28"/>
  <c r="S100" i="28"/>
  <c r="T100" i="28"/>
  <c r="U100" i="28"/>
  <c r="R101" i="28"/>
  <c r="S101" i="28"/>
  <c r="T101" i="28"/>
  <c r="U101" i="28"/>
  <c r="R102" i="28"/>
  <c r="S102" i="28"/>
  <c r="T102" i="28"/>
  <c r="U102" i="28"/>
  <c r="R103" i="28"/>
  <c r="S103" i="28"/>
  <c r="T103" i="28"/>
  <c r="U103" i="28"/>
  <c r="R104" i="28"/>
  <c r="S104" i="28"/>
  <c r="T104" i="28"/>
  <c r="U104" i="28"/>
  <c r="R105" i="28"/>
  <c r="S105" i="28"/>
  <c r="T105" i="28"/>
  <c r="U105" i="28"/>
  <c r="R106" i="28"/>
  <c r="S106" i="28"/>
  <c r="T106" i="28"/>
  <c r="U106" i="28"/>
  <c r="R107" i="28"/>
  <c r="S107" i="28"/>
  <c r="T107" i="28"/>
  <c r="U107" i="28"/>
  <c r="R108" i="28"/>
  <c r="S108" i="28"/>
  <c r="T108" i="28"/>
  <c r="U108" i="28"/>
  <c r="R109" i="28"/>
  <c r="S109" i="28"/>
  <c r="T109" i="28"/>
  <c r="U109" i="28"/>
  <c r="R110" i="28"/>
  <c r="S110" i="28"/>
  <c r="T110" i="28"/>
  <c r="U110" i="28"/>
  <c r="R111" i="28"/>
  <c r="S111" i="28"/>
  <c r="T111" i="28"/>
  <c r="U111" i="28"/>
  <c r="R112" i="28"/>
  <c r="S112" i="28"/>
  <c r="T112" i="28"/>
  <c r="U112" i="28"/>
  <c r="R113" i="28"/>
  <c r="S113" i="28"/>
  <c r="T113" i="28"/>
  <c r="U113" i="28"/>
  <c r="R114" i="28"/>
  <c r="S114" i="28"/>
  <c r="T114" i="28"/>
  <c r="U114" i="28"/>
  <c r="R115" i="28"/>
  <c r="S115" i="28"/>
  <c r="T115" i="28"/>
  <c r="U115" i="28"/>
  <c r="R116" i="28"/>
  <c r="S116" i="28"/>
  <c r="T116" i="28"/>
  <c r="U116" i="28"/>
  <c r="R117" i="28"/>
  <c r="S117" i="28"/>
  <c r="T117" i="28"/>
  <c r="U117" i="28"/>
  <c r="R118" i="28"/>
  <c r="S118" i="28"/>
  <c r="T118" i="28"/>
  <c r="U118" i="28"/>
  <c r="R119" i="28"/>
  <c r="S119" i="28"/>
  <c r="T119" i="28"/>
  <c r="U119" i="28"/>
  <c r="R120" i="28"/>
  <c r="S120" i="28"/>
  <c r="T120" i="28"/>
  <c r="U120" i="28"/>
  <c r="R121" i="28"/>
  <c r="S121" i="28"/>
  <c r="T121" i="28"/>
  <c r="U121" i="28"/>
  <c r="R122" i="28"/>
  <c r="S122" i="28"/>
  <c r="T122" i="28"/>
  <c r="U122" i="28"/>
  <c r="R123" i="28"/>
  <c r="S123" i="28"/>
  <c r="T123" i="28"/>
  <c r="U123" i="28"/>
  <c r="R124" i="28"/>
  <c r="S124" i="28"/>
  <c r="T124" i="28"/>
  <c r="U124" i="28"/>
  <c r="R125" i="28"/>
  <c r="S125" i="28"/>
  <c r="T125" i="28"/>
  <c r="U125" i="28"/>
  <c r="R126" i="28"/>
  <c r="S126" i="28"/>
  <c r="T126" i="28"/>
  <c r="U126" i="28"/>
  <c r="R127" i="28"/>
  <c r="S127" i="28"/>
  <c r="T127" i="28"/>
  <c r="U127" i="28"/>
  <c r="R128" i="28"/>
  <c r="S128" i="28"/>
  <c r="T128" i="28"/>
  <c r="U128" i="28"/>
  <c r="R129" i="28"/>
  <c r="S129" i="28"/>
  <c r="T129" i="28"/>
  <c r="U129" i="28"/>
  <c r="R130" i="28"/>
  <c r="S130" i="28"/>
  <c r="T130" i="28"/>
  <c r="U130" i="28"/>
  <c r="R131" i="28"/>
  <c r="S131" i="28"/>
  <c r="T131" i="28"/>
  <c r="U131" i="28"/>
  <c r="U8" i="28"/>
  <c r="R8" i="28"/>
  <c r="S8" i="28"/>
  <c r="N53" i="26" l="1"/>
  <c r="N50" i="26"/>
  <c r="N26" i="26"/>
  <c r="N22" i="26"/>
  <c r="P48" i="26"/>
  <c r="N28" i="26"/>
  <c r="N8" i="26"/>
  <c r="P52" i="26"/>
  <c r="P59" i="26"/>
  <c r="O59" i="26"/>
  <c r="K116" i="27"/>
  <c r="N47" i="26"/>
  <c r="N44" i="26"/>
  <c r="N32" i="26"/>
  <c r="K68" i="27"/>
  <c r="N19" i="26"/>
  <c r="J18" i="33" s="1"/>
  <c r="N17" i="26"/>
  <c r="N14" i="26"/>
  <c r="N10" i="26"/>
  <c r="P61" i="26"/>
  <c r="P58" i="26"/>
  <c r="O58" i="26"/>
  <c r="N54" i="26"/>
  <c r="K108" i="27"/>
  <c r="L124" i="27"/>
  <c r="N57" i="26"/>
  <c r="J24" i="33" s="1"/>
  <c r="L116" i="27"/>
  <c r="L108" i="27"/>
  <c r="O49" i="26"/>
  <c r="P49" i="26"/>
  <c r="L100" i="27"/>
  <c r="L92" i="27"/>
  <c r="O21" i="26"/>
  <c r="P21" i="26"/>
  <c r="N16" i="26"/>
  <c r="P62" i="26"/>
  <c r="N51" i="26"/>
  <c r="O45" i="26"/>
  <c r="P45" i="26"/>
  <c r="O27" i="26"/>
  <c r="P27" i="26"/>
  <c r="N23" i="26"/>
  <c r="O39" i="26"/>
  <c r="J25" i="33"/>
  <c r="J22" i="33"/>
  <c r="O20" i="26"/>
  <c r="P20" i="26"/>
  <c r="N18" i="26"/>
  <c r="N13" i="26"/>
  <c r="N9" i="26"/>
  <c r="O55" i="26"/>
  <c r="L68" i="27"/>
  <c r="K109" i="27"/>
  <c r="K101" i="27"/>
  <c r="K129" i="27"/>
  <c r="K97" i="27"/>
  <c r="K89" i="27"/>
  <c r="K81" i="27"/>
  <c r="L129" i="27"/>
  <c r="L113" i="27"/>
  <c r="L97" i="27"/>
  <c r="L91" i="27"/>
  <c r="L89" i="27"/>
  <c r="L81" i="27"/>
  <c r="L73" i="27"/>
  <c r="L67" i="27"/>
  <c r="L130" i="27"/>
  <c r="L74" i="27"/>
  <c r="K102" i="27"/>
  <c r="K123" i="27"/>
  <c r="K115" i="27"/>
  <c r="L110" i="27"/>
  <c r="K107" i="27"/>
  <c r="L102" i="27"/>
  <c r="K99" i="27"/>
  <c r="K91" i="27"/>
  <c r="K67" i="27"/>
  <c r="L54" i="27"/>
  <c r="K53" i="27"/>
  <c r="K130" i="27"/>
  <c r="K122" i="27"/>
  <c r="K114" i="27"/>
  <c r="L109" i="27"/>
  <c r="L101" i="27"/>
  <c r="K90" i="27"/>
  <c r="K74" i="27"/>
  <c r="L53" i="27"/>
  <c r="L122" i="27"/>
  <c r="L114" i="27"/>
  <c r="L90" i="27"/>
  <c r="K110" i="27"/>
  <c r="K54" i="27"/>
  <c r="L123" i="27"/>
  <c r="L115" i="27"/>
  <c r="K112" i="27"/>
  <c r="L107" i="27"/>
  <c r="L99" i="27"/>
  <c r="L112" i="27"/>
  <c r="L80" i="27"/>
  <c r="K111" i="27"/>
  <c r="K124" i="27"/>
  <c r="L111" i="27"/>
  <c r="G112" i="27"/>
  <c r="G99" i="27"/>
  <c r="G89" i="27"/>
  <c r="G100" i="27"/>
  <c r="G74" i="27"/>
  <c r="G69" i="27"/>
  <c r="G124" i="27"/>
  <c r="G123" i="27"/>
  <c r="G111" i="27"/>
  <c r="G108" i="27"/>
  <c r="G67" i="27"/>
  <c r="G107" i="27"/>
  <c r="G54" i="27"/>
  <c r="G37" i="27"/>
  <c r="K18" i="33" l="1"/>
  <c r="N18" i="33"/>
  <c r="J10" i="33"/>
  <c r="K10" i="33" s="1"/>
  <c r="N22" i="33"/>
  <c r="K22" i="33"/>
  <c r="O54" i="26"/>
  <c r="P54" i="26"/>
  <c r="O44" i="26"/>
  <c r="P44" i="26"/>
  <c r="O28" i="26"/>
  <c r="P28" i="26"/>
  <c r="K25" i="33"/>
  <c r="N25" i="33"/>
  <c r="P47" i="26"/>
  <c r="O47" i="26"/>
  <c r="J19" i="33"/>
  <c r="J21" i="33"/>
  <c r="J20" i="33"/>
  <c r="O51" i="26"/>
  <c r="P51" i="26"/>
  <c r="K24" i="33"/>
  <c r="N24" i="33"/>
  <c r="J23" i="33"/>
  <c r="O32" i="26"/>
  <c r="P32" i="26"/>
  <c r="P53" i="26"/>
  <c r="O53" i="26"/>
  <c r="N23" i="33" l="1"/>
  <c r="K23" i="33"/>
  <c r="J11" i="33"/>
  <c r="K11" i="33" s="1"/>
  <c r="K20" i="33"/>
  <c r="N20" i="33"/>
  <c r="K21" i="33"/>
  <c r="N21" i="33"/>
  <c r="J12" i="33"/>
  <c r="K12" i="33" s="1"/>
  <c r="T8" i="28" l="1"/>
  <c r="BN9" i="29"/>
  <c r="BO9" i="29" s="1"/>
  <c r="BP9" i="29" s="1"/>
  <c r="BQ9" i="29" s="1"/>
  <c r="BN10" i="29"/>
  <c r="BO10" i="29"/>
  <c r="BP10" i="29" s="1"/>
  <c r="BQ10" i="29" s="1"/>
  <c r="BN11" i="29"/>
  <c r="BO11" i="29"/>
  <c r="BP11" i="29" s="1"/>
  <c r="BQ11" i="29" s="1"/>
  <c r="BN12" i="29"/>
  <c r="BO12" i="29"/>
  <c r="BP12" i="29" s="1"/>
  <c r="BQ12" i="29" s="1"/>
  <c r="BN13" i="29"/>
  <c r="BO13" i="29"/>
  <c r="BP13" i="29" s="1"/>
  <c r="BQ13" i="29" s="1"/>
  <c r="BN14" i="29"/>
  <c r="BO14" i="29"/>
  <c r="BP14" i="29" s="1"/>
  <c r="BQ14" i="29" s="1"/>
  <c r="BN15" i="29"/>
  <c r="BO15" i="29"/>
  <c r="BP15" i="29" s="1"/>
  <c r="BQ15" i="29" s="1"/>
  <c r="BN16" i="29"/>
  <c r="BO16" i="29"/>
  <c r="BP16" i="29" s="1"/>
  <c r="BQ16" i="29" s="1"/>
  <c r="BN17" i="29"/>
  <c r="BO17" i="29"/>
  <c r="BP17" i="29" s="1"/>
  <c r="BQ17" i="29" s="1"/>
  <c r="BN18" i="29"/>
  <c r="BO18" i="29"/>
  <c r="BP18" i="29" s="1"/>
  <c r="BQ18" i="29" s="1"/>
  <c r="BN19" i="29"/>
  <c r="BO19" i="29"/>
  <c r="BP19" i="29" s="1"/>
  <c r="BQ19" i="29" s="1"/>
  <c r="BN20" i="29"/>
  <c r="BO20" i="29"/>
  <c r="BP20" i="29" s="1"/>
  <c r="BQ20" i="29" s="1"/>
  <c r="BN21" i="29"/>
  <c r="BO21" i="29"/>
  <c r="BP21" i="29" s="1"/>
  <c r="BQ21" i="29" s="1"/>
  <c r="BN22" i="29"/>
  <c r="BO22" i="29"/>
  <c r="BP22" i="29" s="1"/>
  <c r="BQ22" i="29" s="1"/>
  <c r="BN23" i="29"/>
  <c r="BO23" i="29"/>
  <c r="BP23" i="29" s="1"/>
  <c r="BQ23" i="29" s="1"/>
  <c r="BN24" i="29"/>
  <c r="BO24" i="29"/>
  <c r="BP24" i="29" s="1"/>
  <c r="BQ24" i="29" s="1"/>
  <c r="BN25" i="29"/>
  <c r="BO25" i="29"/>
  <c r="BP25" i="29" s="1"/>
  <c r="BQ25" i="29" s="1"/>
  <c r="BN26" i="29"/>
  <c r="BO26" i="29"/>
  <c r="BP26" i="29" s="1"/>
  <c r="BQ26" i="29" s="1"/>
  <c r="BN27" i="29"/>
  <c r="BO27" i="29"/>
  <c r="BP27" i="29" s="1"/>
  <c r="BQ27" i="29" s="1"/>
  <c r="BN28" i="29"/>
  <c r="BO28" i="29"/>
  <c r="BP28" i="29" s="1"/>
  <c r="BQ28" i="29" s="1"/>
  <c r="BN29" i="29"/>
  <c r="BO29" i="29"/>
  <c r="BP29" i="29" s="1"/>
  <c r="BQ29" i="29" s="1"/>
  <c r="BN30" i="29"/>
  <c r="BO30" i="29"/>
  <c r="BP30" i="29" s="1"/>
  <c r="BQ30" i="29" s="1"/>
  <c r="BN31" i="29"/>
  <c r="BO31" i="29"/>
  <c r="BP31" i="29" s="1"/>
  <c r="BQ31" i="29" s="1"/>
  <c r="BN32" i="29"/>
  <c r="BO32" i="29"/>
  <c r="BP32" i="29" s="1"/>
  <c r="BQ32" i="29" s="1"/>
  <c r="BN33" i="29"/>
  <c r="BO33" i="29"/>
  <c r="BP33" i="29"/>
  <c r="BQ33" i="29" s="1"/>
  <c r="BN34" i="29"/>
  <c r="BO34" i="29"/>
  <c r="BP34" i="29" s="1"/>
  <c r="BQ34" i="29" s="1"/>
  <c r="BN35" i="29"/>
  <c r="BO35" i="29"/>
  <c r="BP35" i="29"/>
  <c r="BQ35" i="29" s="1"/>
  <c r="BN36" i="29"/>
  <c r="BO36" i="29"/>
  <c r="BP36" i="29" s="1"/>
  <c r="BQ36" i="29" s="1"/>
  <c r="BN37" i="29"/>
  <c r="BO37" i="29"/>
  <c r="BP37" i="29"/>
  <c r="BQ37" i="29" s="1"/>
  <c r="BN38" i="29"/>
  <c r="BO38" i="29"/>
  <c r="BP38" i="29" s="1"/>
  <c r="BQ38" i="29" s="1"/>
  <c r="BN39" i="29"/>
  <c r="BO39" i="29"/>
  <c r="BP39" i="29"/>
  <c r="BQ39" i="29" s="1"/>
  <c r="BN40" i="29"/>
  <c r="BO40" i="29"/>
  <c r="BP40" i="29" s="1"/>
  <c r="BQ40" i="29" s="1"/>
  <c r="BN41" i="29"/>
  <c r="BO41" i="29"/>
  <c r="BP41" i="29"/>
  <c r="BQ41" i="29" s="1"/>
  <c r="BN42" i="29"/>
  <c r="BO42" i="29"/>
  <c r="BP42" i="29" s="1"/>
  <c r="BQ42" i="29" s="1"/>
  <c r="BN43" i="29"/>
  <c r="BO43" i="29"/>
  <c r="BP43" i="29"/>
  <c r="BQ43" i="29" s="1"/>
  <c r="BN44" i="29"/>
  <c r="BO44" i="29"/>
  <c r="BP44" i="29" s="1"/>
  <c r="BQ44" i="29" s="1"/>
  <c r="BN45" i="29"/>
  <c r="BO45" i="29"/>
  <c r="BP45" i="29"/>
  <c r="BQ45" i="29" s="1"/>
  <c r="BN46" i="29"/>
  <c r="BO46" i="29"/>
  <c r="BP46" i="29" s="1"/>
  <c r="BQ46" i="29" s="1"/>
  <c r="BN47" i="29"/>
  <c r="BO47" i="29"/>
  <c r="BP47" i="29"/>
  <c r="BQ47" i="29" s="1"/>
  <c r="BN48" i="29"/>
  <c r="BO48" i="29"/>
  <c r="BP48" i="29" s="1"/>
  <c r="BQ48" i="29" s="1"/>
  <c r="BN49" i="29"/>
  <c r="BO49" i="29"/>
  <c r="BP49" i="29"/>
  <c r="BQ49" i="29" s="1"/>
  <c r="BN50" i="29"/>
  <c r="BO50" i="29"/>
  <c r="BP50" i="29" s="1"/>
  <c r="BQ50" i="29" s="1"/>
  <c r="BN51" i="29"/>
  <c r="BO51" i="29"/>
  <c r="BP51" i="29"/>
  <c r="BQ51" i="29" s="1"/>
  <c r="BN52" i="29"/>
  <c r="BO52" i="29"/>
  <c r="BP52" i="29" s="1"/>
  <c r="BQ52" i="29" s="1"/>
  <c r="BN53" i="29"/>
  <c r="BO53" i="29"/>
  <c r="BP53" i="29"/>
  <c r="BQ53" i="29" s="1"/>
  <c r="BN54" i="29"/>
  <c r="BO54" i="29"/>
  <c r="BP54" i="29" s="1"/>
  <c r="BQ54" i="29" s="1"/>
  <c r="BN55" i="29"/>
  <c r="BO55" i="29"/>
  <c r="BP55" i="29"/>
  <c r="BQ55" i="29" s="1"/>
  <c r="BN56" i="29"/>
  <c r="BO56" i="29"/>
  <c r="BP56" i="29" s="1"/>
  <c r="BQ56" i="29" s="1"/>
  <c r="BN57" i="29"/>
  <c r="BO57" i="29"/>
  <c r="BP57" i="29"/>
  <c r="BQ57" i="29" s="1"/>
  <c r="BN58" i="29"/>
  <c r="BO58" i="29"/>
  <c r="BP58" i="29" s="1"/>
  <c r="BQ58" i="29" s="1"/>
  <c r="BN59" i="29"/>
  <c r="BO59" i="29"/>
  <c r="BP59" i="29"/>
  <c r="BQ59" i="29" s="1"/>
  <c r="BN60" i="29"/>
  <c r="BO60" i="29"/>
  <c r="BP60" i="29" s="1"/>
  <c r="BQ60" i="29" s="1"/>
  <c r="BN61" i="29"/>
  <c r="BO61" i="29"/>
  <c r="BP61" i="29"/>
  <c r="BQ61" i="29" s="1"/>
  <c r="BN62" i="29"/>
  <c r="BO62" i="29"/>
  <c r="BP62" i="29" s="1"/>
  <c r="BQ62" i="29" s="1"/>
  <c r="BN63" i="29"/>
  <c r="BO63" i="29"/>
  <c r="BP63" i="29"/>
  <c r="BQ63" i="29" s="1"/>
  <c r="BN64" i="29"/>
  <c r="BO64" i="29"/>
  <c r="BP64" i="29" s="1"/>
  <c r="BQ64" i="29" s="1"/>
  <c r="BN65" i="29"/>
  <c r="BO65" i="29"/>
  <c r="BP65" i="29"/>
  <c r="BQ65" i="29" s="1"/>
  <c r="BN66" i="29"/>
  <c r="BO66" i="29"/>
  <c r="BP66" i="29" s="1"/>
  <c r="BQ66" i="29" s="1"/>
  <c r="BN67" i="29"/>
  <c r="BO67" i="29"/>
  <c r="BP67" i="29"/>
  <c r="BQ67" i="29" s="1"/>
  <c r="BN68" i="29"/>
  <c r="BO68" i="29"/>
  <c r="BP68" i="29" s="1"/>
  <c r="BQ68" i="29" s="1"/>
  <c r="BN69" i="29"/>
  <c r="BO69" i="29"/>
  <c r="BP69" i="29"/>
  <c r="BQ69" i="29" s="1"/>
  <c r="BN70" i="29"/>
  <c r="BO70" i="29"/>
  <c r="BP70" i="29" s="1"/>
  <c r="BQ70" i="29" s="1"/>
  <c r="BN71" i="29"/>
  <c r="BO71" i="29"/>
  <c r="BP71" i="29"/>
  <c r="BQ71" i="29" s="1"/>
  <c r="BN72" i="29"/>
  <c r="BO72" i="29"/>
  <c r="BP72" i="29" s="1"/>
  <c r="BQ72" i="29" s="1"/>
  <c r="BN73" i="29"/>
  <c r="BO73" i="29"/>
  <c r="BP73" i="29"/>
  <c r="BQ73" i="29" s="1"/>
  <c r="BN74" i="29"/>
  <c r="BO74" i="29"/>
  <c r="BP74" i="29" s="1"/>
  <c r="BQ74" i="29" s="1"/>
  <c r="BN75" i="29"/>
  <c r="BO75" i="29"/>
  <c r="BP75" i="29"/>
  <c r="BQ75" i="29" s="1"/>
  <c r="BN76" i="29"/>
  <c r="BO76" i="29"/>
  <c r="BP76" i="29" s="1"/>
  <c r="BQ76" i="29" s="1"/>
  <c r="BN77" i="29"/>
  <c r="BO77" i="29"/>
  <c r="BP77" i="29"/>
  <c r="BQ77" i="29" s="1"/>
  <c r="BN78" i="29"/>
  <c r="BO78" i="29"/>
  <c r="BP78" i="29" s="1"/>
  <c r="BQ78" i="29" s="1"/>
  <c r="BN79" i="29"/>
  <c r="BO79" i="29"/>
  <c r="BP79" i="29"/>
  <c r="BQ79" i="29" s="1"/>
  <c r="BN80" i="29"/>
  <c r="BO80" i="29"/>
  <c r="BP80" i="29" s="1"/>
  <c r="BQ80" i="29" s="1"/>
  <c r="BN81" i="29"/>
  <c r="BO81" i="29"/>
  <c r="BP81" i="29"/>
  <c r="BQ81" i="29" s="1"/>
  <c r="BN82" i="29"/>
  <c r="BO82" i="29"/>
  <c r="BP82" i="29" s="1"/>
  <c r="BQ82" i="29" s="1"/>
  <c r="BN83" i="29"/>
  <c r="BO83" i="29"/>
  <c r="BP83" i="29"/>
  <c r="BQ83" i="29" s="1"/>
  <c r="BN84" i="29"/>
  <c r="BO84" i="29"/>
  <c r="BP84" i="29" s="1"/>
  <c r="BQ84" i="29" s="1"/>
  <c r="BN85" i="29"/>
  <c r="BO85" i="29"/>
  <c r="BP85" i="29"/>
  <c r="BQ85" i="29" s="1"/>
  <c r="BN86" i="29"/>
  <c r="BO86" i="29"/>
  <c r="BP86" i="29" s="1"/>
  <c r="BQ86" i="29" s="1"/>
  <c r="BN87" i="29"/>
  <c r="BO87" i="29"/>
  <c r="BP87" i="29"/>
  <c r="BQ87" i="29" s="1"/>
  <c r="BN88" i="29"/>
  <c r="BO88" i="29"/>
  <c r="BP88" i="29" s="1"/>
  <c r="BQ88" i="29" s="1"/>
  <c r="BN89" i="29"/>
  <c r="BO89" i="29"/>
  <c r="BP89" i="29"/>
  <c r="BQ89" i="29" s="1"/>
  <c r="BN90" i="29"/>
  <c r="BO90" i="29"/>
  <c r="BP90" i="29" s="1"/>
  <c r="BQ90" i="29" s="1"/>
  <c r="BN91" i="29"/>
  <c r="BO91" i="29"/>
  <c r="BP91" i="29"/>
  <c r="BQ91" i="29" s="1"/>
  <c r="BN92" i="29"/>
  <c r="BO92" i="29"/>
  <c r="BP92" i="29" s="1"/>
  <c r="BQ92" i="29" s="1"/>
  <c r="BN93" i="29"/>
  <c r="BO93" i="29"/>
  <c r="BP93" i="29"/>
  <c r="BQ93" i="29" s="1"/>
  <c r="BN94" i="29"/>
  <c r="BO94" i="29"/>
  <c r="BP94" i="29" s="1"/>
  <c r="BQ94" i="29" s="1"/>
  <c r="BN95" i="29"/>
  <c r="BO95" i="29"/>
  <c r="BP95" i="29"/>
  <c r="BQ95" i="29" s="1"/>
  <c r="BN96" i="29"/>
  <c r="BO96" i="29"/>
  <c r="BP96" i="29" s="1"/>
  <c r="BQ96" i="29" s="1"/>
  <c r="BN97" i="29"/>
  <c r="BO97" i="29"/>
  <c r="BP97" i="29"/>
  <c r="BQ97" i="29" s="1"/>
  <c r="BN98" i="29"/>
  <c r="BO98" i="29"/>
  <c r="BP98" i="29" s="1"/>
  <c r="BQ98" i="29" s="1"/>
  <c r="BN99" i="29"/>
  <c r="BO99" i="29"/>
  <c r="BP99" i="29"/>
  <c r="BQ99" i="29" s="1"/>
  <c r="BN100" i="29"/>
  <c r="BO100" i="29"/>
  <c r="BP100" i="29" s="1"/>
  <c r="BQ100" i="29" s="1"/>
  <c r="BN101" i="29"/>
  <c r="BO101" i="29"/>
  <c r="BP101" i="29"/>
  <c r="BQ101" i="29" s="1"/>
  <c r="BN102" i="29"/>
  <c r="BO102" i="29"/>
  <c r="BP102" i="29" s="1"/>
  <c r="BQ102" i="29" s="1"/>
  <c r="BN103" i="29"/>
  <c r="BO103" i="29"/>
  <c r="BP103" i="29"/>
  <c r="BQ103" i="29" s="1"/>
  <c r="BN104" i="29"/>
  <c r="BO104" i="29"/>
  <c r="BP104" i="29" s="1"/>
  <c r="BQ104" i="29" s="1"/>
  <c r="BN105" i="29"/>
  <c r="BO105" i="29"/>
  <c r="BP105" i="29"/>
  <c r="BQ105" i="29" s="1"/>
  <c r="BN106" i="29"/>
  <c r="BO106" i="29"/>
  <c r="BP106" i="29" s="1"/>
  <c r="BQ106" i="29" s="1"/>
  <c r="BN107" i="29"/>
  <c r="BO107" i="29"/>
  <c r="BP107" i="29"/>
  <c r="BQ107" i="29" s="1"/>
  <c r="BN108" i="29"/>
  <c r="BO108" i="29"/>
  <c r="BP108" i="29" s="1"/>
  <c r="BQ108" i="29" s="1"/>
  <c r="BN109" i="29"/>
  <c r="BO109" i="29"/>
  <c r="BP109" i="29"/>
  <c r="BQ109" i="29" s="1"/>
  <c r="BN110" i="29"/>
  <c r="BO110" i="29"/>
  <c r="BP110" i="29" s="1"/>
  <c r="BQ110" i="29" s="1"/>
  <c r="BN111" i="29"/>
  <c r="BO111" i="29"/>
  <c r="BP111" i="29"/>
  <c r="BQ111" i="29" s="1"/>
  <c r="BN112" i="29"/>
  <c r="BO112" i="29"/>
  <c r="BP112" i="29" s="1"/>
  <c r="BQ112" i="29" s="1"/>
  <c r="BN113" i="29"/>
  <c r="BO113" i="29"/>
  <c r="BP113" i="29"/>
  <c r="BQ113" i="29" s="1"/>
  <c r="BN114" i="29"/>
  <c r="BO114" i="29"/>
  <c r="BP114" i="29" s="1"/>
  <c r="BQ114" i="29" s="1"/>
  <c r="BN115" i="29"/>
  <c r="BO115" i="29"/>
  <c r="BP115" i="29"/>
  <c r="BQ115" i="29" s="1"/>
  <c r="BN116" i="29"/>
  <c r="BO116" i="29"/>
  <c r="BP116" i="29" s="1"/>
  <c r="BQ116" i="29" s="1"/>
  <c r="BN117" i="29"/>
  <c r="BO117" i="29"/>
  <c r="BP117" i="29"/>
  <c r="BQ117" i="29" s="1"/>
  <c r="BN118" i="29"/>
  <c r="BO118" i="29"/>
  <c r="BP118" i="29" s="1"/>
  <c r="BQ118" i="29" s="1"/>
  <c r="BN119" i="29"/>
  <c r="BO119" i="29"/>
  <c r="BP119" i="29"/>
  <c r="BQ119" i="29" s="1"/>
  <c r="BN120" i="29"/>
  <c r="BO120" i="29"/>
  <c r="BP120" i="29" s="1"/>
  <c r="BQ120" i="29" s="1"/>
  <c r="BN121" i="29"/>
  <c r="BO121" i="29"/>
  <c r="BP121" i="29"/>
  <c r="BQ121" i="29" s="1"/>
  <c r="BN122" i="29"/>
  <c r="BO122" i="29"/>
  <c r="BP122" i="29" s="1"/>
  <c r="BQ122" i="29" s="1"/>
  <c r="BN123" i="29"/>
  <c r="BO123" i="29"/>
  <c r="BP123" i="29"/>
  <c r="BQ123" i="29" s="1"/>
  <c r="BN124" i="29"/>
  <c r="BO124" i="29"/>
  <c r="BP124" i="29" s="1"/>
  <c r="BQ124" i="29" s="1"/>
  <c r="BN125" i="29"/>
  <c r="BO125" i="29"/>
  <c r="BP125" i="29"/>
  <c r="BQ125" i="29" s="1"/>
  <c r="BN126" i="29"/>
  <c r="BO126" i="29"/>
  <c r="BP126" i="29" s="1"/>
  <c r="BQ126" i="29" s="1"/>
  <c r="BN127" i="29"/>
  <c r="BO127" i="29"/>
  <c r="BP127" i="29"/>
  <c r="BQ127" i="29" s="1"/>
  <c r="BN128" i="29"/>
  <c r="BO128" i="29"/>
  <c r="BP128" i="29" s="1"/>
  <c r="BQ128" i="29" s="1"/>
  <c r="BN129" i="29"/>
  <c r="BO129" i="29"/>
  <c r="BP129" i="29"/>
  <c r="BQ129" i="29" s="1"/>
  <c r="BN130" i="29"/>
  <c r="BO130" i="29"/>
  <c r="BP130" i="29" s="1"/>
  <c r="BQ130" i="29" s="1"/>
  <c r="BN131" i="29"/>
  <c r="BO131" i="29"/>
  <c r="BP131" i="29"/>
  <c r="BQ131" i="29" s="1"/>
  <c r="BN132" i="29"/>
  <c r="BO132" i="29"/>
  <c r="BP132" i="29" s="1"/>
  <c r="BQ132" i="29" s="1"/>
  <c r="BN133" i="29"/>
  <c r="BO133" i="29"/>
  <c r="BP133" i="29"/>
  <c r="BQ133" i="29" s="1"/>
  <c r="BN134" i="29"/>
  <c r="BO134" i="29"/>
  <c r="BP134" i="29" s="1"/>
  <c r="BQ134" i="29" s="1"/>
  <c r="BN135" i="29"/>
  <c r="BO135" i="29"/>
  <c r="BP135" i="29"/>
  <c r="BQ135" i="29" s="1"/>
  <c r="BN136" i="29"/>
  <c r="BO136" i="29"/>
  <c r="BP136" i="29" s="1"/>
  <c r="BQ136" i="29" s="1"/>
  <c r="BN137" i="29"/>
  <c r="BO137" i="29"/>
  <c r="BP137" i="29"/>
  <c r="BQ137" i="29" s="1"/>
  <c r="BN138" i="29"/>
  <c r="BO138" i="29"/>
  <c r="BP138" i="29" s="1"/>
  <c r="BQ138" i="29" s="1"/>
  <c r="BN139" i="29"/>
  <c r="BO139" i="29"/>
  <c r="BP139" i="29"/>
  <c r="BQ139" i="29" s="1"/>
  <c r="BN140" i="29"/>
  <c r="BO140" i="29"/>
  <c r="BP140" i="29" s="1"/>
  <c r="BQ140" i="29" s="1"/>
  <c r="BN141" i="29"/>
  <c r="BO141" i="29"/>
  <c r="BP141" i="29"/>
  <c r="BQ141" i="29" s="1"/>
  <c r="BN142" i="29"/>
  <c r="BO142" i="29"/>
  <c r="BP142" i="29" s="1"/>
  <c r="BQ142" i="29" s="1"/>
  <c r="BN143" i="29"/>
  <c r="BO143" i="29"/>
  <c r="BP143" i="29"/>
  <c r="BQ143" i="29" s="1"/>
  <c r="BN144" i="29"/>
  <c r="BO144" i="29"/>
  <c r="BP144" i="29" s="1"/>
  <c r="BQ144" i="29" s="1"/>
  <c r="BN145" i="29"/>
  <c r="BO145" i="29"/>
  <c r="BP145" i="29"/>
  <c r="BQ145" i="29" s="1"/>
  <c r="BN146" i="29"/>
  <c r="BO146" i="29"/>
  <c r="BP146" i="29" s="1"/>
  <c r="BQ146" i="29" s="1"/>
  <c r="BN147" i="29"/>
  <c r="BO147" i="29"/>
  <c r="BP147" i="29"/>
  <c r="BQ147" i="29" s="1"/>
  <c r="BN148" i="29"/>
  <c r="BO148" i="29"/>
  <c r="BP148" i="29" s="1"/>
  <c r="BQ148" i="29" s="1"/>
  <c r="BN149" i="29"/>
  <c r="BO149" i="29"/>
  <c r="BP149" i="29"/>
  <c r="BQ149" i="29" s="1"/>
  <c r="BN150" i="29"/>
  <c r="BO150" i="29"/>
  <c r="BP150" i="29" s="1"/>
  <c r="BQ150" i="29" s="1"/>
  <c r="BN151" i="29"/>
  <c r="BO151" i="29"/>
  <c r="BP151" i="29"/>
  <c r="BQ151" i="29" s="1"/>
  <c r="BN152" i="29"/>
  <c r="BO152" i="29"/>
  <c r="BP152" i="29" s="1"/>
  <c r="BQ152" i="29" s="1"/>
  <c r="BN153" i="29"/>
  <c r="BO153" i="29"/>
  <c r="BP153" i="29"/>
  <c r="BQ153" i="29" s="1"/>
  <c r="BN154" i="29"/>
  <c r="BO154" i="29"/>
  <c r="BP154" i="29" s="1"/>
  <c r="BQ154" i="29" s="1"/>
  <c r="BN155" i="29"/>
  <c r="BO155" i="29"/>
  <c r="BP155" i="29"/>
  <c r="BQ155" i="29" s="1"/>
  <c r="BN156" i="29"/>
  <c r="BO156" i="29"/>
  <c r="BP156" i="29" s="1"/>
  <c r="BQ156" i="29" s="1"/>
  <c r="BN157" i="29"/>
  <c r="BO157" i="29"/>
  <c r="BP157" i="29"/>
  <c r="BQ157" i="29" s="1"/>
  <c r="BN158" i="29"/>
  <c r="BO158" i="29"/>
  <c r="BP158" i="29" s="1"/>
  <c r="BQ158" i="29" s="1"/>
  <c r="BN159" i="29"/>
  <c r="BO159" i="29"/>
  <c r="BP159" i="29"/>
  <c r="BQ159" i="29" s="1"/>
  <c r="BN160" i="29"/>
  <c r="BO160" i="29"/>
  <c r="BP160" i="29" s="1"/>
  <c r="BQ160" i="29" s="1"/>
  <c r="BN161" i="29"/>
  <c r="BO161" i="29"/>
  <c r="BP161" i="29"/>
  <c r="BQ161" i="29" s="1"/>
  <c r="BN162" i="29"/>
  <c r="BO162" i="29"/>
  <c r="BP162" i="29"/>
  <c r="BQ162" i="29" s="1"/>
  <c r="BN163" i="29"/>
  <c r="BO163" i="29"/>
  <c r="BP163" i="29"/>
  <c r="BQ163" i="29" s="1"/>
  <c r="BN164" i="29"/>
  <c r="BO164" i="29"/>
  <c r="BP164" i="29" s="1"/>
  <c r="BQ164" i="29" s="1"/>
  <c r="BN165" i="29"/>
  <c r="BO165" i="29"/>
  <c r="BP165" i="29"/>
  <c r="BQ165" i="29" s="1"/>
  <c r="BN166" i="29"/>
  <c r="BO166" i="29"/>
  <c r="BP166" i="29"/>
  <c r="BQ166" i="29" s="1"/>
  <c r="BN167" i="29"/>
  <c r="BO167" i="29"/>
  <c r="BP167" i="29"/>
  <c r="BQ167" i="29" s="1"/>
  <c r="BN168" i="29"/>
  <c r="BO168" i="29"/>
  <c r="BP168" i="29" s="1"/>
  <c r="BQ168" i="29" s="1"/>
  <c r="BN169" i="29"/>
  <c r="BO169" i="29"/>
  <c r="BP169" i="29"/>
  <c r="BQ169" i="29" s="1"/>
  <c r="BN170" i="29"/>
  <c r="BO170" i="29"/>
  <c r="BP170" i="29" s="1"/>
  <c r="BQ170" i="29" s="1"/>
  <c r="BN171" i="29"/>
  <c r="BO171" i="29"/>
  <c r="BP171" i="29"/>
  <c r="BQ171" i="29" s="1"/>
  <c r="BN172" i="29"/>
  <c r="BO172" i="29"/>
  <c r="BP172" i="29"/>
  <c r="BQ172" i="29" s="1"/>
  <c r="BN173" i="29"/>
  <c r="BO173" i="29"/>
  <c r="BP173" i="29"/>
  <c r="BQ173" i="29" s="1"/>
  <c r="BN174" i="29"/>
  <c r="BO174" i="29"/>
  <c r="BP174" i="29"/>
  <c r="BQ174" i="29"/>
  <c r="BN175" i="29"/>
  <c r="BO175" i="29"/>
  <c r="BP175" i="29"/>
  <c r="BQ175" i="29" s="1"/>
  <c r="BN176" i="29"/>
  <c r="BO176" i="29"/>
  <c r="BP176" i="29"/>
  <c r="BQ176" i="29"/>
  <c r="BN177" i="29"/>
  <c r="BO177" i="29"/>
  <c r="BP177" i="29" s="1"/>
  <c r="BQ177" i="29" s="1"/>
  <c r="BN178" i="29"/>
  <c r="BO178" i="29"/>
  <c r="BP178" i="29"/>
  <c r="BQ178" i="29"/>
  <c r="BN179" i="29"/>
  <c r="BO179" i="29"/>
  <c r="BP179" i="29" s="1"/>
  <c r="BQ179" i="29" s="1"/>
  <c r="BN180" i="29"/>
  <c r="BO180" i="29"/>
  <c r="BP180" i="29"/>
  <c r="BQ180" i="29"/>
  <c r="BN181" i="29"/>
  <c r="BO181" i="29"/>
  <c r="BP181" i="29" s="1"/>
  <c r="BQ181" i="29" s="1"/>
  <c r="BN182" i="29"/>
  <c r="BO182" i="29"/>
  <c r="BP182" i="29"/>
  <c r="BQ182" i="29"/>
  <c r="BN183" i="29"/>
  <c r="BO183" i="29"/>
  <c r="BP183" i="29" s="1"/>
  <c r="BQ183" i="29" s="1"/>
  <c r="BN184" i="29"/>
  <c r="BO184" i="29"/>
  <c r="BP184" i="29"/>
  <c r="BQ184" i="29" s="1"/>
  <c r="BN185" i="29"/>
  <c r="BO185" i="29"/>
  <c r="BP185" i="29" s="1"/>
  <c r="BQ185" i="29" s="1"/>
  <c r="BN186" i="29"/>
  <c r="BO186" i="29"/>
  <c r="BP186" i="29"/>
  <c r="BQ186" i="29" s="1"/>
  <c r="BN187" i="29"/>
  <c r="BO187" i="29"/>
  <c r="BP187" i="29" s="1"/>
  <c r="BQ187" i="29" s="1"/>
  <c r="BN188" i="29"/>
  <c r="BO188" i="29"/>
  <c r="BP188" i="29"/>
  <c r="BQ188" i="29" s="1"/>
  <c r="BN189" i="29"/>
  <c r="BO189" i="29"/>
  <c r="BP189" i="29" s="1"/>
  <c r="BQ189" i="29" s="1"/>
  <c r="BN190" i="29"/>
  <c r="BO190" i="29"/>
  <c r="BP190" i="29"/>
  <c r="BQ190" i="29" s="1"/>
  <c r="BN191" i="29"/>
  <c r="BO191" i="29"/>
  <c r="BP191" i="29" s="1"/>
  <c r="BQ191" i="29" s="1"/>
  <c r="BN192" i="29"/>
  <c r="BO192" i="29"/>
  <c r="BP192" i="29"/>
  <c r="BQ192" i="29" s="1"/>
  <c r="BN193" i="29"/>
  <c r="BO193" i="29"/>
  <c r="BP193" i="29" s="1"/>
  <c r="BQ193" i="29" s="1"/>
  <c r="BN194" i="29"/>
  <c r="BO194" i="29"/>
  <c r="BP194" i="29"/>
  <c r="BQ194" i="29" s="1"/>
  <c r="BN195" i="29"/>
  <c r="BO195" i="29"/>
  <c r="BP195" i="29" s="1"/>
  <c r="BQ195" i="29" s="1"/>
  <c r="BN196" i="29"/>
  <c r="BO196" i="29"/>
  <c r="BP196" i="29"/>
  <c r="BQ196" i="29" s="1"/>
  <c r="BN197" i="29"/>
  <c r="BO197" i="29"/>
  <c r="BP197" i="29" s="1"/>
  <c r="BQ197" i="29" s="1"/>
  <c r="BN198" i="29"/>
  <c r="BO198" i="29"/>
  <c r="BP198" i="29"/>
  <c r="BQ198" i="29" s="1"/>
  <c r="BN199" i="29"/>
  <c r="BO199" i="29"/>
  <c r="BP199" i="29" s="1"/>
  <c r="BQ199" i="29" s="1"/>
  <c r="BN200" i="29"/>
  <c r="BO200" i="29"/>
  <c r="BP200" i="29"/>
  <c r="BQ200" i="29" s="1"/>
  <c r="BN201" i="29"/>
  <c r="BO201" i="29"/>
  <c r="BP201" i="29" s="1"/>
  <c r="BQ201" i="29" s="1"/>
  <c r="BN202" i="29"/>
  <c r="BO202" i="29"/>
  <c r="BP202" i="29"/>
  <c r="BQ202" i="29" s="1"/>
  <c r="BN203" i="29"/>
  <c r="BO203" i="29"/>
  <c r="BP203" i="29" s="1"/>
  <c r="BQ203" i="29" s="1"/>
  <c r="BN204" i="29"/>
  <c r="BO204" i="29"/>
  <c r="BP204" i="29"/>
  <c r="BQ204" i="29" s="1"/>
  <c r="BN205" i="29"/>
  <c r="BO205" i="29"/>
  <c r="BP205" i="29" s="1"/>
  <c r="BQ205" i="29" s="1"/>
  <c r="BN206" i="29"/>
  <c r="BO206" i="29"/>
  <c r="BP206" i="29"/>
  <c r="BQ206" i="29" s="1"/>
  <c r="BN207" i="29"/>
  <c r="BO207" i="29"/>
  <c r="BP207" i="29" s="1"/>
  <c r="BQ207" i="29" s="1"/>
  <c r="BN208" i="29"/>
  <c r="BO208" i="29"/>
  <c r="BP208" i="29"/>
  <c r="BQ208" i="29" s="1"/>
  <c r="BN209" i="29"/>
  <c r="BO209" i="29"/>
  <c r="BP209" i="29" s="1"/>
  <c r="BQ209" i="29" s="1"/>
  <c r="BN210" i="29"/>
  <c r="BO210" i="29"/>
  <c r="BP210" i="29"/>
  <c r="BQ210" i="29" s="1"/>
  <c r="BN211" i="29"/>
  <c r="BO211" i="29"/>
  <c r="BP211" i="29" s="1"/>
  <c r="BQ211" i="29" s="1"/>
  <c r="BN212" i="29"/>
  <c r="BO212" i="29"/>
  <c r="BP212" i="29"/>
  <c r="BQ212" i="29" s="1"/>
  <c r="BN213" i="29"/>
  <c r="BO213" i="29"/>
  <c r="BP213" i="29" s="1"/>
  <c r="BQ213" i="29" s="1"/>
  <c r="BN214" i="29"/>
  <c r="BO214" i="29"/>
  <c r="BP214" i="29"/>
  <c r="BQ214" i="29" s="1"/>
  <c r="BN215" i="29"/>
  <c r="BO215" i="29"/>
  <c r="BP215" i="29" s="1"/>
  <c r="BQ215" i="29" s="1"/>
  <c r="BN216" i="29"/>
  <c r="BO216" i="29"/>
  <c r="BP216" i="29"/>
  <c r="BQ216" i="29" s="1"/>
  <c r="BN217" i="29"/>
  <c r="BO217" i="29"/>
  <c r="BP217" i="29" s="1"/>
  <c r="BQ217" i="29" s="1"/>
  <c r="BN218" i="29"/>
  <c r="BO218" i="29"/>
  <c r="BP218" i="29"/>
  <c r="BQ218" i="29" s="1"/>
  <c r="BN219" i="29"/>
  <c r="BO219" i="29"/>
  <c r="BP219" i="29" s="1"/>
  <c r="BQ219" i="29" s="1"/>
  <c r="BN220" i="29"/>
  <c r="BO220" i="29"/>
  <c r="BP220" i="29"/>
  <c r="BQ220" i="29" s="1"/>
  <c r="BN221" i="29"/>
  <c r="BO221" i="29"/>
  <c r="BP221" i="29" s="1"/>
  <c r="BQ221" i="29" s="1"/>
  <c r="BN222" i="29"/>
  <c r="BO222" i="29"/>
  <c r="BP222" i="29"/>
  <c r="BQ222" i="29" s="1"/>
  <c r="BN223" i="29"/>
  <c r="BO223" i="29"/>
  <c r="BP223" i="29" s="1"/>
  <c r="BQ223" i="29" s="1"/>
  <c r="BN224" i="29"/>
  <c r="BO224" i="29"/>
  <c r="BP224" i="29"/>
  <c r="BQ224" i="29" s="1"/>
  <c r="BN225" i="29"/>
  <c r="BO225" i="29"/>
  <c r="BP225" i="29" s="1"/>
  <c r="BQ225" i="29" s="1"/>
  <c r="BN226" i="29"/>
  <c r="BO226" i="29"/>
  <c r="BP226" i="29"/>
  <c r="BQ226" i="29" s="1"/>
  <c r="BN227" i="29"/>
  <c r="BO227" i="29"/>
  <c r="BP227" i="29" s="1"/>
  <c r="BQ227" i="29" s="1"/>
  <c r="BN228" i="29"/>
  <c r="BO228" i="29"/>
  <c r="BP228" i="29"/>
  <c r="BQ228" i="29" s="1"/>
  <c r="BN229" i="29"/>
  <c r="BO229" i="29"/>
  <c r="BP229" i="29" s="1"/>
  <c r="BQ229" i="29" s="1"/>
  <c r="BN230" i="29"/>
  <c r="BO230" i="29"/>
  <c r="BP230" i="29"/>
  <c r="BQ230" i="29" s="1"/>
  <c r="BN231" i="29"/>
  <c r="BO231" i="29"/>
  <c r="BP231" i="29" s="1"/>
  <c r="BQ231" i="29" s="1"/>
  <c r="BN232" i="29"/>
  <c r="BO232" i="29"/>
  <c r="BP232" i="29"/>
  <c r="BQ232" i="29" s="1"/>
  <c r="BN233" i="29"/>
  <c r="BO233" i="29"/>
  <c r="BP233" i="29" s="1"/>
  <c r="BQ233" i="29" s="1"/>
  <c r="BN234" i="29"/>
  <c r="BO234" i="29"/>
  <c r="BP234" i="29"/>
  <c r="BQ234" i="29" s="1"/>
  <c r="BN235" i="29"/>
  <c r="BO235" i="29"/>
  <c r="BP235" i="29" s="1"/>
  <c r="BQ235" i="29" s="1"/>
  <c r="BN236" i="29"/>
  <c r="BO236" i="29"/>
  <c r="BP236" i="29"/>
  <c r="BQ236" i="29" s="1"/>
  <c r="BN237" i="29"/>
  <c r="BO237" i="29"/>
  <c r="BP237" i="29" s="1"/>
  <c r="BQ237" i="29" s="1"/>
  <c r="BN238" i="29"/>
  <c r="BO238" i="29"/>
  <c r="BP238" i="29"/>
  <c r="BQ238" i="29" s="1"/>
  <c r="BN239" i="29"/>
  <c r="BO239" i="29"/>
  <c r="BP239" i="29" s="1"/>
  <c r="BQ239" i="29" s="1"/>
  <c r="BN240" i="29"/>
  <c r="BO240" i="29"/>
  <c r="BP240" i="29"/>
  <c r="BQ240" i="29" s="1"/>
  <c r="BN241" i="29"/>
  <c r="BO241" i="29"/>
  <c r="BP241" i="29" s="1"/>
  <c r="BQ241" i="29" s="1"/>
  <c r="BN242" i="29"/>
  <c r="BO242" i="29"/>
  <c r="BP242" i="29"/>
  <c r="BQ242" i="29" s="1"/>
  <c r="BN243" i="29"/>
  <c r="BO243" i="29"/>
  <c r="BP243" i="29" s="1"/>
  <c r="BQ243" i="29" s="1"/>
  <c r="BN244" i="29"/>
  <c r="BO244" i="29"/>
  <c r="BP244" i="29"/>
  <c r="BQ244" i="29" s="1"/>
  <c r="BN245" i="29"/>
  <c r="BO245" i="29"/>
  <c r="BP245" i="29" s="1"/>
  <c r="BQ245" i="29" s="1"/>
  <c r="BN246" i="29"/>
  <c r="BO246" i="29"/>
  <c r="BP246" i="29"/>
  <c r="BQ246" i="29" s="1"/>
  <c r="BN247" i="29"/>
  <c r="BO247" i="29"/>
  <c r="BP247" i="29" s="1"/>
  <c r="BQ247" i="29" s="1"/>
  <c r="BN248" i="29"/>
  <c r="BO248" i="29"/>
  <c r="BP248" i="29"/>
  <c r="BQ248" i="29" s="1"/>
  <c r="BN249" i="29"/>
  <c r="BO249" i="29"/>
  <c r="BP249" i="29" s="1"/>
  <c r="BQ249" i="29" s="1"/>
  <c r="BN250" i="29"/>
  <c r="BO250" i="29"/>
  <c r="BP250" i="29"/>
  <c r="BQ250" i="29" s="1"/>
  <c r="BN251" i="29"/>
  <c r="BO251" i="29"/>
  <c r="BP251" i="29" s="1"/>
  <c r="BQ251" i="29" s="1"/>
  <c r="BN252" i="29"/>
  <c r="BO252" i="29"/>
  <c r="BP252" i="29"/>
  <c r="BQ252" i="29" s="1"/>
  <c r="BN253" i="29"/>
  <c r="BO253" i="29"/>
  <c r="BP253" i="29" s="1"/>
  <c r="BQ253" i="29" s="1"/>
  <c r="BN254" i="29"/>
  <c r="BO254" i="29"/>
  <c r="BP254" i="29"/>
  <c r="BQ254" i="29" s="1"/>
  <c r="BN255" i="29"/>
  <c r="BO255" i="29"/>
  <c r="BP255" i="29" s="1"/>
  <c r="BQ255" i="29" s="1"/>
  <c r="BN256" i="29"/>
  <c r="BO256" i="29"/>
  <c r="BP256" i="29"/>
  <c r="BQ256" i="29" s="1"/>
  <c r="BN257" i="29"/>
  <c r="BO257" i="29"/>
  <c r="BP257" i="29" s="1"/>
  <c r="BQ257" i="29" s="1"/>
  <c r="BN258" i="29"/>
  <c r="BO258" i="29"/>
  <c r="BP258" i="29"/>
  <c r="BQ258" i="29" s="1"/>
  <c r="BN259" i="29"/>
  <c r="BO259" i="29"/>
  <c r="BP259" i="29" s="1"/>
  <c r="BQ259" i="29" s="1"/>
  <c r="BN260" i="29"/>
  <c r="BO260" i="29"/>
  <c r="BP260" i="29"/>
  <c r="BQ260" i="29" s="1"/>
  <c r="BN261" i="29"/>
  <c r="BO261" i="29"/>
  <c r="BP261" i="29" s="1"/>
  <c r="BQ261" i="29" s="1"/>
  <c r="BN262" i="29"/>
  <c r="BO262" i="29"/>
  <c r="BP262" i="29"/>
  <c r="BQ262" i="29" s="1"/>
  <c r="BN263" i="29"/>
  <c r="BO263" i="29"/>
  <c r="BP263" i="29" s="1"/>
  <c r="BQ263" i="29" s="1"/>
  <c r="BN264" i="29"/>
  <c r="BO264" i="29"/>
  <c r="BP264" i="29"/>
  <c r="BQ264" i="29" s="1"/>
  <c r="BN265" i="29"/>
  <c r="BO265" i="29"/>
  <c r="BP265" i="29" s="1"/>
  <c r="BQ265" i="29" s="1"/>
  <c r="BN266" i="29"/>
  <c r="BO266" i="29"/>
  <c r="BP266" i="29"/>
  <c r="BQ266" i="29" s="1"/>
  <c r="BN267" i="29"/>
  <c r="BO267" i="29"/>
  <c r="BP267" i="29" s="1"/>
  <c r="BQ267" i="29" s="1"/>
  <c r="BN268" i="29"/>
  <c r="BO268" i="29"/>
  <c r="BP268" i="29"/>
  <c r="BQ268" i="29" s="1"/>
  <c r="BN269" i="29"/>
  <c r="BO269" i="29"/>
  <c r="BP269" i="29" s="1"/>
  <c r="BQ269" i="29" s="1"/>
  <c r="BN270" i="29"/>
  <c r="BO270" i="29"/>
  <c r="BP270" i="29"/>
  <c r="BQ270" i="29" s="1"/>
  <c r="BN271" i="29"/>
  <c r="BO271" i="29"/>
  <c r="BP271" i="29" s="1"/>
  <c r="BQ271" i="29" s="1"/>
  <c r="BN272" i="29"/>
  <c r="BO272" i="29"/>
  <c r="BP272" i="29"/>
  <c r="BQ272" i="29" s="1"/>
  <c r="BN273" i="29"/>
  <c r="BO273" i="29"/>
  <c r="BP273" i="29" s="1"/>
  <c r="BQ273" i="29" s="1"/>
  <c r="BN274" i="29"/>
  <c r="BO274" i="29"/>
  <c r="BP274" i="29"/>
  <c r="BQ274" i="29" s="1"/>
  <c r="BN275" i="29"/>
  <c r="BO275" i="29"/>
  <c r="BP275" i="29" s="1"/>
  <c r="BQ275" i="29" s="1"/>
  <c r="BN276" i="29"/>
  <c r="BO276" i="29"/>
  <c r="BP276" i="29"/>
  <c r="BQ276" i="29" s="1"/>
  <c r="BN277" i="29"/>
  <c r="BO277" i="29"/>
  <c r="BP277" i="29" s="1"/>
  <c r="BQ277" i="29" s="1"/>
  <c r="BN278" i="29"/>
  <c r="BO278" i="29"/>
  <c r="BP278" i="29"/>
  <c r="BQ278" i="29" s="1"/>
  <c r="BN279" i="29"/>
  <c r="BO279" i="29"/>
  <c r="BP279" i="29" s="1"/>
  <c r="BQ279" i="29" s="1"/>
  <c r="BN280" i="29"/>
  <c r="BO280" i="29"/>
  <c r="BP280" i="29"/>
  <c r="BQ280" i="29" s="1"/>
  <c r="BN281" i="29"/>
  <c r="BO281" i="29"/>
  <c r="BP281" i="29" s="1"/>
  <c r="BQ281" i="29" s="1"/>
  <c r="BN282" i="29"/>
  <c r="BO282" i="29"/>
  <c r="BP282" i="29"/>
  <c r="BQ282" i="29" s="1"/>
  <c r="BN283" i="29"/>
  <c r="BO283" i="29"/>
  <c r="BP283" i="29" s="1"/>
  <c r="BQ283" i="29" s="1"/>
  <c r="BN284" i="29"/>
  <c r="BO284" i="29"/>
  <c r="BP284" i="29"/>
  <c r="BQ284" i="29" s="1"/>
  <c r="BN285" i="29"/>
  <c r="BO285" i="29"/>
  <c r="BP285" i="29" s="1"/>
  <c r="BQ285" i="29" s="1"/>
  <c r="BN286" i="29"/>
  <c r="BO286" i="29"/>
  <c r="BP286" i="29"/>
  <c r="BQ286" i="29" s="1"/>
  <c r="BN287" i="29"/>
  <c r="BO287" i="29"/>
  <c r="BP287" i="29" s="1"/>
  <c r="BQ287" i="29" s="1"/>
  <c r="BN288" i="29"/>
  <c r="BO288" i="29"/>
  <c r="BP288" i="29"/>
  <c r="BQ288" i="29" s="1"/>
  <c r="BN289" i="29"/>
  <c r="BO289" i="29"/>
  <c r="BP289" i="29" s="1"/>
  <c r="BQ289" i="29" s="1"/>
  <c r="BN290" i="29"/>
  <c r="BO290" i="29"/>
  <c r="BP290" i="29"/>
  <c r="BQ290" i="29" s="1"/>
  <c r="BN291" i="29"/>
  <c r="BO291" i="29"/>
  <c r="BP291" i="29" s="1"/>
  <c r="BQ291" i="29" s="1"/>
  <c r="BN292" i="29"/>
  <c r="BO292" i="29"/>
  <c r="BP292" i="29"/>
  <c r="BQ292" i="29" s="1"/>
  <c r="BN293" i="29"/>
  <c r="BO293" i="29"/>
  <c r="BP293" i="29" s="1"/>
  <c r="BQ293" i="29" s="1"/>
  <c r="BN294" i="29"/>
  <c r="BO294" i="29"/>
  <c r="BP294" i="29"/>
  <c r="BQ294" i="29" s="1"/>
  <c r="BN295" i="29"/>
  <c r="BO295" i="29"/>
  <c r="BP295" i="29" s="1"/>
  <c r="BQ295" i="29" s="1"/>
  <c r="BN296" i="29"/>
  <c r="BO296" i="29"/>
  <c r="BP296" i="29"/>
  <c r="BQ296" i="29" s="1"/>
  <c r="BN297" i="29"/>
  <c r="BO297" i="29"/>
  <c r="BP297" i="29" s="1"/>
  <c r="BQ297" i="29" s="1"/>
  <c r="BN298" i="29"/>
  <c r="BO298" i="29"/>
  <c r="BP298" i="29" s="1"/>
  <c r="BQ298" i="29" s="1"/>
  <c r="BN299" i="29"/>
  <c r="BO299" i="29"/>
  <c r="BP299" i="29" s="1"/>
  <c r="BQ299" i="29" s="1"/>
  <c r="BN300" i="29"/>
  <c r="BO300" i="29"/>
  <c r="BP300" i="29"/>
  <c r="BQ300" i="29"/>
  <c r="BN301" i="29"/>
  <c r="BO301" i="29"/>
  <c r="BP301" i="29" s="1"/>
  <c r="BQ301" i="29" s="1"/>
  <c r="BN302" i="29"/>
  <c r="BO302" i="29"/>
  <c r="BP302" i="29"/>
  <c r="BQ302" i="29" s="1"/>
  <c r="BN303" i="29"/>
  <c r="BO303" i="29"/>
  <c r="BP303" i="29" s="1"/>
  <c r="BQ303" i="29" s="1"/>
  <c r="BN304" i="29"/>
  <c r="BO304" i="29"/>
  <c r="BP304" i="29"/>
  <c r="BQ304" i="29"/>
  <c r="BN305" i="29"/>
  <c r="BO305" i="29"/>
  <c r="BP305" i="29" s="1"/>
  <c r="BQ305" i="29" s="1"/>
  <c r="BN306" i="29"/>
  <c r="BO306" i="29"/>
  <c r="BP306" i="29" s="1"/>
  <c r="BQ306" i="29" s="1"/>
  <c r="BN307" i="29"/>
  <c r="BO307" i="29"/>
  <c r="BP307" i="29" s="1"/>
  <c r="BQ307" i="29" s="1"/>
  <c r="BN308" i="29"/>
  <c r="BO308" i="29"/>
  <c r="BP308" i="29"/>
  <c r="BQ308" i="29"/>
  <c r="BN309" i="29"/>
  <c r="BO309" i="29"/>
  <c r="BP309" i="29" s="1"/>
  <c r="BQ309" i="29" s="1"/>
  <c r="BN310" i="29"/>
  <c r="BO310" i="29"/>
  <c r="BP310" i="29"/>
  <c r="BQ310" i="29" s="1"/>
  <c r="BN311" i="29"/>
  <c r="BO311" i="29"/>
  <c r="BP311" i="29" s="1"/>
  <c r="BQ311" i="29" s="1"/>
  <c r="BN312" i="29"/>
  <c r="BO312" i="29"/>
  <c r="BP312" i="29" s="1"/>
  <c r="BQ312" i="29" s="1"/>
  <c r="BN313" i="29"/>
  <c r="BO313" i="29"/>
  <c r="BP313" i="29" s="1"/>
  <c r="BQ313" i="29" s="1"/>
  <c r="BN314" i="29"/>
  <c r="BO314" i="29"/>
  <c r="BP314" i="29" s="1"/>
  <c r="BQ314" i="29" s="1"/>
  <c r="BN315" i="29"/>
  <c r="BO315" i="29"/>
  <c r="BP315" i="29" s="1"/>
  <c r="BQ315" i="29" s="1"/>
  <c r="BN316" i="29"/>
  <c r="BO316" i="29"/>
  <c r="BP316" i="29"/>
  <c r="BQ316" i="29"/>
  <c r="BN317" i="29"/>
  <c r="BO317" i="29"/>
  <c r="BP317" i="29" s="1"/>
  <c r="BQ317" i="29" s="1"/>
  <c r="BN318" i="29"/>
  <c r="BO318" i="29"/>
  <c r="BP318" i="29" s="1"/>
  <c r="BQ318" i="29" s="1"/>
  <c r="BN319" i="29"/>
  <c r="BO319" i="29"/>
  <c r="BP319" i="29" s="1"/>
  <c r="BQ319" i="29" s="1"/>
  <c r="BN320" i="29"/>
  <c r="BO320" i="29"/>
  <c r="BP320" i="29" s="1"/>
  <c r="BQ320" i="29" s="1"/>
  <c r="BN321" i="29"/>
  <c r="BO321" i="29"/>
  <c r="BP321" i="29" s="1"/>
  <c r="BQ321" i="29" s="1"/>
  <c r="BN322" i="29"/>
  <c r="BO322" i="29"/>
  <c r="BP322" i="29" s="1"/>
  <c r="BQ322" i="29" s="1"/>
  <c r="BN323" i="29"/>
  <c r="BO323" i="29"/>
  <c r="BP323" i="29" s="1"/>
  <c r="BQ323" i="29" s="1"/>
  <c r="BN324" i="29"/>
  <c r="BO324" i="29"/>
  <c r="BP324" i="29"/>
  <c r="BQ324" i="29"/>
  <c r="BN325" i="29"/>
  <c r="BO325" i="29"/>
  <c r="BP325" i="29" s="1"/>
  <c r="BQ325" i="29" s="1"/>
  <c r="BN326" i="29"/>
  <c r="BO326" i="29"/>
  <c r="BP326" i="29" s="1"/>
  <c r="BQ326" i="29" s="1"/>
  <c r="BN327" i="29"/>
  <c r="BO327" i="29"/>
  <c r="BP327" i="29" s="1"/>
  <c r="BQ327" i="29" s="1"/>
  <c r="BN328" i="29"/>
  <c r="BO328" i="29"/>
  <c r="BP328" i="29" s="1"/>
  <c r="BQ328" i="29" s="1"/>
  <c r="BN329" i="29"/>
  <c r="BO329" i="29"/>
  <c r="BP329" i="29" s="1"/>
  <c r="BQ329" i="29" s="1"/>
  <c r="BN330" i="29"/>
  <c r="BO330" i="29"/>
  <c r="BP330" i="29" s="1"/>
  <c r="BQ330" i="29" s="1"/>
  <c r="BN331" i="29"/>
  <c r="BO331" i="29"/>
  <c r="BP331" i="29" s="1"/>
  <c r="BQ331" i="29" s="1"/>
  <c r="BN332" i="29"/>
  <c r="BO332" i="29"/>
  <c r="BP332" i="29" s="1"/>
  <c r="BQ332" i="29" s="1"/>
  <c r="BN333" i="29"/>
  <c r="BO333" i="29"/>
  <c r="BP333" i="29" s="1"/>
  <c r="BQ333" i="29" s="1"/>
  <c r="BN334" i="29"/>
  <c r="BO334" i="29"/>
  <c r="BP334" i="29" s="1"/>
  <c r="BQ334" i="29" s="1"/>
  <c r="BN335" i="29"/>
  <c r="BO335" i="29"/>
  <c r="BP335" i="29" s="1"/>
  <c r="BQ335" i="29" s="1"/>
  <c r="BN336" i="29"/>
  <c r="BO336" i="29"/>
  <c r="BP336" i="29" s="1"/>
  <c r="BQ336" i="29" s="1"/>
  <c r="BN337" i="29"/>
  <c r="BO337" i="29"/>
  <c r="BP337" i="29" s="1"/>
  <c r="BQ337" i="29" s="1"/>
  <c r="BN338" i="29"/>
  <c r="BO338" i="29"/>
  <c r="BP338" i="29"/>
  <c r="BQ338" i="29" s="1"/>
  <c r="BN339" i="29"/>
  <c r="BO339" i="29"/>
  <c r="BP339" i="29"/>
  <c r="BQ339" i="29" s="1"/>
  <c r="BN340" i="29"/>
  <c r="BO340" i="29"/>
  <c r="BP340" i="29" s="1"/>
  <c r="BQ340" i="29" s="1"/>
  <c r="BN341" i="29"/>
  <c r="BO341" i="29"/>
  <c r="BP341" i="29" s="1"/>
  <c r="BQ341" i="29" s="1"/>
  <c r="BN342" i="29"/>
  <c r="BO342" i="29"/>
  <c r="BP342" i="29"/>
  <c r="BQ342" i="29" s="1"/>
  <c r="BN343" i="29"/>
  <c r="BO343" i="29"/>
  <c r="BP343" i="29"/>
  <c r="BQ343" i="29" s="1"/>
  <c r="BN344" i="29"/>
  <c r="BO344" i="29"/>
  <c r="BP344" i="29"/>
  <c r="BQ344" i="29" s="1"/>
  <c r="BN345" i="29"/>
  <c r="BO345" i="29"/>
  <c r="BP345" i="29"/>
  <c r="BQ345" i="29" s="1"/>
  <c r="BN346" i="29"/>
  <c r="BO346" i="29"/>
  <c r="BP346" i="29"/>
  <c r="BQ346" i="29" s="1"/>
  <c r="BN347" i="29"/>
  <c r="BO347" i="29"/>
  <c r="BP347" i="29"/>
  <c r="BQ347" i="29" s="1"/>
  <c r="BN348" i="29"/>
  <c r="BO348" i="29"/>
  <c r="BP348" i="29"/>
  <c r="BQ348" i="29" s="1"/>
  <c r="BN349" i="29"/>
  <c r="BO349" i="29"/>
  <c r="BP349" i="29"/>
  <c r="BQ349" i="29" s="1"/>
  <c r="BN350" i="29"/>
  <c r="BO350" i="29"/>
  <c r="BP350" i="29"/>
  <c r="BQ350" i="29" s="1"/>
  <c r="BN351" i="29"/>
  <c r="BO351" i="29"/>
  <c r="BP351" i="29"/>
  <c r="BQ351" i="29" s="1"/>
  <c r="BN352" i="29"/>
  <c r="BO352" i="29"/>
  <c r="BP352" i="29"/>
  <c r="BQ352" i="29" s="1"/>
  <c r="BN353" i="29"/>
  <c r="BO353" i="29"/>
  <c r="BP353" i="29"/>
  <c r="BQ353" i="29" s="1"/>
  <c r="BN354" i="29"/>
  <c r="BO354" i="29"/>
  <c r="BP354" i="29"/>
  <c r="BQ354" i="29" s="1"/>
  <c r="BN355" i="29"/>
  <c r="BO355" i="29"/>
  <c r="BP355" i="29"/>
  <c r="BQ355" i="29" s="1"/>
  <c r="BN356" i="29"/>
  <c r="BO356" i="29"/>
  <c r="BP356" i="29"/>
  <c r="BQ356" i="29" s="1"/>
  <c r="BN357" i="29"/>
  <c r="BO357" i="29"/>
  <c r="BP357" i="29"/>
  <c r="BQ357" i="29" s="1"/>
  <c r="BN358" i="29"/>
  <c r="BO358" i="29"/>
  <c r="BP358" i="29"/>
  <c r="BQ358" i="29" s="1"/>
  <c r="BN359" i="29"/>
  <c r="BO359" i="29"/>
  <c r="BP359" i="29"/>
  <c r="BQ359" i="29" s="1"/>
  <c r="BN360" i="29"/>
  <c r="BO360" i="29"/>
  <c r="BP360" i="29"/>
  <c r="BQ360" i="29" s="1"/>
  <c r="BN361" i="29"/>
  <c r="BO361" i="29"/>
  <c r="BP361" i="29"/>
  <c r="BQ361" i="29" s="1"/>
  <c r="BN362" i="29"/>
  <c r="BO362" i="29"/>
  <c r="BP362" i="29"/>
  <c r="BQ362" i="29" s="1"/>
  <c r="BN363" i="29"/>
  <c r="BO363" i="29"/>
  <c r="BP363" i="29"/>
  <c r="BQ363" i="29" s="1"/>
  <c r="BN364" i="29"/>
  <c r="BO364" i="29"/>
  <c r="BP364" i="29"/>
  <c r="BQ364" i="29" s="1"/>
  <c r="BN365" i="29"/>
  <c r="BO365" i="29"/>
  <c r="BP365" i="29"/>
  <c r="BQ365" i="29" s="1"/>
  <c r="BN366" i="29"/>
  <c r="BO366" i="29"/>
  <c r="BP366" i="29"/>
  <c r="BQ366" i="29" s="1"/>
  <c r="BN367" i="29"/>
  <c r="BO367" i="29"/>
  <c r="BP367" i="29"/>
  <c r="BQ367" i="29" s="1"/>
  <c r="BN368" i="29"/>
  <c r="BO368" i="29"/>
  <c r="BP368" i="29"/>
  <c r="BQ368" i="29" s="1"/>
  <c r="BN369" i="29"/>
  <c r="BO369" i="29"/>
  <c r="BP369" i="29"/>
  <c r="BQ369" i="29" s="1"/>
  <c r="BN370" i="29"/>
  <c r="BO370" i="29"/>
  <c r="BP370" i="29"/>
  <c r="BQ370" i="29" s="1"/>
  <c r="BN371" i="29"/>
  <c r="BO371" i="29"/>
  <c r="BP371" i="29"/>
  <c r="BQ371" i="29" s="1"/>
  <c r="BN372" i="29"/>
  <c r="BO372" i="29"/>
  <c r="BP372" i="29"/>
  <c r="BQ372" i="29" s="1"/>
  <c r="BN373" i="29"/>
  <c r="BO373" i="29"/>
  <c r="BP373" i="29"/>
  <c r="BQ373" i="29" s="1"/>
  <c r="BN374" i="29"/>
  <c r="BO374" i="29"/>
  <c r="BP374" i="29"/>
  <c r="BQ374" i="29" s="1"/>
  <c r="BN375" i="29"/>
  <c r="BO375" i="29"/>
  <c r="BP375" i="29"/>
  <c r="BQ375" i="29" s="1"/>
  <c r="BN376" i="29"/>
  <c r="BO376" i="29"/>
  <c r="BP376" i="29"/>
  <c r="BQ376" i="29" s="1"/>
  <c r="BN377" i="29"/>
  <c r="BO377" i="29"/>
  <c r="BP377" i="29"/>
  <c r="BQ377" i="29" s="1"/>
  <c r="BN378" i="29"/>
  <c r="BO378" i="29"/>
  <c r="BP378" i="29"/>
  <c r="BQ378" i="29" s="1"/>
  <c r="BN379" i="29"/>
  <c r="BO379" i="29"/>
  <c r="BP379" i="29"/>
  <c r="BQ379" i="29" s="1"/>
  <c r="BN380" i="29"/>
  <c r="BO380" i="29"/>
  <c r="BP380" i="29"/>
  <c r="BQ380" i="29" s="1"/>
  <c r="BN381" i="29"/>
  <c r="BO381" i="29"/>
  <c r="BP381" i="29"/>
  <c r="BQ381" i="29" s="1"/>
  <c r="BN382" i="29"/>
  <c r="BO382" i="29"/>
  <c r="BP382" i="29"/>
  <c r="BQ382" i="29" s="1"/>
  <c r="BN383" i="29"/>
  <c r="BO383" i="29"/>
  <c r="BP383" i="29"/>
  <c r="BQ383" i="29" s="1"/>
  <c r="BN384" i="29"/>
  <c r="BO384" i="29"/>
  <c r="BP384" i="29"/>
  <c r="BQ384" i="29" s="1"/>
  <c r="BN385" i="29"/>
  <c r="BO385" i="29"/>
  <c r="BP385" i="29"/>
  <c r="BQ385" i="29" s="1"/>
  <c r="BN386" i="29"/>
  <c r="BO386" i="29"/>
  <c r="BP386" i="29"/>
  <c r="BQ386" i="29" s="1"/>
  <c r="BN387" i="29"/>
  <c r="BO387" i="29"/>
  <c r="BP387" i="29"/>
  <c r="BQ387" i="29" s="1"/>
  <c r="BN388" i="29"/>
  <c r="BO388" i="29"/>
  <c r="BP388" i="29"/>
  <c r="BQ388" i="29" s="1"/>
  <c r="BN389" i="29"/>
  <c r="BO389" i="29"/>
  <c r="BP389" i="29"/>
  <c r="BQ389" i="29" s="1"/>
  <c r="BN390" i="29"/>
  <c r="BO390" i="29"/>
  <c r="BP390" i="29"/>
  <c r="BQ390" i="29" s="1"/>
  <c r="BN391" i="29"/>
  <c r="BO391" i="29"/>
  <c r="BP391" i="29"/>
  <c r="BQ391" i="29" s="1"/>
  <c r="BN392" i="29"/>
  <c r="BO392" i="29"/>
  <c r="BP392" i="29"/>
  <c r="BQ392" i="29" s="1"/>
  <c r="BN393" i="29"/>
  <c r="BO393" i="29"/>
  <c r="BP393" i="29"/>
  <c r="BQ393" i="29" s="1"/>
  <c r="BN394" i="29"/>
  <c r="BO394" i="29"/>
  <c r="BP394" i="29"/>
  <c r="BQ394" i="29" s="1"/>
  <c r="BN395" i="29"/>
  <c r="BO395" i="29"/>
  <c r="BP395" i="29"/>
  <c r="BQ395" i="29" s="1"/>
  <c r="BN396" i="29"/>
  <c r="BO396" i="29"/>
  <c r="BP396" i="29"/>
  <c r="BQ396" i="29" s="1"/>
  <c r="BN397" i="29"/>
  <c r="BO397" i="29"/>
  <c r="BP397" i="29"/>
  <c r="BQ397" i="29" s="1"/>
  <c r="BN398" i="29"/>
  <c r="BO398" i="29"/>
  <c r="BP398" i="29"/>
  <c r="BQ398" i="29" s="1"/>
  <c r="BN399" i="29"/>
  <c r="BO399" i="29"/>
  <c r="BP399" i="29"/>
  <c r="BQ399" i="29" s="1"/>
  <c r="BN400" i="29"/>
  <c r="BO400" i="29"/>
  <c r="BP400" i="29"/>
  <c r="BQ400" i="29" s="1"/>
  <c r="BN401" i="29"/>
  <c r="BO401" i="29"/>
  <c r="BP401" i="29"/>
  <c r="BQ401" i="29" s="1"/>
  <c r="BN402" i="29"/>
  <c r="BO402" i="29"/>
  <c r="BP402" i="29"/>
  <c r="BQ402" i="29" s="1"/>
  <c r="BN403" i="29"/>
  <c r="BO403" i="29"/>
  <c r="BP403" i="29"/>
  <c r="BQ403" i="29" s="1"/>
  <c r="BN404" i="29"/>
  <c r="BO404" i="29"/>
  <c r="BP404" i="29"/>
  <c r="BQ404" i="29" s="1"/>
  <c r="BN405" i="29"/>
  <c r="BO405" i="29"/>
  <c r="BP405" i="29"/>
  <c r="BQ405" i="29" s="1"/>
  <c r="BN406" i="29"/>
  <c r="BO406" i="29"/>
  <c r="BP406" i="29"/>
  <c r="BQ406" i="29" s="1"/>
  <c r="BN407" i="29"/>
  <c r="BO407" i="29"/>
  <c r="BP407" i="29"/>
  <c r="BQ407" i="29" s="1"/>
  <c r="BN408" i="29"/>
  <c r="BO408" i="29"/>
  <c r="BP408" i="29"/>
  <c r="BQ408" i="29" s="1"/>
  <c r="BN409" i="29"/>
  <c r="BO409" i="29"/>
  <c r="BP409" i="29"/>
  <c r="BQ409" i="29" s="1"/>
  <c r="BN410" i="29"/>
  <c r="BO410" i="29"/>
  <c r="BP410" i="29"/>
  <c r="BQ410" i="29" s="1"/>
  <c r="BN411" i="29"/>
  <c r="BO411" i="29"/>
  <c r="BP411" i="29"/>
  <c r="BQ411" i="29" s="1"/>
  <c r="BN412" i="29"/>
  <c r="BO412" i="29"/>
  <c r="BP412" i="29"/>
  <c r="BQ412" i="29" s="1"/>
  <c r="BN413" i="29"/>
  <c r="BO413" i="29"/>
  <c r="BP413" i="29"/>
  <c r="BQ413" i="29" s="1"/>
  <c r="BN414" i="29"/>
  <c r="BO414" i="29"/>
  <c r="BP414" i="29"/>
  <c r="BQ414" i="29" s="1"/>
  <c r="BN415" i="29"/>
  <c r="BO415" i="29"/>
  <c r="BP415" i="29"/>
  <c r="BQ415" i="29" s="1"/>
  <c r="BN416" i="29"/>
  <c r="BO416" i="29"/>
  <c r="BP416" i="29"/>
  <c r="BQ416" i="29" s="1"/>
  <c r="BN417" i="29"/>
  <c r="BO417" i="29"/>
  <c r="BP417" i="29"/>
  <c r="BQ417" i="29" s="1"/>
  <c r="BN418" i="29"/>
  <c r="BO418" i="29"/>
  <c r="BP418" i="29"/>
  <c r="BQ418" i="29" s="1"/>
  <c r="BN419" i="29"/>
  <c r="BO419" i="29"/>
  <c r="BP419" i="29"/>
  <c r="BQ419" i="29" s="1"/>
  <c r="BN420" i="29"/>
  <c r="BO420" i="29"/>
  <c r="BP420" i="29"/>
  <c r="BQ420" i="29" s="1"/>
  <c r="BN421" i="29"/>
  <c r="BO421" i="29"/>
  <c r="BP421" i="29"/>
  <c r="BQ421" i="29" s="1"/>
  <c r="BN422" i="29"/>
  <c r="BO422" i="29"/>
  <c r="BP422" i="29"/>
  <c r="BQ422" i="29" s="1"/>
  <c r="BN423" i="29"/>
  <c r="BO423" i="29"/>
  <c r="BP423" i="29"/>
  <c r="BQ423" i="29" s="1"/>
  <c r="BN424" i="29"/>
  <c r="BO424" i="29"/>
  <c r="BP424" i="29"/>
  <c r="BQ424" i="29" s="1"/>
  <c r="BN425" i="29"/>
  <c r="BO425" i="29"/>
  <c r="BP425" i="29"/>
  <c r="BQ425" i="29" s="1"/>
  <c r="BN426" i="29"/>
  <c r="BO426" i="29"/>
  <c r="BP426" i="29"/>
  <c r="BQ426" i="29" s="1"/>
  <c r="BN427" i="29"/>
  <c r="BO427" i="29"/>
  <c r="BP427" i="29"/>
  <c r="BQ427" i="29" s="1"/>
  <c r="BN428" i="29"/>
  <c r="BO428" i="29"/>
  <c r="BP428" i="29"/>
  <c r="BQ428" i="29" s="1"/>
  <c r="BN429" i="29"/>
  <c r="BO429" i="29"/>
  <c r="BP429" i="29"/>
  <c r="BQ429" i="29" s="1"/>
  <c r="BN430" i="29"/>
  <c r="BO430" i="29"/>
  <c r="BP430" i="29"/>
  <c r="BQ430" i="29" s="1"/>
  <c r="BN431" i="29"/>
  <c r="BO431" i="29"/>
  <c r="BP431" i="29"/>
  <c r="BQ431" i="29" s="1"/>
  <c r="BN432" i="29"/>
  <c r="BO432" i="29"/>
  <c r="BP432" i="29"/>
  <c r="BQ432" i="29" s="1"/>
  <c r="BN433" i="29"/>
  <c r="BO433" i="29"/>
  <c r="BP433" i="29"/>
  <c r="BQ433" i="29" s="1"/>
  <c r="BN434" i="29"/>
  <c r="BO434" i="29"/>
  <c r="BP434" i="29"/>
  <c r="BQ434" i="29" s="1"/>
  <c r="BN435" i="29"/>
  <c r="BO435" i="29"/>
  <c r="BP435" i="29"/>
  <c r="BQ435" i="29" s="1"/>
  <c r="BN436" i="29"/>
  <c r="BO436" i="29"/>
  <c r="BP436" i="29"/>
  <c r="BQ436" i="29" s="1"/>
  <c r="BN437" i="29"/>
  <c r="BO437" i="29"/>
  <c r="BP437" i="29"/>
  <c r="BQ437" i="29" s="1"/>
  <c r="BN438" i="29"/>
  <c r="BO438" i="29"/>
  <c r="BP438" i="29"/>
  <c r="BQ438" i="29" s="1"/>
  <c r="BN439" i="29"/>
  <c r="BO439" i="29"/>
  <c r="BP439" i="29"/>
  <c r="BQ439" i="29" s="1"/>
  <c r="BN440" i="29"/>
  <c r="BO440" i="29"/>
  <c r="BP440" i="29"/>
  <c r="BQ440" i="29" s="1"/>
  <c r="BN441" i="29"/>
  <c r="BO441" i="29"/>
  <c r="BP441" i="29"/>
  <c r="BQ441" i="29" s="1"/>
  <c r="BN442" i="29"/>
  <c r="BO442" i="29"/>
  <c r="BP442" i="29"/>
  <c r="BQ442" i="29" s="1"/>
  <c r="BN443" i="29"/>
  <c r="BO443" i="29"/>
  <c r="BP443" i="29"/>
  <c r="BQ443" i="29" s="1"/>
  <c r="BN444" i="29"/>
  <c r="BO444" i="29"/>
  <c r="BP444" i="29"/>
  <c r="BQ444" i="29" s="1"/>
  <c r="BN445" i="29"/>
  <c r="BO445" i="29"/>
  <c r="BP445" i="29"/>
  <c r="BQ445" i="29" s="1"/>
  <c r="BN446" i="29"/>
  <c r="BO446" i="29"/>
  <c r="BP446" i="29"/>
  <c r="BQ446" i="29" s="1"/>
  <c r="BN447" i="29"/>
  <c r="BO447" i="29"/>
  <c r="BP447" i="29"/>
  <c r="BQ447" i="29" s="1"/>
  <c r="BN448" i="29"/>
  <c r="BO448" i="29"/>
  <c r="BP448" i="29"/>
  <c r="BQ448" i="29" s="1"/>
  <c r="BN449" i="29"/>
  <c r="BO449" i="29"/>
  <c r="BP449" i="29"/>
  <c r="BQ449" i="29" s="1"/>
  <c r="BN450" i="29"/>
  <c r="BO450" i="29"/>
  <c r="BP450" i="29"/>
  <c r="BQ450" i="29" s="1"/>
  <c r="BN451" i="29"/>
  <c r="BO451" i="29"/>
  <c r="BP451" i="29"/>
  <c r="BQ451" i="29" s="1"/>
  <c r="BN452" i="29"/>
  <c r="BO452" i="29"/>
  <c r="BP452" i="29"/>
  <c r="BQ452" i="29" s="1"/>
  <c r="BN453" i="29"/>
  <c r="BO453" i="29"/>
  <c r="BP453" i="29"/>
  <c r="BQ453" i="29" s="1"/>
  <c r="BN454" i="29"/>
  <c r="BO454" i="29"/>
  <c r="BP454" i="29"/>
  <c r="BQ454" i="29" s="1"/>
  <c r="BN455" i="29"/>
  <c r="BO455" i="29"/>
  <c r="BP455" i="29"/>
  <c r="BQ455" i="29" s="1"/>
  <c r="BN456" i="29"/>
  <c r="BO456" i="29"/>
  <c r="BP456" i="29"/>
  <c r="BQ456" i="29" s="1"/>
  <c r="BN457" i="29"/>
  <c r="BO457" i="29"/>
  <c r="BP457" i="29"/>
  <c r="BQ457" i="29" s="1"/>
  <c r="BN458" i="29"/>
  <c r="BO458" i="29"/>
  <c r="BP458" i="29"/>
  <c r="BQ458" i="29" s="1"/>
  <c r="BN459" i="29"/>
  <c r="BO459" i="29"/>
  <c r="BP459" i="29"/>
  <c r="BQ459" i="29" s="1"/>
  <c r="BN460" i="29"/>
  <c r="BO460" i="29"/>
  <c r="BP460" i="29"/>
  <c r="BQ460" i="29" s="1"/>
  <c r="BN461" i="29"/>
  <c r="BO461" i="29"/>
  <c r="BP461" i="29"/>
  <c r="BQ461" i="29" s="1"/>
  <c r="BN462" i="29"/>
  <c r="BO462" i="29"/>
  <c r="BP462" i="29"/>
  <c r="BQ462" i="29" s="1"/>
  <c r="BN463" i="29"/>
  <c r="BO463" i="29"/>
  <c r="BP463" i="29"/>
  <c r="BQ463" i="29" s="1"/>
  <c r="BN464" i="29"/>
  <c r="BO464" i="29"/>
  <c r="BP464" i="29"/>
  <c r="BQ464" i="29" s="1"/>
  <c r="BN465" i="29"/>
  <c r="BO465" i="29"/>
  <c r="BP465" i="29"/>
  <c r="BQ465" i="29" s="1"/>
  <c r="BN466" i="29"/>
  <c r="BO466" i="29"/>
  <c r="BP466" i="29"/>
  <c r="BQ466" i="29" s="1"/>
  <c r="BN467" i="29"/>
  <c r="BO467" i="29"/>
  <c r="BP467" i="29"/>
  <c r="BQ467" i="29" s="1"/>
  <c r="BN468" i="29"/>
  <c r="BO468" i="29"/>
  <c r="BP468" i="29"/>
  <c r="BQ468" i="29" s="1"/>
  <c r="BN469" i="29"/>
  <c r="BO469" i="29"/>
  <c r="BP469" i="29"/>
  <c r="BQ469" i="29" s="1"/>
  <c r="BN470" i="29"/>
  <c r="BO470" i="29"/>
  <c r="BP470" i="29"/>
  <c r="BQ470" i="29" s="1"/>
  <c r="BN471" i="29"/>
  <c r="BO471" i="29"/>
  <c r="BP471" i="29"/>
  <c r="BQ471" i="29" s="1"/>
  <c r="BN472" i="29"/>
  <c r="BO472" i="29"/>
  <c r="BP472" i="29"/>
  <c r="BQ472" i="29" s="1"/>
  <c r="BN473" i="29"/>
  <c r="BO473" i="29"/>
  <c r="BP473" i="29"/>
  <c r="BQ473" i="29" s="1"/>
  <c r="BN474" i="29"/>
  <c r="BO474" i="29"/>
  <c r="BP474" i="29"/>
  <c r="BQ474" i="29" s="1"/>
  <c r="BN475" i="29"/>
  <c r="BO475" i="29"/>
  <c r="BP475" i="29"/>
  <c r="BQ475" i="29" s="1"/>
  <c r="BN476" i="29"/>
  <c r="BO476" i="29"/>
  <c r="BP476" i="29"/>
  <c r="BQ476" i="29" s="1"/>
  <c r="BN477" i="29"/>
  <c r="BO477" i="29"/>
  <c r="BP477" i="29" s="1"/>
  <c r="BQ477" i="29"/>
  <c r="BN478" i="29"/>
  <c r="BO478" i="29"/>
  <c r="BP478" i="29" s="1"/>
  <c r="BQ478" i="29" s="1"/>
  <c r="BN479" i="29"/>
  <c r="BO479" i="29"/>
  <c r="BP479" i="29"/>
  <c r="BQ479" i="29" s="1"/>
  <c r="BN480" i="29"/>
  <c r="BO480" i="29"/>
  <c r="BP480" i="29" s="1"/>
  <c r="BQ480" i="29" s="1"/>
  <c r="BN481" i="29"/>
  <c r="BO481" i="29"/>
  <c r="BP481" i="29" s="1"/>
  <c r="BQ481" i="29" s="1"/>
  <c r="BN482" i="29"/>
  <c r="BO482" i="29"/>
  <c r="BP482" i="29" s="1"/>
  <c r="BQ482" i="29" s="1"/>
  <c r="BN483" i="29"/>
  <c r="BO483" i="29"/>
  <c r="BP483" i="29"/>
  <c r="BQ483" i="29" s="1"/>
  <c r="BN484" i="29"/>
  <c r="BO484" i="29"/>
  <c r="BP484" i="29"/>
  <c r="BQ484" i="29" s="1"/>
  <c r="BN485" i="29"/>
  <c r="BO485" i="29"/>
  <c r="BP485" i="29" s="1"/>
  <c r="BQ485" i="29" s="1"/>
  <c r="BN486" i="29"/>
  <c r="BO486" i="29"/>
  <c r="BP486" i="29" s="1"/>
  <c r="BQ486" i="29" s="1"/>
  <c r="BN487" i="29"/>
  <c r="BO487" i="29"/>
  <c r="BP487" i="29" s="1"/>
  <c r="BQ487" i="29" s="1"/>
  <c r="BN488" i="29"/>
  <c r="BO488" i="29"/>
  <c r="BP488" i="29"/>
  <c r="BQ488" i="29" s="1"/>
  <c r="BN489" i="29"/>
  <c r="BO489" i="29"/>
  <c r="BP489" i="29"/>
  <c r="BQ489" i="29" s="1"/>
  <c r="BN490" i="29"/>
  <c r="BO490" i="29"/>
  <c r="BP490" i="29" s="1"/>
  <c r="BQ490" i="29" s="1"/>
  <c r="BN491" i="29"/>
  <c r="BO491" i="29"/>
  <c r="BP491" i="29"/>
  <c r="BQ491" i="29" s="1"/>
  <c r="BN492" i="29"/>
  <c r="BO492" i="29"/>
  <c r="BP492" i="29"/>
  <c r="BQ492" i="29" s="1"/>
  <c r="BN493" i="29"/>
  <c r="BO493" i="29"/>
  <c r="BP493" i="29" s="1"/>
  <c r="BQ493" i="29"/>
  <c r="BN494" i="29"/>
  <c r="BO494" i="29"/>
  <c r="BP494" i="29" s="1"/>
  <c r="BQ494" i="29" s="1"/>
  <c r="BN495" i="29"/>
  <c r="BO495" i="29"/>
  <c r="BP495" i="29"/>
  <c r="BQ495" i="29" s="1"/>
  <c r="BN496" i="29"/>
  <c r="BO496" i="29"/>
  <c r="BP496" i="29" s="1"/>
  <c r="BQ496" i="29" s="1"/>
  <c r="BN497" i="29"/>
  <c r="BO497" i="29"/>
  <c r="BP497" i="29" s="1"/>
  <c r="BQ497" i="29" s="1"/>
  <c r="BN498" i="29"/>
  <c r="BO498" i="29"/>
  <c r="BP498" i="29"/>
  <c r="BQ498" i="29" s="1"/>
  <c r="BN499" i="29"/>
  <c r="BO499" i="29"/>
  <c r="BP499" i="29"/>
  <c r="BQ499" i="29" s="1"/>
  <c r="BN500" i="29"/>
  <c r="BO500" i="29"/>
  <c r="BP500" i="29"/>
  <c r="BQ500" i="29" s="1"/>
  <c r="BN501" i="29"/>
  <c r="BO501" i="29"/>
  <c r="BP501" i="29" s="1"/>
  <c r="BQ501" i="29" s="1"/>
  <c r="BN502" i="29"/>
  <c r="BO502" i="29"/>
  <c r="BP502" i="29" s="1"/>
  <c r="BQ502" i="29"/>
  <c r="BN503" i="29"/>
  <c r="BO503" i="29"/>
  <c r="BP503" i="29" s="1"/>
  <c r="BQ503" i="29" s="1"/>
  <c r="BN504" i="29"/>
  <c r="BO504" i="29"/>
  <c r="BP504" i="29" s="1"/>
  <c r="BQ504" i="29"/>
  <c r="BN505" i="29"/>
  <c r="BO505" i="29"/>
  <c r="BP505" i="29" s="1"/>
  <c r="BQ505" i="29" s="1"/>
  <c r="BN506" i="29"/>
  <c r="BO506" i="29"/>
  <c r="BP506" i="29" s="1"/>
  <c r="BQ506" i="29"/>
  <c r="BN507" i="29"/>
  <c r="BO507" i="29"/>
  <c r="BP507" i="29" s="1"/>
  <c r="BQ507" i="29" s="1"/>
  <c r="BN508" i="29"/>
  <c r="BO508" i="29"/>
  <c r="BP508" i="29" s="1"/>
  <c r="BQ508" i="29"/>
  <c r="BN509" i="29"/>
  <c r="BO509" i="29"/>
  <c r="BP509" i="29" s="1"/>
  <c r="BQ509" i="29" s="1"/>
  <c r="BN510" i="29"/>
  <c r="BO510" i="29"/>
  <c r="BP510" i="29" s="1"/>
  <c r="BQ510" i="29" s="1"/>
  <c r="BN511" i="29"/>
  <c r="BO511" i="29"/>
  <c r="BP511" i="29" s="1"/>
  <c r="BQ511" i="29" s="1"/>
  <c r="BN512" i="29"/>
  <c r="BO512" i="29"/>
  <c r="BP512" i="29" s="1"/>
  <c r="BQ512" i="29"/>
  <c r="BN513" i="29"/>
  <c r="BO513" i="29"/>
  <c r="BP513" i="29" s="1"/>
  <c r="BQ513" i="29" s="1"/>
  <c r="BN514" i="29"/>
  <c r="BO514" i="29"/>
  <c r="BP514" i="29" s="1"/>
  <c r="BQ514" i="29" s="1"/>
  <c r="BN515" i="29"/>
  <c r="BO515" i="29"/>
  <c r="BP515" i="29" s="1"/>
  <c r="BQ515" i="29" s="1"/>
  <c r="BN516" i="29"/>
  <c r="BO516" i="29"/>
  <c r="BP516" i="29" s="1"/>
  <c r="BQ516" i="29" s="1"/>
  <c r="BN517" i="29"/>
  <c r="BO517" i="29"/>
  <c r="BP517" i="29" s="1"/>
  <c r="BQ517" i="29" s="1"/>
  <c r="BN518" i="29"/>
  <c r="BO518" i="29"/>
  <c r="BP518" i="29" s="1"/>
  <c r="BQ518" i="29"/>
  <c r="BN519" i="29"/>
  <c r="BO519" i="29"/>
  <c r="BP519" i="29" s="1"/>
  <c r="BQ519" i="29" s="1"/>
  <c r="BN520" i="29"/>
  <c r="BO520" i="29"/>
  <c r="BP520" i="29" s="1"/>
  <c r="BQ520" i="29"/>
  <c r="BN521" i="29"/>
  <c r="BO521" i="29"/>
  <c r="BP521" i="29" s="1"/>
  <c r="BQ521" i="29" s="1"/>
  <c r="BN522" i="29"/>
  <c r="BO522" i="29"/>
  <c r="BP522" i="29" s="1"/>
  <c r="BQ522" i="29"/>
  <c r="BN523" i="29"/>
  <c r="BO523" i="29"/>
  <c r="BP523" i="29" s="1"/>
  <c r="BQ523" i="29" s="1"/>
  <c r="BN524" i="29"/>
  <c r="BO524" i="29"/>
  <c r="BP524" i="29" s="1"/>
  <c r="BQ524" i="29"/>
  <c r="BN525" i="29"/>
  <c r="BO525" i="29"/>
  <c r="BP525" i="29" s="1"/>
  <c r="BQ525" i="29" s="1"/>
  <c r="BN526" i="29"/>
  <c r="BO526" i="29"/>
  <c r="BP526" i="29" s="1"/>
  <c r="BQ526" i="29" s="1"/>
  <c r="BN527" i="29"/>
  <c r="BO527" i="29"/>
  <c r="BP527" i="29" s="1"/>
  <c r="BQ527" i="29" s="1"/>
  <c r="BN528" i="29"/>
  <c r="BO528" i="29"/>
  <c r="BP528" i="29" s="1"/>
  <c r="BQ528" i="29"/>
  <c r="BN529" i="29"/>
  <c r="BO529" i="29"/>
  <c r="BP529" i="29" s="1"/>
  <c r="BQ529" i="29" s="1"/>
  <c r="BN530" i="29"/>
  <c r="BO530" i="29"/>
  <c r="BP530" i="29" s="1"/>
  <c r="BQ530" i="29" s="1"/>
  <c r="BN531" i="29"/>
  <c r="BO531" i="29"/>
  <c r="BP531" i="29" s="1"/>
  <c r="BQ531" i="29" s="1"/>
  <c r="BN532" i="29"/>
  <c r="BO532" i="29"/>
  <c r="BP532" i="29" s="1"/>
  <c r="BQ532" i="29" s="1"/>
  <c r="BN533" i="29"/>
  <c r="BO533" i="29"/>
  <c r="BP533" i="29" s="1"/>
  <c r="BQ533" i="29" s="1"/>
  <c r="BN534" i="29"/>
  <c r="BO534" i="29"/>
  <c r="BP534" i="29" s="1"/>
  <c r="BQ534" i="29"/>
  <c r="BN535" i="29"/>
  <c r="BO535" i="29"/>
  <c r="BP535" i="29" s="1"/>
  <c r="BQ535" i="29" s="1"/>
  <c r="BN536" i="29"/>
  <c r="BO536" i="29"/>
  <c r="BP536" i="29" s="1"/>
  <c r="BQ536" i="29"/>
  <c r="BN537" i="29"/>
  <c r="BO537" i="29"/>
  <c r="BP537" i="29" s="1"/>
  <c r="BQ537" i="29" s="1"/>
  <c r="BN538" i="29"/>
  <c r="BO538" i="29"/>
  <c r="BP538" i="29" s="1"/>
  <c r="BQ538" i="29"/>
  <c r="BN539" i="29"/>
  <c r="BO539" i="29"/>
  <c r="BP539" i="29" s="1"/>
  <c r="BQ539" i="29" s="1"/>
  <c r="BN540" i="29"/>
  <c r="BO540" i="29"/>
  <c r="BP540" i="29" s="1"/>
  <c r="BQ540" i="29"/>
  <c r="BN541" i="29"/>
  <c r="BO541" i="29"/>
  <c r="BP541" i="29" s="1"/>
  <c r="BQ541" i="29" s="1"/>
  <c r="BN542" i="29"/>
  <c r="BO542" i="29"/>
  <c r="BP542" i="29" s="1"/>
  <c r="BQ542" i="29" s="1"/>
  <c r="BN543" i="29"/>
  <c r="BO543" i="29"/>
  <c r="BP543" i="29" s="1"/>
  <c r="BQ543" i="29" s="1"/>
  <c r="BN544" i="29"/>
  <c r="BO544" i="29"/>
  <c r="BP544" i="29" s="1"/>
  <c r="BQ544" i="29"/>
  <c r="BN545" i="29"/>
  <c r="BO545" i="29"/>
  <c r="BP545" i="29" s="1"/>
  <c r="BQ545" i="29" s="1"/>
  <c r="BN546" i="29"/>
  <c r="BO546" i="29"/>
  <c r="BP546" i="29" s="1"/>
  <c r="BQ546" i="29" s="1"/>
  <c r="BN547" i="29"/>
  <c r="BO547" i="29"/>
  <c r="BP547" i="29" s="1"/>
  <c r="BQ547" i="29" s="1"/>
  <c r="BN548" i="29"/>
  <c r="BO548" i="29"/>
  <c r="BP548" i="29" s="1"/>
  <c r="BQ548" i="29" s="1"/>
  <c r="BN549" i="29"/>
  <c r="BO549" i="29"/>
  <c r="BP549" i="29" s="1"/>
  <c r="BQ549" i="29" s="1"/>
  <c r="BN550" i="29"/>
  <c r="BO550" i="29"/>
  <c r="BP550" i="29" s="1"/>
  <c r="BQ550" i="29"/>
  <c r="BN551" i="29"/>
  <c r="BO551" i="29"/>
  <c r="BP551" i="29" s="1"/>
  <c r="BQ551" i="29" s="1"/>
  <c r="BN552" i="29"/>
  <c r="BO552" i="29"/>
  <c r="BP552" i="29" s="1"/>
  <c r="BQ552" i="29"/>
  <c r="BN553" i="29"/>
  <c r="BO553" i="29"/>
  <c r="BP553" i="29" s="1"/>
  <c r="BQ553" i="29" s="1"/>
  <c r="BN554" i="29"/>
  <c r="BO554" i="29"/>
  <c r="BP554" i="29" s="1"/>
  <c r="BQ554" i="29"/>
  <c r="BN555" i="29"/>
  <c r="BO555" i="29"/>
  <c r="BP555" i="29" s="1"/>
  <c r="BQ555" i="29" s="1"/>
  <c r="BN556" i="29"/>
  <c r="BO556" i="29"/>
  <c r="BP556" i="29" s="1"/>
  <c r="BQ556" i="29"/>
  <c r="BN557" i="29"/>
  <c r="BO557" i="29"/>
  <c r="BP557" i="29" s="1"/>
  <c r="BQ557" i="29" s="1"/>
  <c r="BN558" i="29"/>
  <c r="BO558" i="29"/>
  <c r="BP558" i="29" s="1"/>
  <c r="BQ558" i="29" s="1"/>
  <c r="BN559" i="29"/>
  <c r="BO559" i="29"/>
  <c r="BP559" i="29" s="1"/>
  <c r="BQ559" i="29" s="1"/>
  <c r="BN560" i="29"/>
  <c r="BO560" i="29"/>
  <c r="BP560" i="29" s="1"/>
  <c r="BQ560" i="29"/>
  <c r="BN561" i="29"/>
  <c r="BO561" i="29"/>
  <c r="BP561" i="29" s="1"/>
  <c r="BQ561" i="29" s="1"/>
  <c r="BN562" i="29"/>
  <c r="BO562" i="29"/>
  <c r="BP562" i="29" s="1"/>
  <c r="BQ562" i="29" s="1"/>
  <c r="BN563" i="29"/>
  <c r="BO563" i="29"/>
  <c r="BP563" i="29" s="1"/>
  <c r="BQ563" i="29" s="1"/>
  <c r="BN564" i="29"/>
  <c r="BO564" i="29"/>
  <c r="BP564" i="29" s="1"/>
  <c r="BQ564" i="29" s="1"/>
  <c r="BN565" i="29"/>
  <c r="BO565" i="29"/>
  <c r="BP565" i="29" s="1"/>
  <c r="BQ565" i="29" s="1"/>
  <c r="BN566" i="29"/>
  <c r="BO566" i="29"/>
  <c r="BP566" i="29" s="1"/>
  <c r="BQ566" i="29"/>
  <c r="BN567" i="29"/>
  <c r="BO567" i="29"/>
  <c r="BP567" i="29" s="1"/>
  <c r="BQ567" i="29" s="1"/>
  <c r="BN568" i="29"/>
  <c r="BO568" i="29"/>
  <c r="BP568" i="29" s="1"/>
  <c r="BQ568" i="29"/>
  <c r="BN569" i="29"/>
  <c r="BO569" i="29"/>
  <c r="BP569" i="29" s="1"/>
  <c r="BQ569" i="29" s="1"/>
  <c r="BN570" i="29"/>
  <c r="BO570" i="29"/>
  <c r="BP570" i="29" s="1"/>
  <c r="BQ570" i="29"/>
  <c r="BN571" i="29"/>
  <c r="BO571" i="29"/>
  <c r="BP571" i="29" s="1"/>
  <c r="BQ571" i="29" s="1"/>
  <c r="BN572" i="29"/>
  <c r="BO572" i="29"/>
  <c r="BP572" i="29" s="1"/>
  <c r="BQ572" i="29"/>
  <c r="BN573" i="29"/>
  <c r="BO573" i="29"/>
  <c r="BP573" i="29" s="1"/>
  <c r="BQ573" i="29" s="1"/>
  <c r="BN574" i="29"/>
  <c r="BO574" i="29"/>
  <c r="BP574" i="29" s="1"/>
  <c r="BQ574" i="29" s="1"/>
  <c r="BN575" i="29"/>
  <c r="BO575" i="29"/>
  <c r="BP575" i="29" s="1"/>
  <c r="BQ575" i="29" s="1"/>
  <c r="BN576" i="29"/>
  <c r="BO576" i="29"/>
  <c r="BP576" i="29" s="1"/>
  <c r="BQ576" i="29"/>
  <c r="BN577" i="29"/>
  <c r="BO577" i="29"/>
  <c r="BP577" i="29" s="1"/>
  <c r="BQ577" i="29" s="1"/>
  <c r="BN578" i="29"/>
  <c r="BO578" i="29"/>
  <c r="BP578" i="29" s="1"/>
  <c r="BQ578" i="29" s="1"/>
  <c r="BN579" i="29"/>
  <c r="BO579" i="29"/>
  <c r="BP579" i="29" s="1"/>
  <c r="BQ579" i="29" s="1"/>
  <c r="BN580" i="29"/>
  <c r="BO580" i="29"/>
  <c r="BP580" i="29" s="1"/>
  <c r="BQ580" i="29" s="1"/>
  <c r="BN581" i="29"/>
  <c r="BO581" i="29"/>
  <c r="BP581" i="29" s="1"/>
  <c r="BQ581" i="29" s="1"/>
  <c r="BN582" i="29"/>
  <c r="BO582" i="29"/>
  <c r="BP582" i="29" s="1"/>
  <c r="BQ582" i="29"/>
  <c r="BN583" i="29"/>
  <c r="BO583" i="29"/>
  <c r="BP583" i="29" s="1"/>
  <c r="BQ583" i="29" s="1"/>
  <c r="BN584" i="29"/>
  <c r="BO584" i="29"/>
  <c r="BP584" i="29" s="1"/>
  <c r="BQ584" i="29"/>
  <c r="BN585" i="29"/>
  <c r="BO585" i="29"/>
  <c r="BP585" i="29" s="1"/>
  <c r="BQ585" i="29" s="1"/>
  <c r="BN586" i="29"/>
  <c r="BO586" i="29"/>
  <c r="BP586" i="29" s="1"/>
  <c r="BQ586" i="29"/>
  <c r="BN587" i="29"/>
  <c r="BO587" i="29"/>
  <c r="BP587" i="29" s="1"/>
  <c r="BQ587" i="29" s="1"/>
  <c r="BN588" i="29"/>
  <c r="BO588" i="29"/>
  <c r="BP588" i="29" s="1"/>
  <c r="BQ588" i="29"/>
  <c r="BN589" i="29"/>
  <c r="BO589" i="29"/>
  <c r="BP589" i="29" s="1"/>
  <c r="BQ589" i="29" s="1"/>
  <c r="BN590" i="29"/>
  <c r="BO590" i="29"/>
  <c r="BP590" i="29" s="1"/>
  <c r="BQ590" i="29" s="1"/>
  <c r="BN591" i="29"/>
  <c r="BO591" i="29"/>
  <c r="BP591" i="29" s="1"/>
  <c r="BQ591" i="29" s="1"/>
  <c r="BN592" i="29"/>
  <c r="BO592" i="29"/>
  <c r="BP592" i="29" s="1"/>
  <c r="BQ592" i="29"/>
  <c r="BN593" i="29"/>
  <c r="BO593" i="29"/>
  <c r="BP593" i="29" s="1"/>
  <c r="BQ593" i="29" s="1"/>
  <c r="BN594" i="29"/>
  <c r="BO594" i="29"/>
  <c r="BP594" i="29" s="1"/>
  <c r="BQ594" i="29" s="1"/>
  <c r="BN595" i="29"/>
  <c r="BO595" i="29"/>
  <c r="BP595" i="29" s="1"/>
  <c r="BQ595" i="29" s="1"/>
  <c r="BN596" i="29"/>
  <c r="BO596" i="29"/>
  <c r="BP596" i="29" s="1"/>
  <c r="BQ596" i="29" s="1"/>
  <c r="BN597" i="29"/>
  <c r="BO597" i="29"/>
  <c r="BP597" i="29" s="1"/>
  <c r="BQ597" i="29" s="1"/>
  <c r="BN598" i="29"/>
  <c r="BO598" i="29"/>
  <c r="BP598" i="29" s="1"/>
  <c r="BQ598" i="29"/>
  <c r="BN599" i="29"/>
  <c r="BO599" i="29"/>
  <c r="BP599" i="29" s="1"/>
  <c r="BQ599" i="29" s="1"/>
  <c r="BN600" i="29"/>
  <c r="BO600" i="29"/>
  <c r="BP600" i="29" s="1"/>
  <c r="BQ600" i="29"/>
  <c r="BN601" i="29"/>
  <c r="BO601" i="29"/>
  <c r="BP601" i="29" s="1"/>
  <c r="BQ601" i="29" s="1"/>
  <c r="BN602" i="29"/>
  <c r="BO602" i="29"/>
  <c r="BP602" i="29" s="1"/>
  <c r="BQ602" i="29"/>
  <c r="BN603" i="29"/>
  <c r="BO603" i="29"/>
  <c r="BP603" i="29" s="1"/>
  <c r="BQ603" i="29" s="1"/>
  <c r="BN604" i="29"/>
  <c r="BO604" i="29"/>
  <c r="BP604" i="29" s="1"/>
  <c r="BQ604" i="29"/>
  <c r="BN605" i="29"/>
  <c r="BO605" i="29"/>
  <c r="BP605" i="29" s="1"/>
  <c r="BQ605" i="29" s="1"/>
  <c r="BN606" i="29"/>
  <c r="BO606" i="29"/>
  <c r="BP606" i="29" s="1"/>
  <c r="BQ606" i="29" s="1"/>
  <c r="BN607" i="29"/>
  <c r="BO607" i="29"/>
  <c r="BP607" i="29" s="1"/>
  <c r="BQ607" i="29" s="1"/>
  <c r="BN608" i="29"/>
  <c r="BO608" i="29"/>
  <c r="BP608" i="29" s="1"/>
  <c r="BQ608" i="29"/>
  <c r="BN609" i="29"/>
  <c r="BO609" i="29" s="1"/>
  <c r="BP609" i="29" s="1"/>
  <c r="BQ609" i="29" s="1"/>
  <c r="BN610" i="29"/>
  <c r="BO610" i="29"/>
  <c r="BP610" i="29" s="1"/>
  <c r="BQ610" i="29"/>
  <c r="BN611" i="29"/>
  <c r="BO611" i="29" s="1"/>
  <c r="BP611" i="29" s="1"/>
  <c r="BQ611" i="29" s="1"/>
  <c r="BN612" i="29"/>
  <c r="BO612" i="29"/>
  <c r="BP612" i="29" s="1"/>
  <c r="BQ612" i="29"/>
  <c r="BN613" i="29"/>
  <c r="BO613" i="29" s="1"/>
  <c r="BP613" i="29" s="1"/>
  <c r="BQ613" i="29" s="1"/>
  <c r="BN614" i="29"/>
  <c r="BO614" i="29"/>
  <c r="BP614" i="29" s="1"/>
  <c r="BQ614" i="29"/>
  <c r="BN615" i="29"/>
  <c r="BO615" i="29" s="1"/>
  <c r="BP615" i="29" s="1"/>
  <c r="BQ615" i="29" s="1"/>
  <c r="BN616" i="29"/>
  <c r="BO616" i="29"/>
  <c r="BP616" i="29" s="1"/>
  <c r="BQ616" i="29"/>
  <c r="BN617" i="29"/>
  <c r="BO617" i="29" s="1"/>
  <c r="BP617" i="29" s="1"/>
  <c r="BQ617" i="29" s="1"/>
  <c r="BN618" i="29"/>
  <c r="BO618" i="29"/>
  <c r="BP618" i="29" s="1"/>
  <c r="BQ618" i="29"/>
  <c r="BN619" i="29"/>
  <c r="BO619" i="29" s="1"/>
  <c r="BP619" i="29" s="1"/>
  <c r="BQ619" i="29" s="1"/>
  <c r="BN620" i="29"/>
  <c r="BO620" i="29"/>
  <c r="BP620" i="29" s="1"/>
  <c r="BQ620" i="29"/>
  <c r="BN621" i="29"/>
  <c r="BO621" i="29" s="1"/>
  <c r="BP621" i="29" s="1"/>
  <c r="BQ621" i="29" s="1"/>
  <c r="BN622" i="29"/>
  <c r="BO622" i="29"/>
  <c r="BP622" i="29" s="1"/>
  <c r="BQ622" i="29"/>
  <c r="BN623" i="29"/>
  <c r="BO623" i="29" s="1"/>
  <c r="BP623" i="29" s="1"/>
  <c r="BQ623" i="29" s="1"/>
  <c r="BN624" i="29"/>
  <c r="BO624" i="29"/>
  <c r="BP624" i="29" s="1"/>
  <c r="BQ624" i="29"/>
  <c r="BN625" i="29"/>
  <c r="BO625" i="29" s="1"/>
  <c r="BP625" i="29" s="1"/>
  <c r="BQ625" i="29" s="1"/>
  <c r="BN626" i="29"/>
  <c r="BO626" i="29"/>
  <c r="BP626" i="29" s="1"/>
  <c r="BQ626" i="29"/>
  <c r="BN627" i="29"/>
  <c r="BO627" i="29" s="1"/>
  <c r="BP627" i="29" s="1"/>
  <c r="BQ627" i="29" s="1"/>
  <c r="BN628" i="29"/>
  <c r="BO628" i="29"/>
  <c r="BP628" i="29" s="1"/>
  <c r="BQ628" i="29"/>
  <c r="BN629" i="29"/>
  <c r="BO629" i="29" s="1"/>
  <c r="BP629" i="29" s="1"/>
  <c r="BQ629" i="29" s="1"/>
  <c r="BN630" i="29"/>
  <c r="BO630" i="29"/>
  <c r="BP630" i="29" s="1"/>
  <c r="BQ630" i="29" s="1"/>
  <c r="BN631" i="29"/>
  <c r="BO631" i="29"/>
  <c r="BP631" i="29" s="1"/>
  <c r="BQ631" i="29" s="1"/>
  <c r="BN632" i="29"/>
  <c r="BO632" i="29"/>
  <c r="BP632" i="29" s="1"/>
  <c r="BQ632" i="29" s="1"/>
  <c r="BN633" i="29"/>
  <c r="BO633" i="29"/>
  <c r="BP633" i="29" s="1"/>
  <c r="BQ633" i="29" s="1"/>
  <c r="BN634" i="29"/>
  <c r="BO634" i="29"/>
  <c r="BP634" i="29" s="1"/>
  <c r="BQ634" i="29"/>
  <c r="BN635" i="29"/>
  <c r="BO635" i="29"/>
  <c r="BP635" i="29" s="1"/>
  <c r="BQ635" i="29" s="1"/>
  <c r="BN636" i="29"/>
  <c r="BO636" i="29"/>
  <c r="BP636" i="29" s="1"/>
  <c r="BQ636" i="29"/>
  <c r="BN637" i="29"/>
  <c r="BO637" i="29"/>
  <c r="BP637" i="29" s="1"/>
  <c r="BQ637" i="29" s="1"/>
  <c r="BN638" i="29"/>
  <c r="BO638" i="29"/>
  <c r="BP638" i="29" s="1"/>
  <c r="BQ638" i="29"/>
  <c r="BN639" i="29"/>
  <c r="BO639" i="29"/>
  <c r="BP639" i="29" s="1"/>
  <c r="BQ639" i="29" s="1"/>
  <c r="BN640" i="29"/>
  <c r="BO640" i="29"/>
  <c r="BP640" i="29" s="1"/>
  <c r="BQ640" i="29"/>
  <c r="BN641" i="29"/>
  <c r="BO641" i="29"/>
  <c r="BP641" i="29" s="1"/>
  <c r="BQ641" i="29" s="1"/>
  <c r="BN642" i="29"/>
  <c r="BO642" i="29"/>
  <c r="BP642" i="29" s="1"/>
  <c r="BQ642" i="29"/>
  <c r="BN643" i="29"/>
  <c r="BO643" i="29" s="1"/>
  <c r="BP643" i="29" s="1"/>
  <c r="BQ643" i="29" s="1"/>
  <c r="BN644" i="29"/>
  <c r="BO644" i="29"/>
  <c r="BP644" i="29" s="1"/>
  <c r="BQ644" i="29"/>
  <c r="BN645" i="29"/>
  <c r="BO645" i="29" s="1"/>
  <c r="BP645" i="29" s="1"/>
  <c r="BQ645" i="29" s="1"/>
  <c r="BN646" i="29"/>
  <c r="BO646" i="29"/>
  <c r="BP646" i="29" s="1"/>
  <c r="BQ646" i="29" s="1"/>
  <c r="BN647" i="29"/>
  <c r="BO647" i="29"/>
  <c r="BP647" i="29" s="1"/>
  <c r="BQ647" i="29" s="1"/>
  <c r="BN648" i="29"/>
  <c r="BO648" i="29"/>
  <c r="BP648" i="29" s="1"/>
  <c r="BQ648" i="29" s="1"/>
  <c r="BN649" i="29"/>
  <c r="BO649" i="29"/>
  <c r="BP649" i="29" s="1"/>
  <c r="BQ649" i="29" s="1"/>
  <c r="BN650" i="29"/>
  <c r="BO650" i="29"/>
  <c r="BP650" i="29" s="1"/>
  <c r="BQ650" i="29"/>
  <c r="BN651" i="29"/>
  <c r="BO651" i="29"/>
  <c r="BP651" i="29" s="1"/>
  <c r="BQ651" i="29" s="1"/>
  <c r="BN652" i="29"/>
  <c r="BO652" i="29"/>
  <c r="BP652" i="29" s="1"/>
  <c r="BQ652" i="29"/>
  <c r="BN653" i="29"/>
  <c r="BO653" i="29"/>
  <c r="BP653" i="29" s="1"/>
  <c r="BQ653" i="29" s="1"/>
  <c r="BN654" i="29"/>
  <c r="BO654" i="29"/>
  <c r="BP654" i="29" s="1"/>
  <c r="BQ654" i="29"/>
  <c r="BN655" i="29"/>
  <c r="BO655" i="29"/>
  <c r="BP655" i="29" s="1"/>
  <c r="BQ655" i="29" s="1"/>
  <c r="BN656" i="29"/>
  <c r="BO656" i="29"/>
  <c r="BP656" i="29" s="1"/>
  <c r="BQ656" i="29"/>
  <c r="BN657" i="29"/>
  <c r="BO657" i="29"/>
  <c r="BP657" i="29"/>
  <c r="BQ657" i="29" s="1"/>
  <c r="BN658" i="29"/>
  <c r="BO658" i="29"/>
  <c r="BP658" i="29" s="1"/>
  <c r="BQ658" i="29" s="1"/>
  <c r="BN659" i="29"/>
  <c r="BO659" i="29"/>
  <c r="BP659" i="29"/>
  <c r="BQ659" i="29"/>
  <c r="BN660" i="29"/>
  <c r="BO660" i="29"/>
  <c r="BP660" i="29" s="1"/>
  <c r="BQ660" i="29"/>
  <c r="BN661" i="29"/>
  <c r="BO661" i="29"/>
  <c r="BP661" i="29"/>
  <c r="BQ661" i="29"/>
  <c r="BN662" i="29"/>
  <c r="BO662" i="29"/>
  <c r="BP662" i="29"/>
  <c r="BQ662" i="29"/>
  <c r="BN663" i="29"/>
  <c r="BO663" i="29"/>
  <c r="BP663" i="29"/>
  <c r="BQ663" i="29"/>
  <c r="BN664" i="29"/>
  <c r="BO664" i="29"/>
  <c r="BP664" i="29"/>
  <c r="BQ664" i="29"/>
  <c r="BN665" i="29"/>
  <c r="BO665" i="29"/>
  <c r="BP665" i="29"/>
  <c r="BQ665" i="29"/>
  <c r="BN666" i="29"/>
  <c r="BO666" i="29"/>
  <c r="BP666" i="29"/>
  <c r="BQ666" i="29"/>
  <c r="BN667" i="29"/>
  <c r="BO667" i="29"/>
  <c r="BP667" i="29"/>
  <c r="BQ667" i="29"/>
  <c r="BN668" i="29"/>
  <c r="BO668" i="29"/>
  <c r="BP668" i="29"/>
  <c r="BQ668" i="29"/>
  <c r="BN669" i="29"/>
  <c r="BO669" i="29"/>
  <c r="BP669" i="29"/>
  <c r="BQ669" i="29"/>
  <c r="BN670" i="29"/>
  <c r="BO670" i="29"/>
  <c r="BP670" i="29"/>
  <c r="BQ670" i="29"/>
  <c r="BN671" i="29"/>
  <c r="BO671" i="29"/>
  <c r="BP671" i="29"/>
  <c r="BQ671" i="29"/>
  <c r="BQ8" i="29"/>
  <c r="BP8" i="29"/>
  <c r="BO8" i="29"/>
  <c r="BN8" i="29"/>
  <c r="N9" i="29"/>
  <c r="N10" i="29"/>
  <c r="N11" i="29"/>
  <c r="N12" i="29"/>
  <c r="N13" i="29"/>
  <c r="N14" i="29"/>
  <c r="N15" i="29"/>
  <c r="N16" i="29"/>
  <c r="N17" i="29"/>
  <c r="N18" i="29"/>
  <c r="N19"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N90" i="29"/>
  <c r="N91" i="29"/>
  <c r="N92" i="29"/>
  <c r="N93" i="29"/>
  <c r="N94" i="29"/>
  <c r="N95" i="29"/>
  <c r="N96" i="29"/>
  <c r="N97" i="29"/>
  <c r="N98" i="29"/>
  <c r="N99" i="29"/>
  <c r="N100" i="29"/>
  <c r="N101" i="29"/>
  <c r="N102" i="29"/>
  <c r="N103" i="29"/>
  <c r="N104" i="29"/>
  <c r="N105" i="29"/>
  <c r="N106" i="29"/>
  <c r="N107" i="29"/>
  <c r="N108" i="29"/>
  <c r="N109" i="29"/>
  <c r="N110" i="29"/>
  <c r="N111" i="29"/>
  <c r="N112" i="29"/>
  <c r="N113" i="29"/>
  <c r="N114" i="29"/>
  <c r="N115" i="29"/>
  <c r="N116" i="29"/>
  <c r="N117" i="29"/>
  <c r="N118" i="29"/>
  <c r="N119" i="29"/>
  <c r="N120" i="29"/>
  <c r="N121" i="29"/>
  <c r="N122" i="29"/>
  <c r="N123" i="29"/>
  <c r="N124" i="29"/>
  <c r="N125" i="29"/>
  <c r="N126" i="29"/>
  <c r="N127" i="29"/>
  <c r="N128" i="29"/>
  <c r="N129" i="29"/>
  <c r="N130" i="29"/>
  <c r="N131" i="29"/>
  <c r="N132" i="29"/>
  <c r="N133" i="29"/>
  <c r="N134" i="29"/>
  <c r="N135" i="29"/>
  <c r="N136" i="29"/>
  <c r="N137" i="29"/>
  <c r="N138" i="29"/>
  <c r="N139" i="29"/>
  <c r="N140" i="29"/>
  <c r="N141" i="29"/>
  <c r="N142" i="29"/>
  <c r="N143" i="29"/>
  <c r="N144" i="29"/>
  <c r="N145" i="29"/>
  <c r="N146" i="29"/>
  <c r="N147" i="29"/>
  <c r="N148" i="29"/>
  <c r="N149" i="29"/>
  <c r="N150" i="29"/>
  <c r="N151" i="29"/>
  <c r="N152" i="29"/>
  <c r="N153" i="29"/>
  <c r="N154" i="29"/>
  <c r="N155" i="29"/>
  <c r="N156" i="29"/>
  <c r="N157" i="29"/>
  <c r="N158" i="29"/>
  <c r="N159" i="29"/>
  <c r="N160" i="29"/>
  <c r="N161" i="29"/>
  <c r="N162" i="29"/>
  <c r="N163" i="29"/>
  <c r="N164" i="29"/>
  <c r="N165" i="29"/>
  <c r="N166" i="29"/>
  <c r="N167" i="29"/>
  <c r="N168" i="29"/>
  <c r="N169" i="29"/>
  <c r="N170" i="29"/>
  <c r="N171" i="29"/>
  <c r="N172" i="29"/>
  <c r="N173" i="29"/>
  <c r="N174" i="29"/>
  <c r="N175" i="29"/>
  <c r="N176" i="29"/>
  <c r="N177" i="29"/>
  <c r="N178" i="29"/>
  <c r="N179" i="29"/>
  <c r="N180" i="29"/>
  <c r="N181" i="29"/>
  <c r="N182" i="29"/>
  <c r="N183" i="29"/>
  <c r="N184" i="29"/>
  <c r="N185" i="29"/>
  <c r="N186" i="29"/>
  <c r="N187" i="29"/>
  <c r="N188" i="29"/>
  <c r="N189" i="29"/>
  <c r="N190" i="29"/>
  <c r="N191" i="29"/>
  <c r="N192" i="29"/>
  <c r="N193" i="29"/>
  <c r="N194" i="29"/>
  <c r="N195" i="29"/>
  <c r="N196" i="29"/>
  <c r="N197" i="29"/>
  <c r="N198" i="29"/>
  <c r="N199" i="29"/>
  <c r="N200" i="29"/>
  <c r="N201" i="29"/>
  <c r="N202" i="29"/>
  <c r="N203" i="29"/>
  <c r="N204" i="29"/>
  <c r="N205" i="29"/>
  <c r="N206" i="29"/>
  <c r="N207" i="29"/>
  <c r="N208" i="29"/>
  <c r="N209" i="29"/>
  <c r="N210" i="29"/>
  <c r="N211" i="29"/>
  <c r="N212" i="29"/>
  <c r="N213" i="29"/>
  <c r="N214" i="29"/>
  <c r="N215" i="29"/>
  <c r="N216" i="29"/>
  <c r="N217" i="29"/>
  <c r="N218" i="29"/>
  <c r="N219" i="29"/>
  <c r="N220" i="29"/>
  <c r="N221" i="29"/>
  <c r="N222" i="29"/>
  <c r="N223" i="29"/>
  <c r="N224" i="29"/>
  <c r="N225" i="29"/>
  <c r="N226" i="29"/>
  <c r="N227" i="29"/>
  <c r="N228" i="29"/>
  <c r="N229" i="29"/>
  <c r="N230" i="29"/>
  <c r="N231" i="29"/>
  <c r="N232" i="29"/>
  <c r="N233" i="29"/>
  <c r="N234" i="29"/>
  <c r="N235" i="29"/>
  <c r="N236" i="29"/>
  <c r="N237" i="29"/>
  <c r="N238" i="29"/>
  <c r="N239" i="29"/>
  <c r="N240" i="29"/>
  <c r="N241" i="29"/>
  <c r="N242" i="29"/>
  <c r="N243" i="29"/>
  <c r="N244" i="29"/>
  <c r="N245" i="29"/>
  <c r="N246" i="29"/>
  <c r="N247" i="29"/>
  <c r="N248" i="29"/>
  <c r="N249" i="29"/>
  <c r="N250" i="29"/>
  <c r="N251" i="29"/>
  <c r="N252" i="29"/>
  <c r="N253" i="29"/>
  <c r="N254" i="29"/>
  <c r="N255" i="29"/>
  <c r="N256" i="29"/>
  <c r="N257" i="29"/>
  <c r="N258" i="29"/>
  <c r="N259" i="29"/>
  <c r="N260" i="29"/>
  <c r="N261" i="29"/>
  <c r="N262" i="29"/>
  <c r="N263" i="29"/>
  <c r="N264" i="29"/>
  <c r="N265" i="29"/>
  <c r="N266" i="29"/>
  <c r="N267" i="29"/>
  <c r="N268" i="29"/>
  <c r="N269" i="29"/>
  <c r="N270" i="29"/>
  <c r="N271" i="29"/>
  <c r="N272" i="29"/>
  <c r="N273" i="29"/>
  <c r="N274" i="29"/>
  <c r="N275" i="29"/>
  <c r="N276" i="29"/>
  <c r="N277" i="29"/>
  <c r="N278" i="29"/>
  <c r="N279" i="29"/>
  <c r="N280" i="29"/>
  <c r="N281" i="29"/>
  <c r="N282" i="29"/>
  <c r="N283" i="29"/>
  <c r="N284" i="29"/>
  <c r="N285" i="29"/>
  <c r="N286" i="29"/>
  <c r="N287" i="29"/>
  <c r="N288" i="29"/>
  <c r="N289" i="29"/>
  <c r="N290" i="29"/>
  <c r="N291" i="29"/>
  <c r="N292" i="29"/>
  <c r="N293" i="29"/>
  <c r="N294" i="29"/>
  <c r="N295" i="29"/>
  <c r="N296" i="29"/>
  <c r="N297" i="29"/>
  <c r="N298" i="29"/>
  <c r="N299" i="29"/>
  <c r="N300" i="29"/>
  <c r="N301" i="29"/>
  <c r="N302" i="29"/>
  <c r="N303" i="29"/>
  <c r="N304" i="29"/>
  <c r="N305" i="29"/>
  <c r="N306" i="29"/>
  <c r="N307" i="29"/>
  <c r="N308" i="29"/>
  <c r="N309" i="29"/>
  <c r="N310" i="29"/>
  <c r="N311" i="29"/>
  <c r="N312" i="29"/>
  <c r="N313" i="29"/>
  <c r="N314" i="29"/>
  <c r="N315" i="29"/>
  <c r="N316" i="29"/>
  <c r="N317" i="29"/>
  <c r="N318" i="29"/>
  <c r="N319" i="29"/>
  <c r="N320" i="29"/>
  <c r="N321" i="29"/>
  <c r="N322" i="29"/>
  <c r="N323" i="29"/>
  <c r="N324" i="29"/>
  <c r="N325" i="29"/>
  <c r="N326" i="29"/>
  <c r="N327" i="29"/>
  <c r="N328" i="29"/>
  <c r="N329" i="29"/>
  <c r="N330" i="29"/>
  <c r="N331" i="29"/>
  <c r="N332" i="29"/>
  <c r="N333" i="29"/>
  <c r="N334" i="29"/>
  <c r="N335" i="29"/>
  <c r="N336" i="29"/>
  <c r="N337" i="29"/>
  <c r="N338" i="29"/>
  <c r="N339" i="29"/>
  <c r="N340" i="29"/>
  <c r="N341" i="29"/>
  <c r="N342" i="29"/>
  <c r="N343" i="29"/>
  <c r="N344" i="29"/>
  <c r="N345" i="29"/>
  <c r="N346" i="29"/>
  <c r="N347" i="29"/>
  <c r="N348" i="29"/>
  <c r="N349" i="29"/>
  <c r="N350" i="29"/>
  <c r="N351" i="29"/>
  <c r="N352" i="29"/>
  <c r="N353" i="29"/>
  <c r="N354" i="29"/>
  <c r="N355" i="29"/>
  <c r="N356" i="29"/>
  <c r="N357" i="29"/>
  <c r="N358" i="29"/>
  <c r="N359" i="29"/>
  <c r="N360" i="29"/>
  <c r="N361" i="29"/>
  <c r="N362" i="29"/>
  <c r="N363" i="29"/>
  <c r="N364" i="29"/>
  <c r="N365" i="29"/>
  <c r="N366" i="29"/>
  <c r="N367" i="29"/>
  <c r="N368" i="29"/>
  <c r="N369" i="29"/>
  <c r="N370" i="29"/>
  <c r="N371" i="29"/>
  <c r="N372" i="29"/>
  <c r="N373" i="29"/>
  <c r="N374" i="29"/>
  <c r="N375" i="29"/>
  <c r="N376" i="29"/>
  <c r="N377" i="29"/>
  <c r="N378" i="29"/>
  <c r="N379" i="29"/>
  <c r="N380" i="29"/>
  <c r="N381" i="29"/>
  <c r="N382" i="29"/>
  <c r="N383" i="29"/>
  <c r="N384" i="29"/>
  <c r="N385" i="29"/>
  <c r="N386" i="29"/>
  <c r="N387" i="29"/>
  <c r="N388" i="29"/>
  <c r="N389" i="29"/>
  <c r="N390" i="29"/>
  <c r="N391" i="29"/>
  <c r="N392" i="29"/>
  <c r="N393" i="29"/>
  <c r="N394" i="29"/>
  <c r="N395" i="29"/>
  <c r="N396" i="29"/>
  <c r="N397" i="29"/>
  <c r="N398" i="29"/>
  <c r="N399" i="29"/>
  <c r="N400" i="29"/>
  <c r="N401" i="29"/>
  <c r="N402" i="29"/>
  <c r="N403" i="29"/>
  <c r="N404" i="29"/>
  <c r="N405" i="29"/>
  <c r="N406" i="29"/>
  <c r="N407" i="29"/>
  <c r="N408" i="29"/>
  <c r="N409" i="29"/>
  <c r="N410" i="29"/>
  <c r="N411" i="29"/>
  <c r="N412" i="29"/>
  <c r="N413" i="29"/>
  <c r="N414" i="29"/>
  <c r="N415" i="29"/>
  <c r="N416" i="29"/>
  <c r="N417" i="29"/>
  <c r="N418" i="29"/>
  <c r="N419" i="29"/>
  <c r="N420" i="29"/>
  <c r="N421" i="29"/>
  <c r="N422" i="29"/>
  <c r="N423" i="29"/>
  <c r="N424" i="29"/>
  <c r="N425" i="29"/>
  <c r="N426" i="29"/>
  <c r="N427" i="29"/>
  <c r="N428" i="29"/>
  <c r="N429" i="29"/>
  <c r="N430" i="29"/>
  <c r="N431" i="29"/>
  <c r="N432" i="29"/>
  <c r="N433" i="29"/>
  <c r="N434" i="29"/>
  <c r="N435" i="29"/>
  <c r="N436" i="29"/>
  <c r="N437" i="29"/>
  <c r="N438" i="29"/>
  <c r="N439" i="29"/>
  <c r="N440" i="29"/>
  <c r="N441" i="29"/>
  <c r="N442" i="29"/>
  <c r="N443" i="29"/>
  <c r="N444" i="29"/>
  <c r="N445" i="29"/>
  <c r="N446" i="29"/>
  <c r="N447" i="29"/>
  <c r="N448" i="29"/>
  <c r="N449" i="29"/>
  <c r="N450" i="29"/>
  <c r="N451" i="29"/>
  <c r="N452" i="29"/>
  <c r="N453" i="29"/>
  <c r="N454" i="29"/>
  <c r="N455" i="29"/>
  <c r="N456" i="29"/>
  <c r="N457" i="29"/>
  <c r="N458" i="29"/>
  <c r="N459" i="29"/>
  <c r="N460" i="29"/>
  <c r="N461" i="29"/>
  <c r="N462" i="29"/>
  <c r="N463" i="29"/>
  <c r="N464" i="29"/>
  <c r="N465" i="29"/>
  <c r="N466" i="29"/>
  <c r="N467" i="29"/>
  <c r="N468" i="29"/>
  <c r="N469" i="29"/>
  <c r="N470" i="29"/>
  <c r="N471" i="29"/>
  <c r="N472" i="29"/>
  <c r="N473" i="29"/>
  <c r="N474" i="29"/>
  <c r="N475" i="29"/>
  <c r="N476" i="29"/>
  <c r="N477" i="29"/>
  <c r="N478" i="29"/>
  <c r="N479" i="29"/>
  <c r="N480" i="29"/>
  <c r="N481" i="29"/>
  <c r="N482" i="29"/>
  <c r="N483" i="29"/>
  <c r="N484" i="29"/>
  <c r="N485" i="29"/>
  <c r="N486" i="29"/>
  <c r="N487" i="29"/>
  <c r="N488" i="29"/>
  <c r="N489" i="29"/>
  <c r="N490" i="29"/>
  <c r="N491" i="29"/>
  <c r="N492" i="29"/>
  <c r="N493" i="29"/>
  <c r="N494" i="29"/>
  <c r="N495" i="29"/>
  <c r="N496" i="29"/>
  <c r="N497" i="29"/>
  <c r="N498" i="29"/>
  <c r="N499" i="29"/>
  <c r="N500" i="29"/>
  <c r="N501" i="29"/>
  <c r="N502" i="29"/>
  <c r="N503" i="29"/>
  <c r="N504" i="29"/>
  <c r="N505" i="29"/>
  <c r="N506" i="29"/>
  <c r="N507" i="29"/>
  <c r="N508" i="29"/>
  <c r="N509" i="29"/>
  <c r="N510" i="29"/>
  <c r="N511" i="29"/>
  <c r="N512" i="29"/>
  <c r="N513" i="29"/>
  <c r="N514" i="29"/>
  <c r="N515" i="29"/>
  <c r="N516" i="29"/>
  <c r="N517" i="29"/>
  <c r="N518" i="29"/>
  <c r="N519" i="29"/>
  <c r="N520" i="29"/>
  <c r="N521" i="29"/>
  <c r="N522" i="29"/>
  <c r="N523" i="29"/>
  <c r="N524" i="29"/>
  <c r="N525" i="29"/>
  <c r="N526" i="29"/>
  <c r="N527" i="29"/>
  <c r="N528" i="29"/>
  <c r="N529" i="29"/>
  <c r="N530" i="29"/>
  <c r="N531" i="29"/>
  <c r="N532" i="29"/>
  <c r="N533" i="29"/>
  <c r="N534" i="29"/>
  <c r="N535" i="29"/>
  <c r="N536" i="29"/>
  <c r="N537" i="29"/>
  <c r="N538" i="29"/>
  <c r="N539" i="29"/>
  <c r="N540" i="29"/>
  <c r="N541" i="29"/>
  <c r="N542" i="29"/>
  <c r="N543" i="29"/>
  <c r="N544" i="29"/>
  <c r="N545" i="29"/>
  <c r="N546" i="29"/>
  <c r="N547" i="29"/>
  <c r="N548" i="29"/>
  <c r="N549" i="29"/>
  <c r="N550" i="29"/>
  <c r="N551" i="29"/>
  <c r="N552" i="29"/>
  <c r="N553" i="29"/>
  <c r="N554" i="29"/>
  <c r="N555" i="29"/>
  <c r="N556" i="29"/>
  <c r="N557" i="29"/>
  <c r="N558" i="29"/>
  <c r="N559" i="29"/>
  <c r="N560" i="29"/>
  <c r="N561" i="29"/>
  <c r="N562" i="29"/>
  <c r="N563" i="29"/>
  <c r="N564" i="29"/>
  <c r="N565" i="29"/>
  <c r="N566" i="29"/>
  <c r="N567" i="29"/>
  <c r="N568" i="29"/>
  <c r="N569" i="29"/>
  <c r="N570" i="29"/>
  <c r="N571" i="29"/>
  <c r="N572" i="29"/>
  <c r="N573" i="29"/>
  <c r="N574" i="29"/>
  <c r="N575" i="29"/>
  <c r="N576" i="29"/>
  <c r="N577" i="29"/>
  <c r="N578" i="29"/>
  <c r="N579" i="29"/>
  <c r="N580" i="29"/>
  <c r="N581" i="29"/>
  <c r="N582" i="29"/>
  <c r="N583" i="29"/>
  <c r="N584" i="29"/>
  <c r="N585" i="29"/>
  <c r="N586" i="29"/>
  <c r="N587" i="29"/>
  <c r="N588" i="29"/>
  <c r="N589" i="29"/>
  <c r="N590" i="29"/>
  <c r="N591" i="29"/>
  <c r="N592" i="29"/>
  <c r="N593" i="29"/>
  <c r="N594" i="29"/>
  <c r="N595" i="29"/>
  <c r="N596" i="29"/>
  <c r="N597" i="29"/>
  <c r="N598" i="29"/>
  <c r="N599" i="29"/>
  <c r="N600" i="29"/>
  <c r="N601" i="29"/>
  <c r="N602" i="29"/>
  <c r="N603" i="29"/>
  <c r="N604" i="29"/>
  <c r="N605" i="29"/>
  <c r="N606" i="29"/>
  <c r="N607" i="29"/>
  <c r="N608" i="29"/>
  <c r="N609" i="29"/>
  <c r="N610" i="29"/>
  <c r="N611" i="29"/>
  <c r="N612" i="29"/>
  <c r="N613" i="29"/>
  <c r="N614" i="29"/>
  <c r="N615" i="29"/>
  <c r="N616" i="29"/>
  <c r="N617" i="29"/>
  <c r="N618" i="29"/>
  <c r="N619" i="29"/>
  <c r="N620" i="29"/>
  <c r="N621" i="29"/>
  <c r="N622" i="29"/>
  <c r="N623" i="29"/>
  <c r="N624" i="29"/>
  <c r="N625" i="29"/>
  <c r="N626" i="29"/>
  <c r="N627" i="29"/>
  <c r="N628" i="29"/>
  <c r="N629" i="29"/>
  <c r="N630" i="29"/>
  <c r="N631" i="29"/>
  <c r="N632" i="29"/>
  <c r="N633" i="29"/>
  <c r="N634" i="29"/>
  <c r="N635" i="29"/>
  <c r="N636" i="29"/>
  <c r="N637" i="29"/>
  <c r="N638" i="29"/>
  <c r="N639" i="29"/>
  <c r="N640" i="29"/>
  <c r="N641" i="29"/>
  <c r="N642" i="29"/>
  <c r="N643" i="29"/>
  <c r="N644" i="29"/>
  <c r="N645" i="29"/>
  <c r="N646" i="29"/>
  <c r="N647" i="29"/>
  <c r="N648" i="29"/>
  <c r="N649" i="29"/>
  <c r="N650" i="29"/>
  <c r="N651" i="29"/>
  <c r="N652" i="29"/>
  <c r="N653" i="29"/>
  <c r="N654" i="29"/>
  <c r="N655" i="29"/>
  <c r="N656" i="29"/>
  <c r="N657" i="29"/>
  <c r="N658" i="29"/>
  <c r="N659" i="29"/>
  <c r="N660" i="29"/>
  <c r="N661" i="29"/>
  <c r="N662" i="29"/>
  <c r="N663" i="29"/>
  <c r="N664" i="29"/>
  <c r="N665" i="29"/>
  <c r="N666" i="29"/>
  <c r="N667" i="29"/>
  <c r="N668" i="29"/>
  <c r="N669" i="29"/>
  <c r="N670" i="29"/>
  <c r="N671" i="29"/>
  <c r="N8" i="29"/>
  <c r="O9" i="29"/>
  <c r="O10" i="29"/>
  <c r="O11" i="29"/>
  <c r="O12" i="29"/>
  <c r="O13" i="29"/>
  <c r="O14" i="29"/>
  <c r="O15" i="29"/>
  <c r="O16" i="29"/>
  <c r="O17" i="29"/>
  <c r="O18" i="29"/>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7" i="29"/>
  <c r="O118" i="29"/>
  <c r="O119" i="29"/>
  <c r="O120" i="29"/>
  <c r="O121" i="29"/>
  <c r="O122" i="29"/>
  <c r="O123" i="29"/>
  <c r="O124" i="29"/>
  <c r="O125" i="29"/>
  <c r="O126" i="29"/>
  <c r="O127" i="29"/>
  <c r="O128" i="29"/>
  <c r="O129" i="29"/>
  <c r="O130" i="29"/>
  <c r="O131" i="29"/>
  <c r="O132" i="29"/>
  <c r="O133" i="29"/>
  <c r="O134" i="29"/>
  <c r="O135" i="29"/>
  <c r="O136" i="29"/>
  <c r="O137" i="29"/>
  <c r="O138" i="29"/>
  <c r="O139" i="29"/>
  <c r="O140" i="29"/>
  <c r="O141" i="29"/>
  <c r="O142" i="29"/>
  <c r="O143" i="29"/>
  <c r="O144" i="29"/>
  <c r="O145" i="29"/>
  <c r="O146" i="29"/>
  <c r="O147" i="29"/>
  <c r="O148" i="29"/>
  <c r="O149" i="29"/>
  <c r="O150" i="29"/>
  <c r="O151" i="29"/>
  <c r="O152" i="29"/>
  <c r="O153" i="29"/>
  <c r="O154" i="29"/>
  <c r="O155" i="29"/>
  <c r="O156" i="29"/>
  <c r="O157" i="29"/>
  <c r="O158" i="29"/>
  <c r="O159" i="29"/>
  <c r="O160" i="29"/>
  <c r="O161" i="29"/>
  <c r="O162" i="29"/>
  <c r="O163" i="29"/>
  <c r="O164" i="29"/>
  <c r="O165" i="29"/>
  <c r="O166" i="29"/>
  <c r="O167" i="29"/>
  <c r="O168" i="29"/>
  <c r="O169" i="29"/>
  <c r="O170" i="29"/>
  <c r="O171" i="29"/>
  <c r="O172" i="29"/>
  <c r="O173" i="29"/>
  <c r="O174" i="29"/>
  <c r="O175" i="29"/>
  <c r="O176" i="29"/>
  <c r="O177" i="29"/>
  <c r="O178" i="29"/>
  <c r="O179" i="29"/>
  <c r="O180" i="29"/>
  <c r="O181" i="29"/>
  <c r="O182" i="29"/>
  <c r="O183" i="29"/>
  <c r="O184" i="29"/>
  <c r="O185" i="29"/>
  <c r="O186" i="29"/>
  <c r="O187" i="29"/>
  <c r="O188" i="29"/>
  <c r="O189" i="29"/>
  <c r="O190" i="29"/>
  <c r="O191" i="29"/>
  <c r="O192" i="29"/>
  <c r="O193" i="29"/>
  <c r="O194" i="29"/>
  <c r="O195" i="29"/>
  <c r="O196" i="29"/>
  <c r="O197" i="29"/>
  <c r="O198" i="29"/>
  <c r="O199" i="29"/>
  <c r="O200" i="29"/>
  <c r="O201" i="29"/>
  <c r="O202" i="29"/>
  <c r="O203" i="29"/>
  <c r="O204" i="29"/>
  <c r="O205" i="29"/>
  <c r="O206" i="29"/>
  <c r="O207" i="29"/>
  <c r="O208" i="29"/>
  <c r="O209" i="29"/>
  <c r="O210" i="29"/>
  <c r="O211" i="29"/>
  <c r="O212" i="29"/>
  <c r="O213" i="29"/>
  <c r="O214" i="29"/>
  <c r="O215" i="29"/>
  <c r="O216" i="29"/>
  <c r="O217" i="29"/>
  <c r="O218" i="29"/>
  <c r="O219" i="29"/>
  <c r="O220" i="29"/>
  <c r="O221" i="29"/>
  <c r="O222" i="29"/>
  <c r="O223" i="29"/>
  <c r="O224" i="29"/>
  <c r="O225" i="29"/>
  <c r="O226" i="29"/>
  <c r="O227" i="29"/>
  <c r="O228" i="29"/>
  <c r="O229" i="29"/>
  <c r="O230" i="29"/>
  <c r="O231" i="29"/>
  <c r="O232" i="29"/>
  <c r="O233" i="29"/>
  <c r="O234" i="29"/>
  <c r="O235" i="29"/>
  <c r="O236" i="29"/>
  <c r="O237" i="29"/>
  <c r="O238" i="29"/>
  <c r="O239" i="29"/>
  <c r="O240" i="29"/>
  <c r="O241" i="29"/>
  <c r="O242" i="29"/>
  <c r="O243" i="29"/>
  <c r="O244" i="29"/>
  <c r="O245" i="29"/>
  <c r="O246" i="29"/>
  <c r="O247" i="29"/>
  <c r="O248" i="29"/>
  <c r="O249" i="29"/>
  <c r="O250" i="29"/>
  <c r="O251" i="29"/>
  <c r="O252" i="29"/>
  <c r="O253" i="29"/>
  <c r="O254" i="29"/>
  <c r="O255" i="29"/>
  <c r="O256" i="29"/>
  <c r="O257" i="29"/>
  <c r="O258" i="29"/>
  <c r="O259" i="29"/>
  <c r="O260" i="29"/>
  <c r="O261" i="29"/>
  <c r="O262" i="29"/>
  <c r="O263" i="29"/>
  <c r="O264" i="29"/>
  <c r="O265" i="29"/>
  <c r="O266" i="29"/>
  <c r="O267" i="29"/>
  <c r="O268" i="29"/>
  <c r="O269" i="29"/>
  <c r="O270" i="29"/>
  <c r="O271" i="29"/>
  <c r="O272" i="29"/>
  <c r="O273" i="29"/>
  <c r="O274" i="29"/>
  <c r="O275" i="29"/>
  <c r="O276" i="29"/>
  <c r="O277" i="29"/>
  <c r="O278" i="29"/>
  <c r="O279" i="29"/>
  <c r="O280" i="29"/>
  <c r="O281" i="29"/>
  <c r="O282" i="29"/>
  <c r="O283" i="29"/>
  <c r="O284" i="29"/>
  <c r="O285" i="29"/>
  <c r="O286" i="29"/>
  <c r="O287" i="29"/>
  <c r="O288" i="29"/>
  <c r="O289" i="29"/>
  <c r="O290" i="29"/>
  <c r="O291" i="29"/>
  <c r="O292" i="29"/>
  <c r="O293" i="29"/>
  <c r="O294" i="29"/>
  <c r="O295" i="29"/>
  <c r="O296" i="29"/>
  <c r="O297" i="29"/>
  <c r="O298" i="29"/>
  <c r="O299" i="29"/>
  <c r="O300" i="29"/>
  <c r="O301" i="29"/>
  <c r="O302" i="29"/>
  <c r="O303" i="29"/>
  <c r="O304" i="29"/>
  <c r="O305" i="29"/>
  <c r="O306" i="29"/>
  <c r="O307" i="29"/>
  <c r="O308" i="29"/>
  <c r="O309" i="29"/>
  <c r="O310" i="29"/>
  <c r="O311" i="29"/>
  <c r="O312" i="29"/>
  <c r="O313" i="29"/>
  <c r="O314" i="29"/>
  <c r="O315" i="29"/>
  <c r="O316" i="29"/>
  <c r="O317" i="29"/>
  <c r="O318" i="29"/>
  <c r="O319" i="29"/>
  <c r="O320" i="29"/>
  <c r="O321" i="29"/>
  <c r="O322" i="29"/>
  <c r="O323" i="29"/>
  <c r="O324" i="29"/>
  <c r="O325" i="29"/>
  <c r="O326" i="29"/>
  <c r="O327" i="29"/>
  <c r="O328" i="29"/>
  <c r="O329" i="29"/>
  <c r="O330" i="29"/>
  <c r="O331" i="29"/>
  <c r="O332" i="29"/>
  <c r="O333" i="29"/>
  <c r="O334" i="29"/>
  <c r="O335" i="29"/>
  <c r="O336" i="29"/>
  <c r="O337" i="29"/>
  <c r="O338" i="29"/>
  <c r="O339" i="29"/>
  <c r="O340" i="29"/>
  <c r="O341" i="29"/>
  <c r="O342" i="29"/>
  <c r="O343" i="29"/>
  <c r="O344" i="29"/>
  <c r="O345" i="29"/>
  <c r="O346" i="29"/>
  <c r="O347" i="29"/>
  <c r="O348" i="29"/>
  <c r="O349" i="29"/>
  <c r="O350" i="29"/>
  <c r="O351" i="29"/>
  <c r="O352" i="29"/>
  <c r="O353" i="29"/>
  <c r="O354" i="29"/>
  <c r="O355" i="29"/>
  <c r="O356" i="29"/>
  <c r="O357" i="29"/>
  <c r="O358" i="29"/>
  <c r="O359" i="29"/>
  <c r="O360" i="29"/>
  <c r="O361" i="29"/>
  <c r="O362" i="29"/>
  <c r="O363" i="29"/>
  <c r="O364" i="29"/>
  <c r="O365" i="29"/>
  <c r="O366" i="29"/>
  <c r="O367" i="29"/>
  <c r="O368" i="29"/>
  <c r="O369" i="29"/>
  <c r="O370" i="29"/>
  <c r="O371" i="29"/>
  <c r="O372" i="29"/>
  <c r="O373" i="29"/>
  <c r="O374" i="29"/>
  <c r="O375" i="29"/>
  <c r="O376" i="29"/>
  <c r="O377" i="29"/>
  <c r="O378" i="29"/>
  <c r="O379" i="29"/>
  <c r="O380" i="29"/>
  <c r="O381" i="29"/>
  <c r="O382" i="29"/>
  <c r="O383" i="29"/>
  <c r="O384" i="29"/>
  <c r="O385" i="29"/>
  <c r="O386" i="29"/>
  <c r="O387" i="29"/>
  <c r="O388" i="29"/>
  <c r="O389" i="29"/>
  <c r="O390" i="29"/>
  <c r="O391" i="29"/>
  <c r="O392" i="29"/>
  <c r="O393" i="29"/>
  <c r="O394" i="29"/>
  <c r="O395" i="29"/>
  <c r="O396" i="29"/>
  <c r="O397" i="29"/>
  <c r="O398" i="29"/>
  <c r="O399" i="29"/>
  <c r="O400" i="29"/>
  <c r="O401" i="29"/>
  <c r="O402" i="29"/>
  <c r="O403" i="29"/>
  <c r="O404" i="29"/>
  <c r="O405" i="29"/>
  <c r="O406" i="29"/>
  <c r="O407" i="29"/>
  <c r="O408" i="29"/>
  <c r="O409" i="29"/>
  <c r="O410" i="29"/>
  <c r="O411" i="29"/>
  <c r="O412" i="29"/>
  <c r="O413" i="29"/>
  <c r="O414" i="29"/>
  <c r="O415" i="29"/>
  <c r="O416" i="29"/>
  <c r="O417" i="29"/>
  <c r="O418" i="29"/>
  <c r="O419" i="29"/>
  <c r="O420" i="29"/>
  <c r="O421" i="29"/>
  <c r="O422" i="29"/>
  <c r="O423" i="29"/>
  <c r="O424" i="29"/>
  <c r="O425" i="29"/>
  <c r="O426" i="29"/>
  <c r="O427" i="29"/>
  <c r="O428" i="29"/>
  <c r="O429" i="29"/>
  <c r="O430" i="29"/>
  <c r="O431" i="29"/>
  <c r="O432" i="29"/>
  <c r="O433" i="29"/>
  <c r="O434" i="29"/>
  <c r="O435" i="29"/>
  <c r="O436" i="29"/>
  <c r="O437" i="29"/>
  <c r="O438" i="29"/>
  <c r="O439" i="29"/>
  <c r="O440" i="29"/>
  <c r="O441" i="29"/>
  <c r="O442" i="29"/>
  <c r="O443" i="29"/>
  <c r="O444" i="29"/>
  <c r="O445" i="29"/>
  <c r="O446" i="29"/>
  <c r="O447" i="29"/>
  <c r="O448" i="29"/>
  <c r="O449" i="29"/>
  <c r="O450" i="29"/>
  <c r="O451" i="29"/>
  <c r="O452" i="29"/>
  <c r="O453" i="29"/>
  <c r="O454" i="29"/>
  <c r="O455" i="29"/>
  <c r="O456" i="29"/>
  <c r="O457" i="29"/>
  <c r="O458" i="29"/>
  <c r="O459" i="29"/>
  <c r="O460" i="29"/>
  <c r="O461" i="29"/>
  <c r="O462" i="29"/>
  <c r="O463" i="29"/>
  <c r="O464" i="29"/>
  <c r="O465" i="29"/>
  <c r="O466" i="29"/>
  <c r="O467" i="29"/>
  <c r="O468" i="29"/>
  <c r="O469" i="29"/>
  <c r="O470" i="29"/>
  <c r="O471" i="29"/>
  <c r="O472" i="29"/>
  <c r="O473" i="29"/>
  <c r="O474" i="29"/>
  <c r="O475" i="29"/>
  <c r="O476" i="29"/>
  <c r="O477" i="29"/>
  <c r="O478" i="29"/>
  <c r="O479" i="29"/>
  <c r="O480" i="29"/>
  <c r="O481" i="29"/>
  <c r="O482" i="29"/>
  <c r="O483" i="29"/>
  <c r="O484" i="29"/>
  <c r="O485" i="29"/>
  <c r="O486" i="29"/>
  <c r="O487" i="29"/>
  <c r="O488" i="29"/>
  <c r="O489" i="29"/>
  <c r="O490" i="29"/>
  <c r="O491" i="29"/>
  <c r="O492" i="29"/>
  <c r="O493" i="29"/>
  <c r="O494" i="29"/>
  <c r="O495" i="29"/>
  <c r="O496" i="29"/>
  <c r="O497" i="29"/>
  <c r="O498" i="29"/>
  <c r="O499" i="29"/>
  <c r="O500" i="29"/>
  <c r="O501" i="29"/>
  <c r="O502" i="29"/>
  <c r="O503" i="29"/>
  <c r="O504" i="29"/>
  <c r="O505" i="29"/>
  <c r="O506" i="29"/>
  <c r="O507" i="29"/>
  <c r="O508" i="29"/>
  <c r="O509" i="29"/>
  <c r="O510" i="29"/>
  <c r="O511" i="29"/>
  <c r="O512" i="29"/>
  <c r="O513" i="29"/>
  <c r="O514" i="29"/>
  <c r="O515" i="29"/>
  <c r="O516" i="29"/>
  <c r="O517" i="29"/>
  <c r="O518" i="29"/>
  <c r="O519" i="29"/>
  <c r="O520" i="29"/>
  <c r="O521" i="29"/>
  <c r="O522" i="29"/>
  <c r="O523" i="29"/>
  <c r="O524" i="29"/>
  <c r="O525" i="29"/>
  <c r="O526" i="29"/>
  <c r="O527" i="29"/>
  <c r="O528" i="29"/>
  <c r="O529" i="29"/>
  <c r="O530" i="29"/>
  <c r="O531" i="29"/>
  <c r="O532" i="29"/>
  <c r="O533" i="29"/>
  <c r="O534" i="29"/>
  <c r="O535" i="29"/>
  <c r="O536" i="29"/>
  <c r="O537" i="29"/>
  <c r="O538" i="29"/>
  <c r="O539" i="29"/>
  <c r="O540" i="29"/>
  <c r="O541" i="29"/>
  <c r="O542" i="29"/>
  <c r="O543" i="29"/>
  <c r="O544" i="29"/>
  <c r="O545" i="29"/>
  <c r="O546" i="29"/>
  <c r="O547" i="29"/>
  <c r="O548" i="29"/>
  <c r="O549" i="29"/>
  <c r="O550" i="29"/>
  <c r="O551" i="29"/>
  <c r="O552" i="29"/>
  <c r="O553" i="29"/>
  <c r="O554" i="29"/>
  <c r="O555" i="29"/>
  <c r="O556" i="29"/>
  <c r="O557" i="29"/>
  <c r="O558" i="29"/>
  <c r="O559" i="29"/>
  <c r="O560" i="29"/>
  <c r="O561" i="29"/>
  <c r="O562" i="29"/>
  <c r="O563" i="29"/>
  <c r="O564" i="29"/>
  <c r="O565" i="29"/>
  <c r="O566" i="29"/>
  <c r="O567" i="29"/>
  <c r="O568" i="29"/>
  <c r="O569" i="29"/>
  <c r="O570" i="29"/>
  <c r="O571" i="29"/>
  <c r="O572" i="29"/>
  <c r="O573" i="29"/>
  <c r="O574" i="29"/>
  <c r="O575" i="29"/>
  <c r="O576" i="29"/>
  <c r="O577" i="29"/>
  <c r="O578" i="29"/>
  <c r="O579" i="29"/>
  <c r="O580" i="29"/>
  <c r="O581" i="29"/>
  <c r="O582" i="29"/>
  <c r="O583" i="29"/>
  <c r="O584" i="29"/>
  <c r="O585" i="29"/>
  <c r="O586" i="29"/>
  <c r="O587" i="29"/>
  <c r="O588" i="29"/>
  <c r="O589" i="29"/>
  <c r="O590" i="29"/>
  <c r="O591" i="29"/>
  <c r="O592" i="29"/>
  <c r="O593" i="29"/>
  <c r="O594" i="29"/>
  <c r="O595" i="29"/>
  <c r="O596" i="29"/>
  <c r="O597" i="29"/>
  <c r="O598" i="29"/>
  <c r="O599" i="29"/>
  <c r="O600" i="29"/>
  <c r="O601" i="29"/>
  <c r="O602" i="29"/>
  <c r="O603" i="29"/>
  <c r="O604" i="29"/>
  <c r="O605" i="29"/>
  <c r="O606" i="29"/>
  <c r="O607" i="29"/>
  <c r="O608" i="29"/>
  <c r="O609" i="29"/>
  <c r="O610" i="29"/>
  <c r="O611" i="29"/>
  <c r="O612" i="29"/>
  <c r="O613" i="29"/>
  <c r="O614" i="29"/>
  <c r="O615" i="29"/>
  <c r="O616" i="29"/>
  <c r="O617" i="29"/>
  <c r="O618" i="29"/>
  <c r="O619" i="29"/>
  <c r="O620" i="29"/>
  <c r="O621" i="29"/>
  <c r="O622" i="29"/>
  <c r="O623" i="29"/>
  <c r="O624" i="29"/>
  <c r="O625" i="29"/>
  <c r="O626" i="29"/>
  <c r="O627" i="29"/>
  <c r="O628" i="29"/>
  <c r="O629" i="29"/>
  <c r="O630" i="29"/>
  <c r="O631" i="29"/>
  <c r="O632" i="29"/>
  <c r="O633" i="29"/>
  <c r="O634" i="29"/>
  <c r="O635" i="29"/>
  <c r="O636" i="29"/>
  <c r="O637" i="29"/>
  <c r="O638" i="29"/>
  <c r="O639" i="29"/>
  <c r="O640" i="29"/>
  <c r="O641" i="29"/>
  <c r="O642" i="29"/>
  <c r="O643" i="29"/>
  <c r="O644" i="29"/>
  <c r="O645" i="29"/>
  <c r="O646" i="29"/>
  <c r="O647" i="29"/>
  <c r="O648" i="29"/>
  <c r="O649" i="29"/>
  <c r="O650" i="29"/>
  <c r="O651" i="29"/>
  <c r="O652" i="29"/>
  <c r="O653" i="29"/>
  <c r="O654" i="29"/>
  <c r="O655" i="29"/>
  <c r="O656" i="29"/>
  <c r="O657" i="29"/>
  <c r="O658" i="29"/>
  <c r="O659" i="29"/>
  <c r="O660" i="29"/>
  <c r="O661" i="29"/>
  <c r="O662" i="29"/>
  <c r="O663" i="29"/>
  <c r="O664" i="29"/>
  <c r="O665" i="29"/>
  <c r="O666" i="29"/>
  <c r="O667" i="29"/>
  <c r="O668" i="29"/>
  <c r="O669" i="29"/>
  <c r="O670" i="29"/>
  <c r="O671" i="29"/>
  <c r="O8" i="29"/>
  <c r="R269" i="20" l="1"/>
  <c r="R270" i="20"/>
  <c r="R271" i="20"/>
  <c r="R272" i="20"/>
  <c r="R273" i="20"/>
  <c r="R274" i="20"/>
  <c r="R275" i="20"/>
  <c r="R276" i="20"/>
  <c r="R277" i="20"/>
  <c r="R278" i="20"/>
  <c r="R279" i="20"/>
  <c r="R280" i="20"/>
  <c r="R281" i="20"/>
  <c r="R282" i="20"/>
  <c r="R283" i="20"/>
  <c r="R284" i="20"/>
  <c r="R285" i="20"/>
  <c r="R286" i="20"/>
  <c r="R287" i="20"/>
  <c r="R288" i="20"/>
  <c r="R289" i="20"/>
  <c r="R290" i="20"/>
  <c r="R291" i="20"/>
  <c r="R292" i="20"/>
  <c r="R293" i="20"/>
  <c r="R294" i="20"/>
  <c r="R295" i="20"/>
  <c r="R296" i="20"/>
  <c r="R297" i="20"/>
  <c r="R298" i="20"/>
  <c r="R299" i="20"/>
  <c r="R300" i="20"/>
  <c r="R301" i="20"/>
  <c r="R302" i="20"/>
  <c r="R303" i="20"/>
  <c r="R304" i="20"/>
  <c r="R305" i="20"/>
  <c r="R306" i="20"/>
  <c r="R307" i="20"/>
  <c r="R308" i="20"/>
  <c r="R309" i="20"/>
  <c r="R310" i="20"/>
  <c r="R311" i="20"/>
  <c r="R312" i="20"/>
  <c r="R313" i="20"/>
  <c r="R314" i="20"/>
  <c r="R315" i="20"/>
  <c r="R316" i="20"/>
  <c r="R317" i="20"/>
  <c r="R318" i="20"/>
  <c r="R319" i="20"/>
  <c r="R320" i="20"/>
  <c r="R321" i="20"/>
  <c r="R322" i="20"/>
  <c r="R323" i="20"/>
  <c r="R324" i="20"/>
  <c r="R325" i="20"/>
  <c r="R326" i="20"/>
  <c r="R327" i="20"/>
  <c r="R328" i="20"/>
  <c r="R329" i="20"/>
  <c r="R330" i="20"/>
  <c r="R331" i="20"/>
  <c r="R332" i="20"/>
  <c r="R333" i="20"/>
  <c r="R334" i="20"/>
  <c r="R335" i="20"/>
  <c r="R336" i="20"/>
  <c r="R337" i="20"/>
  <c r="R338" i="20"/>
  <c r="R339" i="20"/>
  <c r="R340" i="20"/>
  <c r="R341" i="20"/>
  <c r="R342" i="20"/>
  <c r="R343" i="20"/>
  <c r="R344" i="20"/>
  <c r="R345" i="20"/>
  <c r="R346" i="20"/>
  <c r="R347" i="20"/>
  <c r="R348" i="20"/>
  <c r="R349" i="20"/>
  <c r="R350" i="20"/>
  <c r="R351" i="20"/>
  <c r="R352" i="20"/>
  <c r="R353" i="20"/>
  <c r="R354" i="20"/>
  <c r="R355" i="20"/>
  <c r="R356" i="20"/>
  <c r="R357" i="20"/>
  <c r="R358" i="20"/>
  <c r="R359" i="20"/>
  <c r="R360" i="20"/>
  <c r="R361" i="20"/>
  <c r="D293" i="20" l="1"/>
  <c r="D292" i="20"/>
  <c r="B508" i="20" l="1"/>
  <c r="B509" i="20"/>
  <c r="B510" i="20"/>
  <c r="B511" i="20"/>
  <c r="B512" i="20"/>
  <c r="B513" i="20"/>
  <c r="B514" i="20"/>
  <c r="B515" i="20"/>
  <c r="B516" i="20"/>
  <c r="B517" i="20"/>
  <c r="B518" i="20"/>
  <c r="B519" i="20"/>
  <c r="B520" i="20"/>
  <c r="B521" i="20"/>
  <c r="B522" i="20"/>
  <c r="B523" i="20"/>
  <c r="B524" i="20"/>
  <c r="B525" i="20"/>
  <c r="B507" i="20"/>
  <c r="BC199" i="20" l="1"/>
  <c r="BD199" i="20"/>
  <c r="BE199" i="20"/>
  <c r="BF199" i="20"/>
  <c r="BG199" i="20"/>
  <c r="BH199" i="20"/>
  <c r="BI199" i="20"/>
  <c r="BJ199" i="20"/>
  <c r="BK199" i="20"/>
  <c r="BL199" i="20"/>
  <c r="BM199" i="20"/>
  <c r="BN199" i="20"/>
  <c r="BO199" i="20"/>
  <c r="BP199" i="20"/>
  <c r="BQ199" i="20"/>
  <c r="BR199" i="20"/>
  <c r="BS199" i="20"/>
  <c r="BT199" i="20"/>
  <c r="BB199" i="20"/>
  <c r="AK204" i="20" l="1"/>
  <c r="AK205" i="20"/>
  <c r="AK206" i="20"/>
  <c r="AK207" i="20"/>
  <c r="AK208" i="20"/>
  <c r="AK209" i="20"/>
  <c r="AK210" i="20"/>
  <c r="AK211" i="20"/>
  <c r="AK202" i="20"/>
  <c r="AK203" i="20"/>
  <c r="AK201" i="20"/>
  <c r="J361" i="20" l="1"/>
  <c r="D361" i="20"/>
  <c r="J360" i="20"/>
  <c r="D360" i="20"/>
  <c r="J359" i="20"/>
  <c r="D359" i="20"/>
  <c r="J358" i="20"/>
  <c r="D358" i="20"/>
  <c r="J357" i="20"/>
  <c r="D357" i="20"/>
  <c r="J356" i="20"/>
  <c r="D356" i="20"/>
  <c r="J355" i="20"/>
  <c r="D355" i="20"/>
  <c r="J354" i="20"/>
  <c r="D354" i="20"/>
  <c r="J353" i="20"/>
  <c r="D353" i="20"/>
  <c r="J352" i="20"/>
  <c r="D352" i="20"/>
  <c r="J351" i="20"/>
  <c r="D351" i="20"/>
  <c r="J350" i="20"/>
  <c r="D350" i="20"/>
  <c r="J349" i="20"/>
  <c r="D349" i="20"/>
  <c r="J348" i="20"/>
  <c r="D348" i="20"/>
  <c r="J347" i="20"/>
  <c r="D347" i="20"/>
  <c r="J346" i="20"/>
  <c r="D346" i="20"/>
  <c r="J345" i="20"/>
  <c r="D345" i="20"/>
  <c r="J344" i="20"/>
  <c r="D344" i="20"/>
  <c r="J343" i="20"/>
  <c r="D343" i="20"/>
  <c r="J342" i="20"/>
  <c r="D342" i="20"/>
  <c r="J341" i="20"/>
  <c r="D341" i="20"/>
  <c r="J340" i="20"/>
  <c r="D340" i="20"/>
  <c r="J339" i="20"/>
  <c r="D339" i="20"/>
  <c r="J338" i="20"/>
  <c r="D338" i="20"/>
  <c r="J337" i="20"/>
  <c r="D337" i="20"/>
  <c r="J336" i="20"/>
  <c r="D336" i="20"/>
  <c r="J335" i="20"/>
  <c r="D335" i="20"/>
  <c r="J334" i="20"/>
  <c r="D334" i="20"/>
  <c r="J333" i="20"/>
  <c r="D333" i="20"/>
  <c r="J332" i="20"/>
  <c r="D332" i="20"/>
  <c r="J331" i="20"/>
  <c r="D331" i="20"/>
  <c r="J330" i="20"/>
  <c r="D330" i="20"/>
  <c r="J329" i="20"/>
  <c r="D329" i="20"/>
  <c r="J328" i="20"/>
  <c r="D328" i="20"/>
  <c r="J327" i="20"/>
  <c r="D327" i="20"/>
  <c r="J326" i="20"/>
  <c r="D326" i="20"/>
  <c r="J325" i="20"/>
  <c r="D325" i="20"/>
  <c r="J324" i="20"/>
  <c r="D324" i="20"/>
  <c r="J323" i="20"/>
  <c r="D323" i="20"/>
  <c r="J322" i="20"/>
  <c r="D322" i="20"/>
  <c r="J321" i="20"/>
  <c r="D321" i="20"/>
  <c r="J320" i="20"/>
  <c r="D320" i="20"/>
  <c r="J319" i="20"/>
  <c r="D319" i="20"/>
  <c r="J318" i="20"/>
  <c r="D318" i="20"/>
  <c r="J317" i="20"/>
  <c r="D317" i="20"/>
  <c r="J316" i="20"/>
  <c r="D316" i="20"/>
  <c r="J315" i="20"/>
  <c r="D315" i="20"/>
  <c r="J314" i="20"/>
  <c r="D314" i="20"/>
  <c r="J313" i="20"/>
  <c r="D313" i="20"/>
  <c r="J312" i="20"/>
  <c r="D312" i="20"/>
  <c r="J311" i="20"/>
  <c r="D311" i="20"/>
  <c r="J310" i="20"/>
  <c r="D310" i="20"/>
  <c r="J309" i="20"/>
  <c r="D309" i="20"/>
  <c r="J308" i="20"/>
  <c r="D308" i="20"/>
  <c r="J307" i="20"/>
  <c r="D307" i="20"/>
  <c r="J306" i="20"/>
  <c r="D306" i="20"/>
  <c r="J305" i="20"/>
  <c r="D305" i="20"/>
  <c r="J304" i="20"/>
  <c r="D304" i="20"/>
  <c r="J303" i="20"/>
  <c r="D303" i="20"/>
  <c r="J302" i="20"/>
  <c r="D302" i="20"/>
  <c r="J301" i="20"/>
  <c r="D301" i="20"/>
  <c r="J300" i="20"/>
  <c r="D300" i="20"/>
  <c r="J299" i="20"/>
  <c r="D299" i="20"/>
  <c r="J298" i="20"/>
  <c r="D298" i="20"/>
  <c r="J297" i="20"/>
  <c r="D297" i="20"/>
  <c r="J296" i="20"/>
  <c r="D296" i="20"/>
  <c r="J295" i="20"/>
  <c r="D295" i="20"/>
  <c r="J294" i="20"/>
  <c r="D294" i="20"/>
  <c r="J293" i="20"/>
  <c r="J292" i="20"/>
  <c r="J291" i="20"/>
  <c r="D291" i="20"/>
  <c r="J290" i="20"/>
  <c r="D290" i="20"/>
  <c r="J289" i="20"/>
  <c r="D289" i="20"/>
  <c r="J288" i="20"/>
  <c r="D288" i="20"/>
  <c r="J287" i="20"/>
  <c r="D287" i="20"/>
  <c r="J286" i="20"/>
  <c r="D286" i="20"/>
  <c r="J285" i="20"/>
  <c r="D285" i="20"/>
  <c r="J284" i="20"/>
  <c r="D284" i="20"/>
  <c r="J283" i="20"/>
  <c r="D283" i="20"/>
  <c r="J282" i="20"/>
  <c r="D282" i="20"/>
  <c r="J281" i="20"/>
  <c r="D281" i="20"/>
  <c r="J280" i="20"/>
  <c r="D280" i="20"/>
  <c r="J279" i="20"/>
  <c r="D279" i="20"/>
  <c r="J278" i="20"/>
  <c r="D278" i="20"/>
  <c r="J277" i="20"/>
  <c r="D277" i="20"/>
  <c r="J276" i="20"/>
  <c r="D276" i="20"/>
  <c r="J275" i="20"/>
  <c r="D275" i="20"/>
  <c r="J274" i="20"/>
  <c r="D274" i="20"/>
  <c r="J273" i="20"/>
  <c r="D273" i="20"/>
  <c r="J272" i="20"/>
  <c r="D272" i="20"/>
  <c r="J271" i="20"/>
  <c r="D271" i="20"/>
  <c r="J270" i="20"/>
  <c r="D270" i="20"/>
  <c r="J269" i="20"/>
  <c r="D269" i="20"/>
  <c r="D268" i="20"/>
  <c r="D267" i="20"/>
  <c r="D266" i="20"/>
  <c r="D265" i="20"/>
  <c r="D264" i="20"/>
  <c r="D263" i="20"/>
  <c r="D262" i="20"/>
  <c r="D261" i="20"/>
  <c r="D260" i="20"/>
  <c r="D259" i="20"/>
  <c r="D258" i="20"/>
  <c r="D257" i="20"/>
  <c r="D256" i="20"/>
  <c r="D255" i="20"/>
  <c r="D254" i="20"/>
  <c r="D253" i="20"/>
  <c r="D252" i="20"/>
  <c r="D251" i="20"/>
  <c r="D250" i="20"/>
  <c r="D249" i="20"/>
  <c r="D248" i="20"/>
  <c r="D247" i="20"/>
  <c r="D246" i="20"/>
  <c r="D245" i="20"/>
  <c r="D244" i="20"/>
  <c r="D243" i="20"/>
  <c r="D242" i="20"/>
  <c r="D241" i="20"/>
  <c r="D240" i="20"/>
  <c r="D239" i="20"/>
  <c r="D238" i="20"/>
  <c r="D237" i="20"/>
  <c r="D236" i="20"/>
  <c r="D235" i="20"/>
  <c r="D234" i="20"/>
  <c r="D233" i="20"/>
  <c r="D232" i="20"/>
  <c r="D231" i="20"/>
  <c r="D230" i="20"/>
  <c r="D229" i="20"/>
  <c r="D228" i="20"/>
  <c r="D227" i="20"/>
  <c r="D226" i="20"/>
  <c r="D225" i="20"/>
  <c r="D224" i="20"/>
  <c r="D223" i="20"/>
  <c r="D222" i="20"/>
  <c r="D221" i="20"/>
  <c r="D220" i="20"/>
  <c r="D219" i="20"/>
  <c r="D218" i="20"/>
  <c r="D217" i="20"/>
  <c r="D216" i="20"/>
  <c r="D215" i="20"/>
  <c r="D214" i="20"/>
  <c r="D213" i="20"/>
  <c r="D212" i="20"/>
  <c r="Q247" i="20" l="1"/>
  <c r="Q251" i="20"/>
  <c r="Q255" i="20"/>
  <c r="Q259" i="20"/>
  <c r="Q263" i="20"/>
  <c r="Q267" i="20"/>
  <c r="Q240" i="20"/>
  <c r="Q244" i="20"/>
  <c r="Q239" i="20"/>
  <c r="Q248" i="20"/>
  <c r="Q252" i="20"/>
  <c r="Q256" i="20"/>
  <c r="Q260" i="20"/>
  <c r="Q264" i="20"/>
  <c r="Q268" i="20"/>
  <c r="Q241" i="20"/>
  <c r="Q245" i="20"/>
  <c r="Q266" i="20"/>
  <c r="Q249" i="20"/>
  <c r="Q253" i="20"/>
  <c r="Q257" i="20"/>
  <c r="Q261" i="20"/>
  <c r="Q265" i="20"/>
  <c r="Q238" i="20"/>
  <c r="Q242" i="20"/>
  <c r="Q246" i="20"/>
  <c r="Q250" i="20"/>
  <c r="Q254" i="20"/>
  <c r="Q258" i="20"/>
  <c r="Q262" i="20"/>
  <c r="Q243" i="20"/>
  <c r="Q237" i="20"/>
  <c r="Q220" i="20"/>
  <c r="N212" i="20"/>
  <c r="N213" i="20"/>
  <c r="N214" i="20"/>
  <c r="N215" i="20"/>
  <c r="N216" i="20"/>
  <c r="N202" i="20" s="1"/>
  <c r="N217" i="20"/>
  <c r="N218" i="20"/>
  <c r="P221" i="20"/>
  <c r="P222" i="20"/>
  <c r="P223" i="20"/>
  <c r="P224" i="20"/>
  <c r="P225" i="20"/>
  <c r="P226" i="20"/>
  <c r="O227" i="20"/>
  <c r="O228" i="20"/>
  <c r="N229" i="20"/>
  <c r="N230" i="20"/>
  <c r="N231" i="20"/>
  <c r="N232" i="20"/>
  <c r="N233" i="20"/>
  <c r="N234" i="20"/>
  <c r="N235" i="20"/>
  <c r="N211" i="20" s="1"/>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01" i="20"/>
  <c r="O212" i="20"/>
  <c r="O213" i="20"/>
  <c r="O214" i="20"/>
  <c r="O215" i="20"/>
  <c r="O216" i="20"/>
  <c r="O202" i="20" s="1"/>
  <c r="O217" i="20"/>
  <c r="O218" i="20"/>
  <c r="N219" i="20"/>
  <c r="N220" i="20"/>
  <c r="P227" i="20"/>
  <c r="P228" i="20"/>
  <c r="O229" i="20"/>
  <c r="O208" i="20" s="1"/>
  <c r="O230" i="20"/>
  <c r="O231" i="20"/>
  <c r="O232" i="20"/>
  <c r="O233" i="20"/>
  <c r="O210" i="20" s="1"/>
  <c r="O234" i="20"/>
  <c r="O235" i="20"/>
  <c r="O211" i="20" s="1"/>
  <c r="O236" i="20"/>
  <c r="O237" i="20"/>
  <c r="O238" i="20"/>
  <c r="O239" i="20"/>
  <c r="O240" i="20"/>
  <c r="O241" i="20"/>
  <c r="O242" i="20"/>
  <c r="O243" i="20"/>
  <c r="O244" i="20"/>
  <c r="O245" i="20"/>
  <c r="O246" i="20"/>
  <c r="O247" i="20"/>
  <c r="O248" i="20"/>
  <c r="O249" i="20"/>
  <c r="O250" i="20"/>
  <c r="O251" i="20"/>
  <c r="O252" i="20"/>
  <c r="O253" i="20"/>
  <c r="O254" i="20"/>
  <c r="O255" i="20"/>
  <c r="O256" i="20"/>
  <c r="O257" i="20"/>
  <c r="O258" i="20"/>
  <c r="O259" i="20"/>
  <c r="O260" i="20"/>
  <c r="O261" i="20"/>
  <c r="O262" i="20"/>
  <c r="O263" i="20"/>
  <c r="O264" i="20"/>
  <c r="O265" i="20"/>
  <c r="O266" i="20"/>
  <c r="O267" i="20"/>
  <c r="O268" i="20"/>
  <c r="O201" i="20"/>
  <c r="P212" i="20"/>
  <c r="P201" i="20" s="1"/>
  <c r="P213" i="20"/>
  <c r="P214" i="20"/>
  <c r="P215" i="20"/>
  <c r="P216" i="20"/>
  <c r="P217" i="20"/>
  <c r="P218" i="20"/>
  <c r="O219" i="20"/>
  <c r="O220" i="20"/>
  <c r="N221" i="20"/>
  <c r="N222" i="20"/>
  <c r="N223" i="20"/>
  <c r="N224" i="20"/>
  <c r="N225" i="20"/>
  <c r="N226" i="20"/>
  <c r="P229" i="20"/>
  <c r="P208" i="20" s="1"/>
  <c r="P230" i="20"/>
  <c r="P231" i="20"/>
  <c r="P232" i="20"/>
  <c r="P233" i="20"/>
  <c r="P210" i="20" s="1"/>
  <c r="P234" i="20"/>
  <c r="P235" i="20"/>
  <c r="P211" i="20" s="1"/>
  <c r="P236" i="20"/>
  <c r="P237" i="20"/>
  <c r="P238" i="20"/>
  <c r="P239" i="20"/>
  <c r="P240" i="20"/>
  <c r="P241" i="20"/>
  <c r="P242" i="20"/>
  <c r="P243" i="20"/>
  <c r="P244" i="20"/>
  <c r="P245" i="20"/>
  <c r="P246" i="20"/>
  <c r="P247" i="20"/>
  <c r="P248" i="20"/>
  <c r="P249" i="20"/>
  <c r="P250" i="20"/>
  <c r="P251" i="20"/>
  <c r="P252" i="20"/>
  <c r="P253" i="20"/>
  <c r="P254" i="20"/>
  <c r="P255" i="20"/>
  <c r="P256" i="20"/>
  <c r="P257" i="20"/>
  <c r="P258" i="20"/>
  <c r="P259" i="20"/>
  <c r="P260" i="20"/>
  <c r="P261" i="20"/>
  <c r="P262" i="20"/>
  <c r="P263" i="20"/>
  <c r="P264" i="20"/>
  <c r="P265" i="20"/>
  <c r="P266" i="20"/>
  <c r="P267" i="20"/>
  <c r="P268" i="20"/>
  <c r="P219" i="20"/>
  <c r="P203" i="20" s="1"/>
  <c r="P220" i="20"/>
  <c r="P204" i="20" s="1"/>
  <c r="O221" i="20"/>
  <c r="O222" i="20"/>
  <c r="O223" i="20"/>
  <c r="O224" i="20"/>
  <c r="O206" i="20" s="1"/>
  <c r="O225" i="20"/>
  <c r="O226" i="20"/>
  <c r="O207" i="20" s="1"/>
  <c r="N227" i="20"/>
  <c r="N228" i="20"/>
  <c r="N208" i="20" s="1"/>
  <c r="I240" i="20"/>
  <c r="I214" i="20" s="1"/>
  <c r="G267" i="20"/>
  <c r="G263" i="20"/>
  <c r="G259" i="20"/>
  <c r="G255" i="20"/>
  <c r="G251" i="20"/>
  <c r="G247" i="20"/>
  <c r="G243" i="20"/>
  <c r="G239" i="20"/>
  <c r="H267" i="20"/>
  <c r="H263" i="20"/>
  <c r="H259" i="20"/>
  <c r="H255" i="20"/>
  <c r="H251" i="20"/>
  <c r="H247" i="20"/>
  <c r="H243" i="20"/>
  <c r="H239" i="20"/>
  <c r="I267" i="20"/>
  <c r="I263" i="20"/>
  <c r="I259" i="20"/>
  <c r="I228" i="20" s="1"/>
  <c r="I255" i="20"/>
  <c r="I224" i="20" s="1"/>
  <c r="I251" i="20"/>
  <c r="I247" i="20"/>
  <c r="I220" i="20" s="1"/>
  <c r="I243" i="20"/>
  <c r="I239" i="20"/>
  <c r="G235" i="20"/>
  <c r="M237" i="20"/>
  <c r="K239" i="20"/>
  <c r="L240" i="20"/>
  <c r="L214" i="20" s="1"/>
  <c r="M241" i="20"/>
  <c r="M215" i="20" s="1"/>
  <c r="K243" i="20"/>
  <c r="L244" i="20"/>
  <c r="L217" i="20" s="1"/>
  <c r="M245" i="20"/>
  <c r="M218" i="20" s="1"/>
  <c r="K247" i="20"/>
  <c r="K220" i="20" s="1"/>
  <c r="L248" i="20"/>
  <c r="L221" i="20" s="1"/>
  <c r="M249" i="20"/>
  <c r="K251" i="20"/>
  <c r="L252" i="20"/>
  <c r="M253" i="20"/>
  <c r="K255" i="20"/>
  <c r="K224" i="20" s="1"/>
  <c r="L256" i="20"/>
  <c r="L225" i="20" s="1"/>
  <c r="M257" i="20"/>
  <c r="M226" i="20" s="1"/>
  <c r="K259" i="20"/>
  <c r="K228" i="20" s="1"/>
  <c r="L260" i="20"/>
  <c r="L229" i="20" s="1"/>
  <c r="M261" i="20"/>
  <c r="M230" i="20" s="1"/>
  <c r="K263" i="20"/>
  <c r="L264" i="20"/>
  <c r="M265" i="20"/>
  <c r="M233" i="20" s="1"/>
  <c r="K267" i="20"/>
  <c r="K235" i="20" s="1"/>
  <c r="L268" i="20"/>
  <c r="L236" i="20" s="1"/>
  <c r="M264" i="20"/>
  <c r="L267" i="20"/>
  <c r="L235" i="20" s="1"/>
  <c r="K238" i="20"/>
  <c r="K213" i="20" s="1"/>
  <c r="L239" i="20"/>
  <c r="M240" i="20"/>
  <c r="K242" i="20"/>
  <c r="K216" i="20" s="1"/>
  <c r="L243" i="20"/>
  <c r="M244" i="20"/>
  <c r="M217" i="20" s="1"/>
  <c r="K246" i="20"/>
  <c r="K219" i="20" s="1"/>
  <c r="L247" i="20"/>
  <c r="L220" i="20" s="1"/>
  <c r="L204" i="20" s="1"/>
  <c r="M248" i="20"/>
  <c r="M221" i="20" s="1"/>
  <c r="K250" i="20"/>
  <c r="L251" i="20"/>
  <c r="M252" i="20"/>
  <c r="K254" i="20"/>
  <c r="L255" i="20"/>
  <c r="L224" i="20" s="1"/>
  <c r="M256" i="20"/>
  <c r="M225" i="20" s="1"/>
  <c r="K258" i="20"/>
  <c r="K227" i="20" s="1"/>
  <c r="L259" i="20"/>
  <c r="L228" i="20" s="1"/>
  <c r="M260" i="20"/>
  <c r="M229" i="20" s="1"/>
  <c r="K262" i="20"/>
  <c r="K231" i="20" s="1"/>
  <c r="L263" i="20"/>
  <c r="L232" i="20" s="1"/>
  <c r="K266" i="20"/>
  <c r="K234" i="20" s="1"/>
  <c r="M268" i="20"/>
  <c r="M236" i="20" s="1"/>
  <c r="K237" i="20"/>
  <c r="K212" i="20" s="1"/>
  <c r="L238" i="20"/>
  <c r="M239" i="20"/>
  <c r="K241" i="20"/>
  <c r="K215" i="20" s="1"/>
  <c r="L242" i="20"/>
  <c r="M243" i="20"/>
  <c r="K245" i="20"/>
  <c r="K218" i="20" s="1"/>
  <c r="L246" i="20"/>
  <c r="L219" i="20" s="1"/>
  <c r="M247" i="20"/>
  <c r="M220" i="20" s="1"/>
  <c r="K249" i="20"/>
  <c r="L250" i="20"/>
  <c r="M251" i="20"/>
  <c r="K253" i="20"/>
  <c r="L254" i="20"/>
  <c r="M255" i="20"/>
  <c r="M224" i="20" s="1"/>
  <c r="K257" i="20"/>
  <c r="K226" i="20" s="1"/>
  <c r="L258" i="20"/>
  <c r="L227" i="20" s="1"/>
  <c r="M259" i="20"/>
  <c r="M228" i="20" s="1"/>
  <c r="K261" i="20"/>
  <c r="K230" i="20" s="1"/>
  <c r="L262" i="20"/>
  <c r="L231" i="20" s="1"/>
  <c r="M263" i="20"/>
  <c r="M232" i="20" s="1"/>
  <c r="K265" i="20"/>
  <c r="K233" i="20" s="1"/>
  <c r="L266" i="20"/>
  <c r="L234" i="20" s="1"/>
  <c r="M267" i="20"/>
  <c r="M235" i="20" s="1"/>
  <c r="M211" i="20" s="1"/>
  <c r="M262" i="20"/>
  <c r="M231" i="20" s="1"/>
  <c r="L265" i="20"/>
  <c r="L233" i="20" s="1"/>
  <c r="K268" i="20"/>
  <c r="K236" i="20" s="1"/>
  <c r="M214" i="20"/>
  <c r="L237" i="20"/>
  <c r="L212" i="20" s="1"/>
  <c r="M238" i="20"/>
  <c r="K240" i="20"/>
  <c r="K214" i="20" s="1"/>
  <c r="L241" i="20"/>
  <c r="L215" i="20" s="1"/>
  <c r="M242" i="20"/>
  <c r="K244" i="20"/>
  <c r="K217" i="20" s="1"/>
  <c r="L245" i="20"/>
  <c r="L218" i="20" s="1"/>
  <c r="M246" i="20"/>
  <c r="M219" i="20" s="1"/>
  <c r="K248" i="20"/>
  <c r="K221" i="20" s="1"/>
  <c r="L249" i="20"/>
  <c r="M250" i="20"/>
  <c r="K252" i="20"/>
  <c r="K223" i="20" s="1"/>
  <c r="L253" i="20"/>
  <c r="M254" i="20"/>
  <c r="K256" i="20"/>
  <c r="K225" i="20" s="1"/>
  <c r="L257" i="20"/>
  <c r="L226" i="20" s="1"/>
  <c r="M258" i="20"/>
  <c r="M227" i="20" s="1"/>
  <c r="K260" i="20"/>
  <c r="K229" i="20" s="1"/>
  <c r="L261" i="20"/>
  <c r="L230" i="20" s="1"/>
  <c r="K264" i="20"/>
  <c r="M266" i="20"/>
  <c r="M234" i="20" s="1"/>
  <c r="M212" i="20"/>
  <c r="G266" i="20"/>
  <c r="G234" i="20" s="1"/>
  <c r="G262" i="20"/>
  <c r="G231" i="20" s="1"/>
  <c r="G258" i="20"/>
  <c r="G227" i="20" s="1"/>
  <c r="G254" i="20"/>
  <c r="G250" i="20"/>
  <c r="G246" i="20"/>
  <c r="G219" i="20" s="1"/>
  <c r="G242" i="20"/>
  <c r="G238" i="20"/>
  <c r="G213" i="20" s="1"/>
  <c r="H266" i="20"/>
  <c r="H262" i="20"/>
  <c r="H258" i="20"/>
  <c r="H254" i="20"/>
  <c r="H250" i="20"/>
  <c r="H246" i="20"/>
  <c r="H242" i="20"/>
  <c r="H238" i="20"/>
  <c r="I266" i="20"/>
  <c r="I262" i="20"/>
  <c r="I231" i="20" s="1"/>
  <c r="I258" i="20"/>
  <c r="I254" i="20"/>
  <c r="I250" i="20"/>
  <c r="I246" i="20"/>
  <c r="I219" i="20" s="1"/>
  <c r="I242" i="20"/>
  <c r="I238" i="20"/>
  <c r="I213" i="20" s="1"/>
  <c r="G237" i="20"/>
  <c r="G212" i="20" s="1"/>
  <c r="G265" i="20"/>
  <c r="G261" i="20"/>
  <c r="G230" i="20" s="1"/>
  <c r="G257" i="20"/>
  <c r="G226" i="20" s="1"/>
  <c r="G253" i="20"/>
  <c r="G249" i="20"/>
  <c r="G245" i="20"/>
  <c r="G218" i="20" s="1"/>
  <c r="G241" i="20"/>
  <c r="G215" i="20" s="1"/>
  <c r="H237" i="20"/>
  <c r="H265" i="20"/>
  <c r="H261" i="20"/>
  <c r="H257" i="20"/>
  <c r="H253" i="20"/>
  <c r="H249" i="20"/>
  <c r="H245" i="20"/>
  <c r="H241" i="20"/>
  <c r="I237" i="20"/>
  <c r="I212" i="20" s="1"/>
  <c r="I265" i="20"/>
  <c r="I261" i="20"/>
  <c r="I230" i="20" s="1"/>
  <c r="I257" i="20"/>
  <c r="I226" i="20" s="1"/>
  <c r="I253" i="20"/>
  <c r="I249" i="20"/>
  <c r="I245" i="20"/>
  <c r="I218" i="20" s="1"/>
  <c r="I241" i="20"/>
  <c r="I215" i="20" s="1"/>
  <c r="G233" i="20"/>
  <c r="I235" i="20"/>
  <c r="I233" i="20"/>
  <c r="I227" i="20"/>
  <c r="M207" i="20"/>
  <c r="G268" i="20"/>
  <c r="G236" i="20" s="1"/>
  <c r="G211" i="20" s="1"/>
  <c r="G264" i="20"/>
  <c r="G232" i="20" s="1"/>
  <c r="G260" i="20"/>
  <c r="G229" i="20" s="1"/>
  <c r="G256" i="20"/>
  <c r="G225" i="20" s="1"/>
  <c r="G252" i="20"/>
  <c r="G248" i="20"/>
  <c r="G221" i="20" s="1"/>
  <c r="G244" i="20"/>
  <c r="G217" i="20" s="1"/>
  <c r="G240" i="20"/>
  <c r="G214" i="20" s="1"/>
  <c r="H268" i="20"/>
  <c r="H264" i="20"/>
  <c r="H260" i="20"/>
  <c r="H256" i="20"/>
  <c r="H252" i="20"/>
  <c r="H248" i="20"/>
  <c r="H244" i="20"/>
  <c r="H240" i="20"/>
  <c r="I268" i="20"/>
  <c r="I236" i="20" s="1"/>
  <c r="I264" i="20"/>
  <c r="I232" i="20" s="1"/>
  <c r="I260" i="20"/>
  <c r="I229" i="20" s="1"/>
  <c r="I256" i="20"/>
  <c r="I225" i="20" s="1"/>
  <c r="I252" i="20"/>
  <c r="I248" i="20"/>
  <c r="I221" i="20" s="1"/>
  <c r="I244" i="20"/>
  <c r="I217" i="20" s="1"/>
  <c r="G228" i="20"/>
  <c r="G224" i="20"/>
  <c r="G220" i="20"/>
  <c r="H235" i="20"/>
  <c r="H219" i="20"/>
  <c r="K203" i="20"/>
  <c r="R243" i="20" l="1"/>
  <c r="R265" i="20"/>
  <c r="R240" i="20"/>
  <c r="R261" i="20"/>
  <c r="R264" i="20"/>
  <c r="R267" i="20"/>
  <c r="R260" i="20"/>
  <c r="R263" i="20"/>
  <c r="O205" i="20"/>
  <c r="N206" i="20"/>
  <c r="P202" i="20"/>
  <c r="R254" i="20"/>
  <c r="R253" i="20"/>
  <c r="L222" i="20"/>
  <c r="R249" i="20"/>
  <c r="R252" i="20"/>
  <c r="N205" i="20"/>
  <c r="R266" i="20"/>
  <c r="R248" i="20"/>
  <c r="R251" i="20"/>
  <c r="R220" i="20"/>
  <c r="R242" i="20"/>
  <c r="R245" i="20"/>
  <c r="R239" i="20"/>
  <c r="R247" i="20"/>
  <c r="Q229" i="20"/>
  <c r="R229" i="20" s="1"/>
  <c r="Q232" i="20"/>
  <c r="R232" i="20" s="1"/>
  <c r="Q235" i="20"/>
  <c r="R235" i="20" s="1"/>
  <c r="Q230" i="20"/>
  <c r="R230" i="20" s="1"/>
  <c r="Q214" i="20"/>
  <c r="R214" i="20" s="1"/>
  <c r="Q233" i="20"/>
  <c r="R233" i="20" s="1"/>
  <c r="Q212" i="20"/>
  <c r="R212" i="20" s="1"/>
  <c r="R237" i="20"/>
  <c r="Q213" i="20"/>
  <c r="R213" i="20" s="1"/>
  <c r="R238" i="20"/>
  <c r="Q215" i="20"/>
  <c r="R215" i="20" s="1"/>
  <c r="R241" i="20"/>
  <c r="Q217" i="20"/>
  <c r="R217" i="20" s="1"/>
  <c r="R244" i="20"/>
  <c r="Q219" i="20"/>
  <c r="R219" i="20" s="1"/>
  <c r="R246" i="20"/>
  <c r="Q221" i="20"/>
  <c r="R221" i="20" s="1"/>
  <c r="Q234" i="20"/>
  <c r="Q236" i="20"/>
  <c r="R236" i="20" s="1"/>
  <c r="R268" i="20"/>
  <c r="Q231" i="20"/>
  <c r="R231" i="20" s="1"/>
  <c r="R262" i="20"/>
  <c r="Q218" i="20"/>
  <c r="R218" i="20" s="1"/>
  <c r="Q227" i="20"/>
  <c r="R227" i="20" s="1"/>
  <c r="R258" i="20"/>
  <c r="Q226" i="20"/>
  <c r="R226" i="20" s="1"/>
  <c r="R257" i="20"/>
  <c r="Q225" i="20"/>
  <c r="R225" i="20" s="1"/>
  <c r="R256" i="20"/>
  <c r="Q228" i="20"/>
  <c r="R228" i="20" s="1"/>
  <c r="R259" i="20"/>
  <c r="Q222" i="20"/>
  <c r="R250" i="20"/>
  <c r="Q224" i="20"/>
  <c r="R224" i="20" s="1"/>
  <c r="R255" i="20"/>
  <c r="Q216" i="20"/>
  <c r="Q223" i="20"/>
  <c r="M213" i="20"/>
  <c r="P209" i="20"/>
  <c r="O209" i="20"/>
  <c r="N209" i="20"/>
  <c r="P207" i="20"/>
  <c r="P205" i="20"/>
  <c r="M204" i="20"/>
  <c r="L216" i="20"/>
  <c r="N207" i="20"/>
  <c r="O203" i="20"/>
  <c r="N210" i="20"/>
  <c r="N203" i="20"/>
  <c r="P206" i="20"/>
  <c r="O204" i="20"/>
  <c r="N204" i="20"/>
  <c r="G210" i="20"/>
  <c r="H215" i="20"/>
  <c r="H234" i="20"/>
  <c r="H224" i="20"/>
  <c r="J224" i="20" s="1"/>
  <c r="J240" i="20"/>
  <c r="H213" i="20"/>
  <c r="J213" i="20" s="1"/>
  <c r="H228" i="20"/>
  <c r="H231" i="20"/>
  <c r="H217" i="20"/>
  <c r="J217" i="20" s="1"/>
  <c r="H221" i="20"/>
  <c r="H236" i="20"/>
  <c r="H212" i="20"/>
  <c r="J212" i="20" s="1"/>
  <c r="H225" i="20"/>
  <c r="H230" i="20"/>
  <c r="H229" i="20"/>
  <c r="H208" i="20" s="1"/>
  <c r="J265" i="20"/>
  <c r="H227" i="20"/>
  <c r="H220" i="20"/>
  <c r="J266" i="20"/>
  <c r="H233" i="20"/>
  <c r="J233" i="20" s="1"/>
  <c r="L210" i="20"/>
  <c r="M210" i="20"/>
  <c r="I222" i="20"/>
  <c r="G222" i="20"/>
  <c r="L208" i="20"/>
  <c r="K202" i="20"/>
  <c r="K206" i="20"/>
  <c r="L202" i="20"/>
  <c r="J261" i="20"/>
  <c r="G208" i="20"/>
  <c r="L203" i="20"/>
  <c r="J237" i="20"/>
  <c r="M208" i="20"/>
  <c r="K222" i="20"/>
  <c r="L213" i="20"/>
  <c r="I216" i="20"/>
  <c r="I202" i="20" s="1"/>
  <c r="H216" i="20"/>
  <c r="G216" i="20"/>
  <c r="G202" i="20" s="1"/>
  <c r="M216" i="20"/>
  <c r="J235" i="20"/>
  <c r="L209" i="20"/>
  <c r="I206" i="20"/>
  <c r="J215" i="20"/>
  <c r="G204" i="20"/>
  <c r="J227" i="20"/>
  <c r="K207" i="20"/>
  <c r="J231" i="20"/>
  <c r="G207" i="20"/>
  <c r="H223" i="20"/>
  <c r="J219" i="20"/>
  <c r="L207" i="20"/>
  <c r="H211" i="20"/>
  <c r="K201" i="20"/>
  <c r="M209" i="20"/>
  <c r="H204" i="20"/>
  <c r="I204" i="20"/>
  <c r="K208" i="20"/>
  <c r="I223" i="20"/>
  <c r="G223" i="20"/>
  <c r="K210" i="20"/>
  <c r="K204" i="20"/>
  <c r="G206" i="20"/>
  <c r="K211" i="20"/>
  <c r="I208" i="20"/>
  <c r="G201" i="20"/>
  <c r="I201" i="20"/>
  <c r="J236" i="20"/>
  <c r="I211" i="20"/>
  <c r="I207" i="20"/>
  <c r="I203" i="20"/>
  <c r="J230" i="20"/>
  <c r="I209" i="20"/>
  <c r="G203" i="20"/>
  <c r="G209" i="20"/>
  <c r="J244" i="20"/>
  <c r="J260" i="20"/>
  <c r="J249" i="20"/>
  <c r="J242" i="20"/>
  <c r="J258" i="20"/>
  <c r="M202" i="20"/>
  <c r="M223" i="20"/>
  <c r="L211" i="20"/>
  <c r="M203" i="20"/>
  <c r="J247" i="20"/>
  <c r="J263" i="20"/>
  <c r="J221" i="20"/>
  <c r="J248" i="20"/>
  <c r="J264" i="20"/>
  <c r="J253" i="20"/>
  <c r="H214" i="20"/>
  <c r="H222" i="20"/>
  <c r="J246" i="20"/>
  <c r="J262" i="20"/>
  <c r="M206" i="20"/>
  <c r="M222" i="20"/>
  <c r="J251" i="20"/>
  <c r="J267" i="20"/>
  <c r="J252" i="20"/>
  <c r="J268" i="20"/>
  <c r="J241" i="20"/>
  <c r="J257" i="20"/>
  <c r="H232" i="20"/>
  <c r="J250" i="20"/>
  <c r="K205" i="20"/>
  <c r="L201" i="20"/>
  <c r="L206" i="20"/>
  <c r="I234" i="20"/>
  <c r="J234" i="20" s="1"/>
  <c r="J239" i="20"/>
  <c r="J255" i="20"/>
  <c r="J225" i="20"/>
  <c r="J256" i="20"/>
  <c r="J245" i="20"/>
  <c r="H218" i="20"/>
  <c r="H203" i="20" s="1"/>
  <c r="H226" i="20"/>
  <c r="H207" i="20" s="1"/>
  <c r="J238" i="20"/>
  <c r="J254" i="20"/>
  <c r="M201" i="20"/>
  <c r="K232" i="20"/>
  <c r="K209" i="20" s="1"/>
  <c r="L223" i="20"/>
  <c r="L205" i="20" s="1"/>
  <c r="J220" i="20"/>
  <c r="J228" i="20"/>
  <c r="J243" i="20"/>
  <c r="J259" i="20"/>
  <c r="R222" i="20" l="1"/>
  <c r="Q211" i="20"/>
  <c r="R211" i="20" s="1"/>
  <c r="Q209" i="20"/>
  <c r="R209" i="20" s="1"/>
  <c r="Q207" i="20"/>
  <c r="R207" i="20" s="1"/>
  <c r="Q201" i="20"/>
  <c r="Q203" i="20"/>
  <c r="R203" i="20" s="1"/>
  <c r="Q204" i="20"/>
  <c r="R204" i="20" s="1"/>
  <c r="Q206" i="20"/>
  <c r="R206" i="20" s="1"/>
  <c r="Q202" i="20"/>
  <c r="R202" i="20" s="1"/>
  <c r="R216" i="20"/>
  <c r="Q205" i="20"/>
  <c r="R205" i="20" s="1"/>
  <c r="R223" i="20"/>
  <c r="Q210" i="20"/>
  <c r="R210" i="20" s="1"/>
  <c r="R234" i="20"/>
  <c r="Q208" i="20"/>
  <c r="R208" i="20" s="1"/>
  <c r="M205" i="20"/>
  <c r="G205" i="20"/>
  <c r="J216" i="20"/>
  <c r="H209" i="20"/>
  <c r="J209" i="20" s="1"/>
  <c r="J229" i="20"/>
  <c r="H206" i="20"/>
  <c r="J206" i="20" s="1"/>
  <c r="I205" i="20"/>
  <c r="J223" i="20"/>
  <c r="H201" i="20"/>
  <c r="J214" i="20"/>
  <c r="H210" i="20"/>
  <c r="H202" i="20"/>
  <c r="H205" i="20"/>
  <c r="J211" i="20"/>
  <c r="J204" i="20"/>
  <c r="J208" i="20"/>
  <c r="J203" i="20"/>
  <c r="J222" i="20"/>
  <c r="J232" i="20"/>
  <c r="J226" i="20"/>
  <c r="G199" i="20"/>
  <c r="J218" i="20"/>
  <c r="J207" i="20"/>
  <c r="I210" i="20"/>
  <c r="R201" i="20" l="1"/>
  <c r="R199" i="20" s="1"/>
  <c r="Q199" i="20"/>
  <c r="J201" i="20"/>
  <c r="J210" i="20"/>
  <c r="H199" i="20"/>
  <c r="J202" i="20"/>
  <c r="J205" i="20"/>
  <c r="I199" i="20"/>
  <c r="J199" i="20" l="1"/>
  <c r="I198" i="20"/>
  <c r="J198" i="20"/>
  <c r="Z18" i="20"/>
  <c r="AA18" i="20"/>
  <c r="AB18" i="20"/>
  <c r="AC18" i="20"/>
  <c r="AD18" i="20"/>
  <c r="AE18" i="20"/>
  <c r="AF18" i="20"/>
  <c r="AG18" i="20"/>
  <c r="AH18" i="20"/>
  <c r="AI18" i="20"/>
  <c r="R18" i="20"/>
  <c r="S18" i="20"/>
  <c r="T18" i="20"/>
  <c r="U18" i="20"/>
  <c r="V18" i="20"/>
  <c r="W18" i="20"/>
  <c r="X18" i="20"/>
  <c r="Y18" i="20"/>
  <c r="Q18"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19" i="20"/>
  <c r="B116" i="20"/>
  <c r="B115" i="20"/>
  <c r="B114" i="20"/>
  <c r="B113" i="20"/>
  <c r="B112" i="20"/>
  <c r="B111" i="20"/>
  <c r="B110" i="20"/>
  <c r="K199" i="20" l="1"/>
  <c r="L199" i="20"/>
  <c r="L198" i="20" l="1"/>
  <c r="M199" i="20"/>
  <c r="M198" i="20" s="1"/>
  <c r="K198" i="20"/>
  <c r="N199" i="20" l="1"/>
  <c r="O199" i="20" l="1"/>
  <c r="P199" i="20"/>
</calcChain>
</file>

<file path=xl/sharedStrings.xml><?xml version="1.0" encoding="utf-8"?>
<sst xmlns="http://schemas.openxmlformats.org/spreadsheetml/2006/main" count="20951" uniqueCount="5133">
  <si>
    <t>CÓDIGO</t>
  </si>
  <si>
    <t>POND.</t>
  </si>
  <si>
    <t>Desarrollar y gestionar el conocimiento científico en salud y biomedicina para contribuir a mejorar las condiciones de salud de las personas</t>
  </si>
  <si>
    <t>Realizar investigación científica básica y aplicada en salud y biomedicina</t>
  </si>
  <si>
    <t>Promover la investigación científica, la innovación y la formulación de estudios de acuerdo con las prioridades de salud pública de conocimiento del Instituto</t>
  </si>
  <si>
    <t>Actuar como laboratorio nacional de referencia y coordinador de las redes especiales, en el marco del Sistema General de Seguridad Social en Salud y del Sistema de Ciencia, Tecnología e Innovación</t>
  </si>
  <si>
    <t>Realizar las acciones administrativas y transversales en desarrollo del MIPG y/o de otras acciones asignadas a la institución</t>
  </si>
  <si>
    <t>Adelantar la vigilancia y seguridad sanitaria en los temas de su competencia; la producción de insumos biológicos</t>
  </si>
  <si>
    <t>OFICINA DE CONTROL INTERNO</t>
  </si>
  <si>
    <t>11</t>
  </si>
  <si>
    <t>OFICINA ASESORA JURÍDICA</t>
  </si>
  <si>
    <t>12</t>
  </si>
  <si>
    <t>OFICINA ASESORA DE PLANEACIÓN</t>
  </si>
  <si>
    <t>13</t>
  </si>
  <si>
    <t>OFICINA DE TECNOLOGÍAS DE INFORMACIÓN Y COMUNICACIONES</t>
  </si>
  <si>
    <t>14</t>
  </si>
  <si>
    <t xml:space="preserve">COMUNICACIÓN INSTITUCIONAL </t>
  </si>
  <si>
    <t>15</t>
  </si>
  <si>
    <t>SECRETARÍA GENERAL</t>
  </si>
  <si>
    <t>20</t>
  </si>
  <si>
    <t>DIRECCIÓN DE INVESTIGACIÓN EN SALUD PÚBLICA</t>
  </si>
  <si>
    <t>30</t>
  </si>
  <si>
    <t>DIRECCIÓN DE VIGILANCIA Y ANALISIS DEL RIESGO EN SALUD PÚBLICA</t>
  </si>
  <si>
    <t>40</t>
  </si>
  <si>
    <t>DIRECCIÓN REDES EN SALUD PÚBLICA</t>
  </si>
  <si>
    <t>50</t>
  </si>
  <si>
    <t>DIRECCIÓN DE PRODUCCIÓN</t>
  </si>
  <si>
    <t>60</t>
  </si>
  <si>
    <t>OBSERVATORIO NACIONAL DE SALUD</t>
  </si>
  <si>
    <t>70</t>
  </si>
  <si>
    <t>OBJETIVOS INSTITUCIONALES</t>
  </si>
  <si>
    <t>VINCULACIÓN ESTRATÉGICA</t>
  </si>
  <si>
    <t>PLAN INSTITUCIONAL DE GESTIÓN Y DESEMPEÑO</t>
  </si>
  <si>
    <t>PIGD</t>
  </si>
  <si>
    <t>ACCIONES MISIONALES</t>
  </si>
  <si>
    <t>ACCIONES ADMINISTRATIVAS</t>
  </si>
  <si>
    <t>MIS</t>
  </si>
  <si>
    <t>ADM</t>
  </si>
  <si>
    <t>ACCIONES DE CONTROL Y SEGUIMIENTO</t>
  </si>
  <si>
    <t>ACS</t>
  </si>
  <si>
    <t>DIMENSIONES MIPG</t>
  </si>
  <si>
    <t>DTH Talento Humano</t>
  </si>
  <si>
    <t>DDE Direccionamiento Estratégico y Planeación</t>
  </si>
  <si>
    <t>DGV Gestión con Valores para Resultados</t>
  </si>
  <si>
    <t>DER Evaluación de Resultados</t>
  </si>
  <si>
    <t>DIC Información y Comunicación</t>
  </si>
  <si>
    <t>DCI Control Interno</t>
  </si>
  <si>
    <t>POLÍTICAS MIPG</t>
  </si>
  <si>
    <t xml:space="preserve">DTH1  Gestión Estratégica del Talento Humano </t>
  </si>
  <si>
    <t>DTH2 Integridad</t>
  </si>
  <si>
    <t>DDE1 Planeación institucional</t>
  </si>
  <si>
    <t>DDE2 Gestión presupuestal y eficiencia del gasto público</t>
  </si>
  <si>
    <t>DDE3 Integridad</t>
  </si>
  <si>
    <t>DGV1 Fortalecimiento organizacional y simplificación de procesos</t>
  </si>
  <si>
    <t>DGV2 Gestión Presupuestal y eficiencia del Gasto público</t>
  </si>
  <si>
    <t>DGV3 Gobierno digital</t>
  </si>
  <si>
    <t>DGV4 Seguridad digital</t>
  </si>
  <si>
    <t>DGV5 Defensa jurídica</t>
  </si>
  <si>
    <t>DGV6 Mejora normativa</t>
  </si>
  <si>
    <t>DGV7 Racionalización de Trámites</t>
  </si>
  <si>
    <t>DGV8 Participación ciudadana en la gestión pública</t>
  </si>
  <si>
    <t>DGV9 Servicio al Ciudadano</t>
  </si>
  <si>
    <t>DER1 Seguimiento y evaluación del desempeño institucional</t>
  </si>
  <si>
    <t>DIC1 Gestión documental</t>
  </si>
  <si>
    <t>DIC2 Transparencia, acceso a la información pública y lucha contra la corrupción</t>
  </si>
  <si>
    <t>DCI1 Control Interno</t>
  </si>
  <si>
    <t>DGC1 Gestión del Conocimiento y la Innovación</t>
  </si>
  <si>
    <t>PROGRAMACIÓN OBJETIVOS DE DEPENDENCIA</t>
  </si>
  <si>
    <t>OBJET.</t>
  </si>
  <si>
    <t>PROD.</t>
  </si>
  <si>
    <t>POND</t>
  </si>
  <si>
    <t>PLANES</t>
  </si>
  <si>
    <t>Plan Institucional de Archivos PINAR</t>
  </si>
  <si>
    <t>Plan Anual de Adquisiciones</t>
  </si>
  <si>
    <t>Plan Anual de Vacantes</t>
  </si>
  <si>
    <t>Plan de Previsión de Recursos Humanos</t>
  </si>
  <si>
    <t>Plan Estratégico de Recursos Humanos</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</si>
  <si>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</si>
  <si>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</si>
  <si>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</si>
  <si>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</si>
  <si>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</si>
  <si>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</si>
  <si>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</si>
  <si>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A01 – Gestión Humana</t>
  </si>
  <si>
    <t>A02 – Adquisición de Bienes y Servicios</t>
  </si>
  <si>
    <t>A03 – Gestión Documental</t>
  </si>
  <si>
    <t>A04 - Equipos de Laboratorio</t>
  </si>
  <si>
    <t>A05 – Gestión Ambiental</t>
  </si>
  <si>
    <t>A07 – Gestión Jurídica</t>
  </si>
  <si>
    <t>A08 – Atención al Ciudadano</t>
  </si>
  <si>
    <t>A09 – Gestión Financiera</t>
  </si>
  <si>
    <t>A10 Recursos Físicos</t>
  </si>
  <si>
    <t>D01 – Planeación Institucional</t>
  </si>
  <si>
    <t>D02 – Gestión de Calidad</t>
  </si>
  <si>
    <t>D03 – Comunicación Institucional</t>
  </si>
  <si>
    <t>D04 – Tecnologías de Información y Comunicación</t>
  </si>
  <si>
    <t>E01 – Control Institucional</t>
  </si>
  <si>
    <t>R01 – Redes en Salud Pública</t>
  </si>
  <si>
    <t>R02 – Vigilancia y Análisis del Riesgo en Salud Pública</t>
  </si>
  <si>
    <t>R03 – Investigación en Salud Pública</t>
  </si>
  <si>
    <t>R04 – Producción</t>
  </si>
  <si>
    <t>R05 – Observatorio Nacional de Salud</t>
  </si>
  <si>
    <t>ACTIV.</t>
  </si>
  <si>
    <t>PROCEDIMIENTO</t>
  </si>
  <si>
    <t>Proceso disciplinario ordinario de primera instancia</t>
  </si>
  <si>
    <t>POE-A01.2001-001</t>
  </si>
  <si>
    <t>Procedimiento disciplinario verbal de primera instancia</t>
  </si>
  <si>
    <t>POE-A01.2001-002</t>
  </si>
  <si>
    <t>POE-A01.2010-001</t>
  </si>
  <si>
    <t>Medición de Clima Organizacional</t>
  </si>
  <si>
    <t>POE-A01.2012-002</t>
  </si>
  <si>
    <t>Gestión de Seguridad y Salud en el trabajo</t>
  </si>
  <si>
    <t>POE-A01.2014-001</t>
  </si>
  <si>
    <t>Reporte registro de investigación de accidentes  incidentes y enfermedades  laborales</t>
  </si>
  <si>
    <t>POE-A01.2014-002</t>
  </si>
  <si>
    <t>Exámenes médicos ocupacionales</t>
  </si>
  <si>
    <t>POE-A01.2014-003</t>
  </si>
  <si>
    <t>Inspecciones de seguridad</t>
  </si>
  <si>
    <t>POE-A01.2014-004</t>
  </si>
  <si>
    <t>Identificación de peligros valoración  de riesgos y determinación de controles</t>
  </si>
  <si>
    <t>POE-A01.2014-005</t>
  </si>
  <si>
    <t>Evaluacion del impacto en Seguridad y Salud en el trabajo de los cambios organizacionales</t>
  </si>
  <si>
    <t>POE-A01.2014-006</t>
  </si>
  <si>
    <t>Gestion del aprendizaje institucional del INS</t>
  </si>
  <si>
    <t>POE-A01.0000-001</t>
  </si>
  <si>
    <t>Plan de Emergencias</t>
  </si>
  <si>
    <t>POE-A01.0000-002</t>
  </si>
  <si>
    <t>Dotación de elementos de protección personal</t>
  </si>
  <si>
    <t>POE-A01.0000-003</t>
  </si>
  <si>
    <t>Novedades de personal y Liquidación de Nomina</t>
  </si>
  <si>
    <t>POE-A01.0000-004</t>
  </si>
  <si>
    <t>Evaluación y medición del desempeño laboral</t>
  </si>
  <si>
    <t>POE-A01.0000-005</t>
  </si>
  <si>
    <t>Acuerdo de Gestión</t>
  </si>
  <si>
    <t>POE-A01.0000-006</t>
  </si>
  <si>
    <t>Perfeccionamiento de contratos o modificaciones de los mismos</t>
  </si>
  <si>
    <t>POE-A02.2040-008</t>
  </si>
  <si>
    <t>Liquidación o cierre de contratos</t>
  </si>
  <si>
    <t>POE-A02.2040-009</t>
  </si>
  <si>
    <t>Metodologia para la supervision de contratos</t>
  </si>
  <si>
    <t>POE-A02.0000-001</t>
  </si>
  <si>
    <t>Solicitudes de adquisición de bienes y servicios</t>
  </si>
  <si>
    <t>POE-A02.0000-002</t>
  </si>
  <si>
    <t>Préstamo de documentos del archivo del INS</t>
  </si>
  <si>
    <t>POE-A03.2060-003</t>
  </si>
  <si>
    <t>Organización archivos de gestión</t>
  </si>
  <si>
    <t>POE-A03.0000-005</t>
  </si>
  <si>
    <t>Tabla de retención documental T.R.D</t>
  </si>
  <si>
    <t>POE-A03.0000-006</t>
  </si>
  <si>
    <t>Inventarios documentales del INS</t>
  </si>
  <si>
    <t>POE-A03.0000-007</t>
  </si>
  <si>
    <t>Transferencias documentales primarias</t>
  </si>
  <si>
    <t>POE-A03.0000-008</t>
  </si>
  <si>
    <t>Eliminacion documental</t>
  </si>
  <si>
    <t>POE-A03.0000-009</t>
  </si>
  <si>
    <t>Definicion y actualizacion de instrumentos de informacion publica INS</t>
  </si>
  <si>
    <t>POE-A03.0000-010</t>
  </si>
  <si>
    <t>Gestión Metrológica</t>
  </si>
  <si>
    <t>POE-A04.0000-001</t>
  </si>
  <si>
    <t>Cambio de filtros del sistema de aire acondicionado HVAC-VAV del bioterio de barrera -ABSL-2/BSL-2</t>
  </si>
  <si>
    <t>POE-A04.0000-002</t>
  </si>
  <si>
    <t>Control de la presion diferencial en el bioterio de barrera -ABSL-2/BSL-2</t>
  </si>
  <si>
    <t>POE-A04.0000-003</t>
  </si>
  <si>
    <t>Control de temperatura y humedad relativa en el bioterio de barrera -ABSL-2/BSL-2</t>
  </si>
  <si>
    <t>POE-A04.0000-004</t>
  </si>
  <si>
    <t>Creación de permisos de acceso al bioterio de barrera -ABSL-2/BSL-2</t>
  </si>
  <si>
    <t>POE-A04.0000-005</t>
  </si>
  <si>
    <t>Inspeccion y seguimiento de los sitemas mecanicos del bioterio de barrera -ABSL-2/BSL-2</t>
  </si>
  <si>
    <t>POE-A04.0000-006</t>
  </si>
  <si>
    <t>Operación y mantenimiento autónomo de equipos de esterilización y autoclaves de frontera del bioterio de barrera -ABSL-2/BSL-2</t>
  </si>
  <si>
    <t>POE-A04.0000-007</t>
  </si>
  <si>
    <t>Operación y mantenimiento autonomo de estaciones de trabajo cabinas de bioseguridad para animales de laboratorio</t>
  </si>
  <si>
    <t>POE-A04.0000-008</t>
  </si>
  <si>
    <t>Operación y mantenimiento autonomo de la lavadora de racks y material del bioterio de barrera -ABSL-2/BSL-2</t>
  </si>
  <si>
    <t>POE-A04.0000-009</t>
  </si>
  <si>
    <t>Operación y mantenimiento autonomo de la maquina dispensadora de encamado del bioterio de barrera -ABSL-2/BSL-2</t>
  </si>
  <si>
    <t>POE-A04.0000-010</t>
  </si>
  <si>
    <t>Operación y mantenimiento autonomo de la maquina llenadora de botellas del bioterio de barrera -ABSL-2/BSL-2</t>
  </si>
  <si>
    <t>POE-A04.0000-011</t>
  </si>
  <si>
    <t>Operación y mantenimiento autonomo de la unidad manejadora de desechos del bioterio de barrera -ABSL-2/BSL-2</t>
  </si>
  <si>
    <t>POE-A04.0000-012</t>
  </si>
  <si>
    <t>Operación y mantenimeinto autónomo del equipo de eutanasia del bioterio de barrera -ABSL-2/BSL-2</t>
  </si>
  <si>
    <t>POE-A04.0000-013</t>
  </si>
  <si>
    <t>Operación y mantenimeinto autonomon de racks ventilados del bioterio de barrera -ABSL-2/BSL-2</t>
  </si>
  <si>
    <t>POE-A04.0000-014</t>
  </si>
  <si>
    <t>Operación y mantenimiento autónomo de la red de vapor del bioterio de barrera -ABSL-2/BSL-2</t>
  </si>
  <si>
    <t>POE-A04.0000-015</t>
  </si>
  <si>
    <t>Operación y mantenimiento autonomo de planta electrica 630 Kva del bioterio de barrera -ABSL-2/BSL-2</t>
  </si>
  <si>
    <t>POE-A04.0000-016</t>
  </si>
  <si>
    <t>Parada y puesta en marcha de los sistemas mecnicos del bioterio de barrera -ABSL-2/BSL-2</t>
  </si>
  <si>
    <t>POE-A04.0000-017</t>
  </si>
  <si>
    <t>Operación y mantenimiento autonomo del sistema dioxido de carbono CO2 del bioterio de barrera -ABSL-2/BSL-2</t>
  </si>
  <si>
    <t>POE-A04.0000-018</t>
  </si>
  <si>
    <t>Operación y mantenimiento del sistema de agua potable del bioterio de barrera - ABSL-2BSL-2</t>
  </si>
  <si>
    <t>POE-A04.0000-143</t>
  </si>
  <si>
    <t>Determinación de aspectos ambientales significativos, objetivos, metas y programas ambientales</t>
  </si>
  <si>
    <t>POE-A05.0000-001</t>
  </si>
  <si>
    <t>Brindar asesoría juridica dentro del marco normativo</t>
  </si>
  <si>
    <t>POE-A07.1020-001</t>
  </si>
  <si>
    <t>Elaboración y liquidación de convenios</t>
  </si>
  <si>
    <t>POE-A07.1020-003</t>
  </si>
  <si>
    <t>Aplicar mecanismos de solución alternativa de conflictos  MASC</t>
  </si>
  <si>
    <t>POE-A07.1020-004</t>
  </si>
  <si>
    <t>Normatividad Institucional</t>
  </si>
  <si>
    <t>POE-A07.0000-001</t>
  </si>
  <si>
    <t>Tramite recurso de reposición</t>
  </si>
  <si>
    <t>POE-A07.0000-002</t>
  </si>
  <si>
    <t>Confidencialidad, imparcialidad e integridad</t>
  </si>
  <si>
    <t>POE-A07.0000-003</t>
  </si>
  <si>
    <t>Presentación Judicial y Extrajudicial</t>
  </si>
  <si>
    <t>POE-A07.1200-002</t>
  </si>
  <si>
    <t>Medición satisfacción al ciudadano/cliente frente a los productos/servicios y atención del INS</t>
  </si>
  <si>
    <t>POE-A08.0000-001</t>
  </si>
  <si>
    <t>Manejo de las comunicaciones oficiales Internas y/o externas</t>
  </si>
  <si>
    <t>POE-A08.0000-004</t>
  </si>
  <si>
    <t xml:space="preserve">Peticiones, quejas, reclamos, sugerencias  denuncias y felicitaciones </t>
  </si>
  <si>
    <t>POE-A08.0000-002</t>
  </si>
  <si>
    <t>Gestión Contable</t>
  </si>
  <si>
    <t>POE-A09.2022-001</t>
  </si>
  <si>
    <t>Asiganción y/o Modificación al presupuesto</t>
  </si>
  <si>
    <t>POE-A09.2023-002</t>
  </si>
  <si>
    <t>Elaboración de Informes</t>
  </si>
  <si>
    <t>POE-A09.2023-005</t>
  </si>
  <si>
    <t>Proceso presupuestal del gasto</t>
  </si>
  <si>
    <t>POE-A09.2023-007</t>
  </si>
  <si>
    <t>Solicitud PAC</t>
  </si>
  <si>
    <t>POE-A09.2025-001</t>
  </si>
  <si>
    <t>Ordenes de pago a beneficiario final</t>
  </si>
  <si>
    <t>POE-A09.2025-002</t>
  </si>
  <si>
    <t>Pago por compensacion de deducciones</t>
  </si>
  <si>
    <t>POE-A09.2025-003</t>
  </si>
  <si>
    <t>Informe diario de fondos y valores</t>
  </si>
  <si>
    <t>POE-A09.2025-008</t>
  </si>
  <si>
    <t>Reintegro presupuestal</t>
  </si>
  <si>
    <t>POE-A09.2025-009</t>
  </si>
  <si>
    <t>Pagos nómina</t>
  </si>
  <si>
    <t>POE-A09.2025-011</t>
  </si>
  <si>
    <t>Generación de pagos</t>
  </si>
  <si>
    <t>POE-A09.2026-003</t>
  </si>
  <si>
    <t>Determinación de costos de producción de sueros, medios de cultivo y aseguramiento de la calidad</t>
  </si>
  <si>
    <t>POE-A09.2027-001</t>
  </si>
  <si>
    <t>Elaboración estudios de costos para venta de bienes y/o prestación de servicios</t>
  </si>
  <si>
    <t>POE-A09.2027-002</t>
  </si>
  <si>
    <t>Evaluación financiera</t>
  </si>
  <si>
    <t>POE-A09.2020-002</t>
  </si>
  <si>
    <t>Solicitud y legalización de pagos vialticos comisiones o gastos desplazamiento</t>
  </si>
  <si>
    <t>POE-A09.0000-001</t>
  </si>
  <si>
    <t>Manejo de caja menor</t>
  </si>
  <si>
    <t>POE-A09.0000-002</t>
  </si>
  <si>
    <t>Procedimiento para la comercialización de bienes y servicios</t>
  </si>
  <si>
    <t>POE-A09.0000-005</t>
  </si>
  <si>
    <t>Pagos en moneda extranjera</t>
  </si>
  <si>
    <t>POE-A09.0000-006</t>
  </si>
  <si>
    <t xml:space="preserve">Baja de bienes inservibles para transferencia y/o comercializacion de bienes a traves de martillo o permuta </t>
  </si>
  <si>
    <t>POE-A10.2091-007</t>
  </si>
  <si>
    <t>Informes Mensuales</t>
  </si>
  <si>
    <t>POE-A10.2091-004</t>
  </si>
  <si>
    <t>Manejo del movimiento de inventario de bienes de consumo y devolutivos</t>
  </si>
  <si>
    <t>POE-A10.2091-003</t>
  </si>
  <si>
    <t>Salidas de Almacén</t>
  </si>
  <si>
    <t>POE-A10.2091-002</t>
  </si>
  <si>
    <t>Verificación de bienes recibidos en almacén</t>
  </si>
  <si>
    <t>POE-A10.2091-001</t>
  </si>
  <si>
    <t>Soporte Tecnico y mantenimiento preventivo de dispositivos de entrada y salida de información</t>
  </si>
  <si>
    <t>POE-A10.0000-004</t>
  </si>
  <si>
    <t>Informe de siniestros</t>
  </si>
  <si>
    <t>POE-A10.0000-003</t>
  </si>
  <si>
    <t>Salida de elementos</t>
  </si>
  <si>
    <t>POE-A10.0000-002</t>
  </si>
  <si>
    <t>Mantenimiento de áreas</t>
  </si>
  <si>
    <t>POE-A10.0000-001</t>
  </si>
  <si>
    <t>Aprobación y Modificaciones  tramites presupuestales</t>
  </si>
  <si>
    <t>POE-D01.0000-006</t>
  </si>
  <si>
    <t>Gestion de indicadores institucionales</t>
  </si>
  <si>
    <t>POE-D01.0000-005</t>
  </si>
  <si>
    <t>Gestión del plan anual de adquisiciones</t>
  </si>
  <si>
    <t>POE-D01.0000-002</t>
  </si>
  <si>
    <t>POE-D01.0000-001</t>
  </si>
  <si>
    <t>Revisión por la dirección</t>
  </si>
  <si>
    <t>POE-D02 0000-008</t>
  </si>
  <si>
    <t>Control de documentos y registros</t>
  </si>
  <si>
    <t>POE-D02 0000-001</t>
  </si>
  <si>
    <t>Control de salidas no conformes</t>
  </si>
  <si>
    <t>POE-D02 0000-003</t>
  </si>
  <si>
    <t>Acciones Correctivas, Preventivas y de Mejora</t>
  </si>
  <si>
    <t>POE-D02 0000-004</t>
  </si>
  <si>
    <t>Gestión de Riesgos</t>
  </si>
  <si>
    <t>POE-D02 0000-010</t>
  </si>
  <si>
    <t>Manual de Identidad Institucional</t>
  </si>
  <si>
    <t>POE-D03.0000-001 - Anexo 3</t>
  </si>
  <si>
    <t>Divulgacion de información INS</t>
  </si>
  <si>
    <t>POE-D03.0000-002</t>
  </si>
  <si>
    <t>Gestión de las comunicaciones Internas</t>
  </si>
  <si>
    <t>POE-D03.0000-001</t>
  </si>
  <si>
    <t>Gestión para publicación de documentos digitales en la página web</t>
  </si>
  <si>
    <t>POE-D03.0000-003</t>
  </si>
  <si>
    <t>Configuración red de invitados</t>
  </si>
  <si>
    <t>POE-D04.1400-006</t>
  </si>
  <si>
    <t>Monitoreo y acceso a la plataforma tecnología</t>
  </si>
  <si>
    <t>POE-D04.1400-005</t>
  </si>
  <si>
    <t>Copias de seguridad de la información alojada en los servidores y en la nube del INS</t>
  </si>
  <si>
    <t>POE-D04.1400-004</t>
  </si>
  <si>
    <t>Administración de usuarios</t>
  </si>
  <si>
    <t>POE-D04.1400-001</t>
  </si>
  <si>
    <t>Adquisición de la infraestructura tecnologica (Hardware)</t>
  </si>
  <si>
    <t>POE-D04.0000-005</t>
  </si>
  <si>
    <t>Ingreso al datacenter del INS</t>
  </si>
  <si>
    <t>POE-D04.0000-004</t>
  </si>
  <si>
    <t>Actualizacion de contenidos de los portales web (Internet e intranet del INS)</t>
  </si>
  <si>
    <t>POE-D04.0000-002</t>
  </si>
  <si>
    <t>Administración de sistemas de información</t>
  </si>
  <si>
    <t>POE-D04.0000-001</t>
  </si>
  <si>
    <t>POE-E01.1100-002</t>
  </si>
  <si>
    <t>Auditorias internas al SIG</t>
  </si>
  <si>
    <t>POE-E01.0000-001</t>
  </si>
  <si>
    <t>Regulacion de la actividad donacion y trasplantes e informacion de la red</t>
  </si>
  <si>
    <t>POE-R01.5110-003</t>
  </si>
  <si>
    <t>Programa Nacional de Hemovigilancia - Sistema de información en Hemovigilancia - SIHEVI-INS©</t>
  </si>
  <si>
    <t>POE-R01.5120-005</t>
  </si>
  <si>
    <t>Gestión de la coordinación de la red nacional de bancos de sangre y servicios de transfusión</t>
  </si>
  <si>
    <t>POE-R01.5120-002</t>
  </si>
  <si>
    <t>Actividades de Gestión Grupo Red Donación y Trasplantes</t>
  </si>
  <si>
    <t>POE-R01.5110-004</t>
  </si>
  <si>
    <t>Auditoria externa de la coordinación nacional de la red de donación y trasplantes</t>
  </si>
  <si>
    <t>POE-R01.5110-001</t>
  </si>
  <si>
    <t>Promoción a la Donación de Componentes Anatómicos</t>
  </si>
  <si>
    <t>POE-R01.5100-001</t>
  </si>
  <si>
    <t>Validación verificación de pruebas para diagnostico de enfermedades infecciosas</t>
  </si>
  <si>
    <t>POE-R01.0000-021</t>
  </si>
  <si>
    <t>Elaboración, modificación y emisión de informes de programas de ensayos de aptitud</t>
  </si>
  <si>
    <t>POE-R01.0000-020</t>
  </si>
  <si>
    <t>Lineamientos generales para la preparación y manejo de reactivos y medios de cultivo</t>
  </si>
  <si>
    <t>POE-R01.0000-019</t>
  </si>
  <si>
    <t>Control y Monitoreo de Condiciones Ambientales</t>
  </si>
  <si>
    <t>POE-R01.0000-018</t>
  </si>
  <si>
    <t>Gestión técnica de la DRSP para la competencia de su personal</t>
  </si>
  <si>
    <t>POE-R01.0000-017</t>
  </si>
  <si>
    <t>Estimación de la Incertidumbre</t>
  </si>
  <si>
    <t>POE-R01.0000-016</t>
  </si>
  <si>
    <t>Evaluación de Métodos Cuantitativos para Análisis Microbiológico</t>
  </si>
  <si>
    <t>POE-R01.0000-015</t>
  </si>
  <si>
    <t>Evaluación de Métodos Cualitativos para Análisis Microbiológico</t>
  </si>
  <si>
    <t>POE-R01.0000-014</t>
  </si>
  <si>
    <t>Protección de la información confidencial</t>
  </si>
  <si>
    <t>POE-R01.0000-012</t>
  </si>
  <si>
    <t>Elaboraciòn, revisión, modificaciòn y emisiòn del informe de resultados</t>
  </si>
  <si>
    <t>POE-R01.0000-010</t>
  </si>
  <si>
    <t>Aseguramiento de la calidad de los resultados</t>
  </si>
  <si>
    <t>POE-R01.0000-009</t>
  </si>
  <si>
    <t>Revision solicitud del servicio</t>
  </si>
  <si>
    <t>POE-R01.0000-008</t>
  </si>
  <si>
    <t>Recepción, Radicación, Conservación y Disposición de muestras</t>
  </si>
  <si>
    <t>POE-R01.0000-007</t>
  </si>
  <si>
    <t>Evaluación Externa del Desempeño Indirecto</t>
  </si>
  <si>
    <t>POE-R01.0000-006</t>
  </si>
  <si>
    <t>Exámenes de Referencia para Vigilancia de Eventos de Interés en Salud Pública</t>
  </si>
  <si>
    <t>POE-R01.0000-004</t>
  </si>
  <si>
    <t>Programas de ensayo de aptitud</t>
  </si>
  <si>
    <t>POE-R01.0000-003</t>
  </si>
  <si>
    <t>Lineamientos para evaluación de métodos de ensayo</t>
  </si>
  <si>
    <t>POE-R01.0000-022</t>
  </si>
  <si>
    <t>Gestión del riesgo en Salud Publica</t>
  </si>
  <si>
    <t>POE-R02.4220-001</t>
  </si>
  <si>
    <t>Prevención, vigilancia y control de factores de riesgo ambiental</t>
  </si>
  <si>
    <t>POE-R02.4110-001</t>
  </si>
  <si>
    <t>Certificación de competencias laborales en Salud Publica</t>
  </si>
  <si>
    <t>POE-R02.4010-001</t>
  </si>
  <si>
    <t>Estandarización  protocolos de vigilancia de eventos de interés en salud pública</t>
  </si>
  <si>
    <t>POE-R02.4000-002</t>
  </si>
  <si>
    <t>Operación del sistema de vigilancia y analisis del riesgo en salud pública</t>
  </si>
  <si>
    <t>POE-R02.4000-001</t>
  </si>
  <si>
    <t>Procedimiento de Elaboración de documentos científicos para la inocuidad de los alimentos</t>
  </si>
  <si>
    <t>POE-R02.4000-003</t>
  </si>
  <si>
    <t>Conceptos toxicologicos y evaluacion de riesgo de toxicidad de plaguicidas</t>
  </si>
  <si>
    <t>POE-R02.0000-004</t>
  </si>
  <si>
    <t>Apoyar la formacion de competencias del recurso humano en salud publica, ciencia y tecnología</t>
  </si>
  <si>
    <t>POE-R02.0000-001</t>
  </si>
  <si>
    <t>Uso de reactivos vencidos</t>
  </si>
  <si>
    <t>POE-R03.3100-003</t>
  </si>
  <si>
    <t>Proceso editorial de los manuscritos que se someten a publicación en la revista biomedica</t>
  </si>
  <si>
    <t>POE-R03.3100-002</t>
  </si>
  <si>
    <t>Servicios de Biblioteca</t>
  </si>
  <si>
    <t>POE-R03.3001-001</t>
  </si>
  <si>
    <t>Ubicación de material Bibliográfico</t>
  </si>
  <si>
    <t>POE-R03.3001-003</t>
  </si>
  <si>
    <t>Descarte de Material Bibliográfico</t>
  </si>
  <si>
    <t>POE-R03.3001-002</t>
  </si>
  <si>
    <t>Convocatorias</t>
  </si>
  <si>
    <t>POE-R03.3000-002</t>
  </si>
  <si>
    <t>Gestión de Publicación de Articulos Científicos</t>
  </si>
  <si>
    <t>POE-R03.3000-001</t>
  </si>
  <si>
    <t>Ejecución de proyectos de investigación en SST con recursos del fondo de riesgos laborales</t>
  </si>
  <si>
    <t>POE-R03.3000-003</t>
  </si>
  <si>
    <t>Gestión del Conocimiento</t>
  </si>
  <si>
    <t>POE-R03.0000-005</t>
  </si>
  <si>
    <t>Diseño y Desarrollo</t>
  </si>
  <si>
    <t>POE-R03.0000-004</t>
  </si>
  <si>
    <t>Transferencia o traducción del conocimiento</t>
  </si>
  <si>
    <t>POE-R03.0000-003</t>
  </si>
  <si>
    <t>Uso de exclusas en el Bioterio de barrera  -ABSL-2BSL-2</t>
  </si>
  <si>
    <t>POE-R04.6030-014</t>
  </si>
  <si>
    <t>Uso de elementos de protección personal en el bioterio de barrera  -ABSL-2BSL-2</t>
  </si>
  <si>
    <t>POE-R04.6030-013</t>
  </si>
  <si>
    <t>Seguimiento diario a los animales de laboratorio en el bioterio de barrera  -ABSL-2BSL-2</t>
  </si>
  <si>
    <t>POE-R04.6030-012</t>
  </si>
  <si>
    <t>Programa de entrenamiento y re-entrenamiento en el bioterio de barrera  -ABSL-2BSL-2</t>
  </si>
  <si>
    <t>POE-R04.6030-011</t>
  </si>
  <si>
    <t>Mantenimiento de los encierros primarios en el bioterio de barrera  -ABSL-2BSL-2</t>
  </si>
  <si>
    <t>POE-R04.6030-010</t>
  </si>
  <si>
    <t>Manipulación y sexaje de aninales de laboratorio</t>
  </si>
  <si>
    <t>POE-R04.6030-009</t>
  </si>
  <si>
    <t>Manejo de residuos en el bioterio de barrera  -ABSL-2BSL-2</t>
  </si>
  <si>
    <t>POE-R04.6030-008</t>
  </si>
  <si>
    <t>Limpieza y desinfección del material usado en el bioterio de barrera  -ABSL-2BSL-2</t>
  </si>
  <si>
    <t>POE-R04.6030-007</t>
  </si>
  <si>
    <t>Limpieza y desinfeccion de areas y superficies del bioterio de barrera -ABSL-2BSL-2</t>
  </si>
  <si>
    <t>POE-R04.6030-006</t>
  </si>
  <si>
    <t>Ingreso y salida del Bioterio de barrera ABSL-2/BSL-2</t>
  </si>
  <si>
    <t>POE-R04.6030-005</t>
  </si>
  <si>
    <t>Eutanasia para animales de laboratorio</t>
  </si>
  <si>
    <t>POE-R04.6030-004</t>
  </si>
  <si>
    <t>Esquemas reproductivos en líneas y colonias de roedores en el bioterio de barrera.</t>
  </si>
  <si>
    <t>POE-R04.6030-003</t>
  </si>
  <si>
    <t>Atención veterinaria para el bioterio de barrera -ABSL-2BSL-2</t>
  </si>
  <si>
    <t>POE-R04.6030-002</t>
  </si>
  <si>
    <t>Alistamiento del material usado en el bioterio de barrera -ABSL-2BSL-2</t>
  </si>
  <si>
    <t>POE-R04.6030-001</t>
  </si>
  <si>
    <t>Programa de aseguramiento de la calidad</t>
  </si>
  <si>
    <t>POE-R04.6021-003</t>
  </si>
  <si>
    <t>Programa de estudio de estabilidad para sueros hiperinmunes</t>
  </si>
  <si>
    <t>POE-R04.6020-002</t>
  </si>
  <si>
    <t>Especificacion de Materiales</t>
  </si>
  <si>
    <t>POE-R04.6020-001</t>
  </si>
  <si>
    <t>Programa de estudio de vida útil para materias primas y producto terminado de medios de cultivo.</t>
  </si>
  <si>
    <t>POE-R04.6020-004</t>
  </si>
  <si>
    <t>Logistica a tener en cuenta para la fabricacion de un lote de suero hiperinmune</t>
  </si>
  <si>
    <t>POE-R04.0000-003</t>
  </si>
  <si>
    <t>Recepción, clasificación, manejo y almacenamiento de reactivos quimicos</t>
  </si>
  <si>
    <t>POE-R04.0000-002</t>
  </si>
  <si>
    <t>Farmacovigilancia</t>
  </si>
  <si>
    <t>POE-R04.0000-001</t>
  </si>
  <si>
    <t>Analisis de información epidemiológica de los eventos de interés en salud pública</t>
  </si>
  <si>
    <t>POE-R05.7010-001</t>
  </si>
  <si>
    <t>TAREA</t>
  </si>
  <si>
    <t>DESCRIPCIÓN</t>
  </si>
  <si>
    <t>ENTREGABLE</t>
  </si>
  <si>
    <t>VALOR</t>
  </si>
  <si>
    <t>INDICADOR</t>
  </si>
  <si>
    <t>RESPONSABLE</t>
  </si>
  <si>
    <t xml:space="preserve">META ANUAL </t>
  </si>
  <si>
    <t>2017011000382</t>
  </si>
  <si>
    <t>1999-0300-05</t>
  </si>
  <si>
    <t>2018011000105</t>
  </si>
  <si>
    <t>1901-0300-12</t>
  </si>
  <si>
    <t>2017011000385</t>
  </si>
  <si>
    <t>1999-0300-04</t>
  </si>
  <si>
    <t>2019011000030</t>
  </si>
  <si>
    <t>2017011000376</t>
  </si>
  <si>
    <t>1901-0300-14</t>
  </si>
  <si>
    <t>2017011000377</t>
  </si>
  <si>
    <t>1901-0300-17</t>
  </si>
  <si>
    <t>2017011000384</t>
  </si>
  <si>
    <t>1901-0300-10</t>
  </si>
  <si>
    <t>2017011000383</t>
  </si>
  <si>
    <t>1901-0300-13</t>
  </si>
  <si>
    <t>2018011000083</t>
  </si>
  <si>
    <t>1901-0300-16</t>
  </si>
  <si>
    <t>2018011000077</t>
  </si>
  <si>
    <t>1901-0300-11</t>
  </si>
  <si>
    <t>2017011000381</t>
  </si>
  <si>
    <t>1901-0300-15</t>
  </si>
  <si>
    <t>OBJETIVOS</t>
  </si>
  <si>
    <t>INS</t>
  </si>
  <si>
    <t>DIRECCIÓN GENERAL</t>
  </si>
  <si>
    <t>OFICINA JURÍDICA</t>
  </si>
  <si>
    <t>OFICINA DE TECNOLOGÍAS I. C.</t>
  </si>
  <si>
    <t>GRUPO DE COMUNICACIONES</t>
  </si>
  <si>
    <t>DIRECCIÓN DE INVESTIGACIÓN</t>
  </si>
  <si>
    <t>DIRECCIÓN DE VIGILANCIA</t>
  </si>
  <si>
    <t>DIRECCIÓN DE REDES</t>
  </si>
  <si>
    <t>(i) el desarrollo y la gestión del conocimiento científico en salud y biomedicina para contribuir a mejorar las condiciones de salud de las personas;</t>
  </si>
  <si>
    <t>1. Generar, desarrollar, aplicar y transferir el conocimiento científico sobre la naturaleza, la etiología, las causas, la fisiopatología, la patogénesis, la epidemiología y los riesgos de enfermedades de prioridad en salud pública, que permita acelerar el uso de ese conocimiento en estrategias de predicción, prevención, diagnóstico, tratamiento y control oportunos para el beneficio de la salud de la población humana.</t>
  </si>
  <si>
    <t xml:space="preserve">1. Dirigir, planear, coordinar y controlar el desarrollo de las funciones asignadas al Instituto Nacional de Salud y la evaluación de su gestión. </t>
  </si>
  <si>
    <t>1. Planear, dirigir y organizar la verificación y evaluación del Sistema de Control Interno.</t>
  </si>
  <si>
    <t>1. Asesorar a la Dirección General y a las demás dependencias de la entidad en los asuntos de orden jurídico y legal y en la interpretación de las normas constitucionales y legales relacionadas con la gestión y competencias del Instituto.</t>
  </si>
  <si>
    <t>1. Asesorar a la Dirección General y a las demás dependencias del Instituto en la formulación de políticas de planeación, planes, programas institucionales y proyectos de inversión.</t>
  </si>
  <si>
    <t>1. Asesorar a la Dirección General en la definición de las políticas, planes, programas y procedimientos relacionados con el uso de las tecnologías de la información y las comunicaciones, que contribuyan a incrementar la eficiencia y eficacia en las diferentes dependencias del Instituto, así como garantizar la calidad en la prestación de los servicios.</t>
  </si>
  <si>
    <t>1. Asistir a la Dirección General en la determinación de las políticas, objetivos y estrategias relacionadas con la administración del Instituto.</t>
  </si>
  <si>
    <t>1. Dirigir y orientar, en el marco de las competencias del Instituto, la generación de conocimiento científico y tecnológico en salud y biomedicina.</t>
  </si>
  <si>
    <t>1. Planificar, organizar, dirigir y evaluar la gestión técnica administrativa de vigilancia en salud pública.</t>
  </si>
  <si>
    <t>1. Dirigir, coordinar, orientar y supervisar los procesos técnico-administrativos y de gestión relacionados con la Red Nacional de Laboratorios de Salud Pública, Red de Bancos de Sangre y Servicios de Transfusión y Red Nacional de Donación y Trasplantes de Órganos y Tejidos, definidas como Redes en Salud Pública.</t>
  </si>
  <si>
    <t>1. Impartir los lineamientos para la planeación y seguimiento de la investigación, desarrollo, producción, comercialización y suministro de productos farmacéuticos, biológicos, biomodelos, insumos y demás bienes y/o servicios de interés en salud pública, de conformidad con los parámetros establecidos por el Ministerio de Salud y Protección Social, de manera directa o mediante alianzas o asociaciones estratégicas a través de terceros.</t>
  </si>
  <si>
    <t>1. Dirigir, desarrollar y coordinar, en el marco de las competencias del Instituto, los procesos de transformación, divulgación, transferencia y apropiación del conocimiento en salud pública, que sirvan de soporte técnico para la toma de decisiones a las autoridades del País, en estas materias.</t>
  </si>
  <si>
    <t>(ii) realizar investigación científica básica y aplicada en salud y biomedicina;</t>
  </si>
  <si>
    <t>2. Promover, dirigir, ejecutar y coordinar la investigación y gestión del conocimiento en salud pública, de conformidad con las políticas, planes y lineamientos del Departamento Administrativo de Ciencia, Tecnología e Innovación y del Ministerio de Salud y Protección Social.</t>
  </si>
  <si>
    <t>2. Definir el Plan Estratégico del Instituto y los planes y programas necesarios para dar cumplimiento al objetivo del Instituto y presentarlos a aprobación del Consejo Directivo.</t>
  </si>
  <si>
    <t>2. Verificar que el Sistema de Control Interno esté formalmente establecido dentro del Instituto y que su ejercicio sea intrínseco al desarrollo de las funciones de los cargos que tienen competencia en la materia.</t>
  </si>
  <si>
    <t>2. Analizar y emitir conceptos jurídicos relacionados con las funciones del Instituto.</t>
  </si>
  <si>
    <t>2. Definir los lineamientos y criterios básicos para la formulación, evaluación y control de los planes, programas y proyectos del Instituto de acuerdo con los lineamientos emanados por el organismo rector, el Consejo Directivo y la Dirección General, con la participación de las demás dependencias.</t>
  </si>
  <si>
    <t>2. Diseñar y proponer la política de uso y aplicación de las tecnologías, estrategias, y herramientas, para el mejoramiento continuo de los procesos relacionados con las Tecnologías de la Información y las Comunicaciones del Instituto Nacional de Salud.</t>
  </si>
  <si>
    <t>2. Coordinar con la Oficina Asesora de Planeación, la preparación de informes relativos al desarrollo de las políticas, los planes y programas que deba presentar a la Dirección General.</t>
  </si>
  <si>
    <t>2. Dirigir, orientar y realizar investigaciones epidemiológicas, experimentales y de desarrollo tecnológico, de acuerdo con las necesidades y las políticas en materia de salud pública, para la comprensión, prevención, diagnóstico y tratamiento de las enfermedades.</t>
  </si>
  <si>
    <t>2. Dirigir, desarrollar, coordinar y supervisar los procesos sistémicos para la prevención, vigilancia y control en salud pública a nivel nacional y territorial.</t>
  </si>
  <si>
    <t>2. Promover el desarrollo de los ejes estratégicos de las Redes en Salud Pública, definidos en la normativa vigente.</t>
  </si>
  <si>
    <t>2. Dirigir las acciones que garanticen el cumplimiento de los procesos de control de calidad y sistemas de gestión de calidad, aplicables a productos farmacéuticos, biológicos, biomodelos, insumos y demás bienes y/o servicios de interés en salud pública ofertados por el Instituto Nacional de Salud, acorde con la normatividad vigente.</t>
  </si>
  <si>
    <t>2. Hacer el monitoreo a los indicadores de salud pública para cada municipio y departamento del País y brindar la información desagregada de resultados por asegurador, prestador y ente territorial.</t>
  </si>
  <si>
    <t>(iii) la promoción de la investigación científica, la innovación y la formulación de estudios de acuerdo con las prioridades de salud pública de conocimiento del Instituto;</t>
  </si>
  <si>
    <t>3. Promover, dirigir, ejecutar y coordinar investigación científica en biomedicina.</t>
  </si>
  <si>
    <t xml:space="preserve">3. Presentar a consideración del Consejo Directivo la política general del Instituto y una vez adoptada por éste, expedir los actos administrativos necesarios para su ejecución y velar por su cumplimiento. </t>
  </si>
  <si>
    <t>3. Desarrollar instrumentos y adelantar estrategias orientadas a fomentar una cultura de autocontrol que contribuya al mejoramiento continuo de la entidad, en el cumplimiento de la misión del Instituto.</t>
  </si>
  <si>
    <t>3. Representar judicial, extrajudicialmente y administrativamente al Instituto en los procesos y actuaciones que se instauren en su contra o que éste deba promover, mediante poder o delegación recibidos del Director. Esta representación podrá ejercerse directamente o a través de terceros.</t>
  </si>
  <si>
    <t>3. Orientar, asesorar y coordinar en las diferentes dependencias del Instituto, la elaboración, implementación y ejecución de planes y proyectos institucionales para que se integren adecuadamente al Plan Nacional de Desarrollo, al Plan Nacional de Salud Pública yal Plan Sectorial de Salud.</t>
  </si>
  <si>
    <t>3. Elaborar y hacer seguimiento al Plan Estratégico de Tecnologías de la Información y las Comunicaciones que permitan al Instituto el cumplimiento de sus funciones y competencias.</t>
  </si>
  <si>
    <t>3. Trazar las políticas y dirigir el desarrollo de los programas de administración de personal, bienestar social, seguridad industrial, salud ocupacional, selección, vinculación, capacitación, incentivos y desarrollo del talento humano del Instituto, de conformidad con la normativa vigente.</t>
  </si>
  <si>
    <t>3. Orientar y coordinar los planes, programas y proyectos de investigación para determinar las principales causas de la enfermedad y las alternativas para mejorar la salud pública.</t>
  </si>
  <si>
    <t>3. Coordinar la producción, análisis y generación de información estratégica para la toma de decisiones en salud pública.</t>
  </si>
  <si>
    <t>3. Dirigir, programar, coordinar y supervisar las actividades de laboratorio para el diagnóstico de referencia y confirmación de eventos que contribuyan a la investigación, vigilancia y control en salud pública.</t>
  </si>
  <si>
    <t>3. Identificar y adelantar acciones para desarrollar y fortalecer la oferta de insumos y medicamentos en salud pública, con oferta limitada en el territorio nacional o que su disponibilidad no sea suficiente para la atención de la demanda potencial.</t>
  </si>
  <si>
    <t>3. Realizar el seguimiento a las condiciones de salud de la población colombiana, mediante el análisis de las variables e indicadores que recomienda la práctica sanitaria y la política pública en materia de condiciones de salud y prioridades en investigación y desarrollo en la materia, establecidas por parte del Ministerio de Salud y Protección Social.</t>
  </si>
  <si>
    <t>(iv) la vigilancia y seguridad sanitaria en los temas de su competencia; la producción de insumos biológicos; y</t>
  </si>
  <si>
    <t>4. Participar y prestar asesoría en la formulación de normas científico-técnicas y procedimientos técnicos en salud pública.</t>
  </si>
  <si>
    <t>4. Dirigir y promover la innovación en salud pública en los temas de competencia de la entidad, de conformidad con las políticas, planes y lineamientos del Departamento Administrativo de Ciencia, Tecnología e Innovación y del Ministerio de Salud y Protección Social y participar en la evaluación de tecnologías en salud pública.</t>
  </si>
  <si>
    <t>4. Verificar que los controles asociados con todas y cada una de las actividades de la organización, estén adecuadamente definidos, sean apropiados y se mejoren permanentemente, de acuerdo con la evolución de la entidad.</t>
  </si>
  <si>
    <t>4. Dirigir la unificación y armonización de las normas jurídicas relacionadas con objetivos, funciones y aspectos de competencia del Instituto.</t>
  </si>
  <si>
    <t>4. Apoyar a las dependencias del Instituto Nacional de Salud en la elaboración de los proyectos de inversión y su viabilización, independientemente de la fuente de financiación.</t>
  </si>
  <si>
    <t>4. Promover e intelVenir en todas las actividades y programas que tiendan a incorporar el uso de las Tecnologías de la Información y las Comunicaciones en el desarrollo de las actividades relacionadas con los objetivos estratégicos del Instituto, como estrategia fundamental en la administración de indicadores de resultado, alertas de gestión del riesgo y calidad en la operación.</t>
  </si>
  <si>
    <t>4. Dirigir, coordinar, controlar y evaluar las actividades relacionadas con la adquisición, almacenamiento, custodia, distribución e inventario de los elementos, equipos y demás bienes y servicios necesarios para el funcionamiento del Instituto, velando para que se cumplan las normas vigentes sobre la materia.</t>
  </si>
  <si>
    <t>4. Establecer los determinantes de los problemas más importantes de salud pública en el país.</t>
  </si>
  <si>
    <t>4. Promover estudios de investigación que contribuyan a la formulación de políticas y programas de prevención, atención y superación de emergencias y desastres en salud pública.</t>
  </si>
  <si>
    <t>4. Diseñar, implementar y dirigir los sistemas de información para las Redes en Salud Pública.</t>
  </si>
  <si>
    <t>4. Dirigir la política institucional de mercadeo, comercialización y comunicación con los clientes, respecto a los bienes y/o servicios de interés en salud pública ofertados por el Instituto Nacional de Salud.</t>
  </si>
  <si>
    <t>4. Dirigir y promover la discusión, análisis e intercambio de conocimientos sobre la situación de la salud pública, generando espacios de discusión de resultados y construcción de propuestas en materia de salud pública.</t>
  </si>
  <si>
    <t xml:space="preserve">(v) actuar como laboratorio nacional de referencia y coordinador de las redes especiales, en el marco del Sistema General de Seguridad Social en Salud y del Sistema de Ciencia, Tecnología e Innovación. </t>
  </si>
  <si>
    <t>5. Dirigir, diseñar y desarrollar investigaciones epidemiológicas, experimentales y de desarrollo tecnológico, de acuerdo con las necesidades y las políticas en materia de salud pública, para la comprensión, prevención, diagnóstico y tratamiento de las enfermedades, de conformidad con las competencias asignadas al Instituto.</t>
  </si>
  <si>
    <t>5. Adoptar, en el marco de competencias del Instituto, el modelo operativo del Sistema de Vigilancia y Seguridad Sanitaria en el Marco del Sistema General de Seguridad Social en Salud.</t>
  </si>
  <si>
    <t>5. Verificar el cumplimiento de los planes, proyectos, programas y metas del Instituto, recomendar los ajustes pertinentes y efectuar el seguimiento a su implementación.</t>
  </si>
  <si>
    <t>5. Dirigir y orientar el estudio jurídico de los proyectos de decreto, resoluciones, reglamentos y demás actos administrativos e instrumentos jurídicos requeridos para el cumplimiento de las funciones del Instituto.</t>
  </si>
  <si>
    <t>5. Formular y realizar el seguimiento y evaluación de los estudios, programas y proyectos de inversión.</t>
  </si>
  <si>
    <t>5. Diseñar los mecanismos para aplicar, utilizar, adaptar, aprovechar y darle un buen uso a las Tecnologías de la Información y las Comunicaciones.</t>
  </si>
  <si>
    <t>5. Administrar los sistemas de información, operativo y de apoyo, cómputo y registro del Instituto, adelantando las acciones necesarias de soporte tecnológico, para su permanente actualización, mantenimiento y seguridad.</t>
  </si>
  <si>
    <t>5. Proporcionar las bases científicas en los procesos de elaboración y expedición de normas de salud pública.</t>
  </si>
  <si>
    <t>5. Dirigir, asesorar y coordinar acciones de preparación y respuesta para prevenir y controlar las amenazas y emergencias en salud pública.</t>
  </si>
  <si>
    <t>5. Dirigir los planes y programas de transferencia de tecnología, asesoría y asistencia técnica para las Redes en Salud Pública en coordinación con el Ministerio de Salud y Protección Social.</t>
  </si>
  <si>
    <t>5. Gestionar las actividades de su competencia para coordinar el suministro oportuno, en el territorio nacional, de los insumos y medicamentos críticos requeridos para la atención de brotes, epidemias o situaciones de emergencia que afecten la salud pública, acorde con los lineamientos que para el efecto establezca el Ministerio de Salud y Protección Social.</t>
  </si>
  <si>
    <t>5. Realizar directamente o a través de terceros, evaluaciones periódicas sobre la situación de salud de las regiones de grupos poblacionales especiales y hacer públicos los resultados.</t>
  </si>
  <si>
    <t>6. Promover, coordinar, dirigir y realizar estudios e investigaciones destinadas a evaluar la eficiencia de las intervenciones para mejorar la salud pública, en el marco de las competencias de la entidad.</t>
  </si>
  <si>
    <t>6. Establecer relaciones con universidades y organismos de investigación científica y desarrollo tecnológico y asociaciones regionales y multilaterales nacionales e internacionales que propendan por la gestión y el conocimiento de las materias propias del objeto y funciones del Instituto.</t>
  </si>
  <si>
    <t>6. Verificar los procesos relacionados con el manejo de los recursos, bienes y los sistemas de información de la entidad y recomendar los correctivos que sean necesarios.</t>
  </si>
  <si>
    <t>6. Emitir conceptos jurídicos sobre los proyectos de ley, decretos, resoluciones, contratos y demás actos administrativos del Instituto que sean sometidos a su consideración.</t>
  </si>
  <si>
    <t>6. Gestionar la formulación y evaluación de los proyectos de inversión en coordinación con las demás dependencias y tramitar su inclusión en los Bancos de Proyectos de las entidades pertinentes.</t>
  </si>
  <si>
    <t>6. Definir las acciones que garanticen la aplicación de los estándares, buenas prácticas y principios para el uso y manejo de la información estatal, alineado a las políticas y lineamiento del Sector de las Tecnologías de la Información y las Comunicaciones.</t>
  </si>
  <si>
    <t>6. Preparar y presentar los estados financieros, informes de ejecución presupuestal y evaluación financiera del Instituto y los demás informes y análisis financieros que sean solicitados a la entidad.</t>
  </si>
  <si>
    <t>6. Coordinar y orientar la generación y disponibilidad de datos científicos y técnicos requeridos en la toma de decisiones en materia de salud pública.</t>
  </si>
  <si>
    <t>6. Dirigir y evaluarlos planes, estudios, programas y acciones de evaluación de riesgos de inocuidad de los alimentos, en el marco de las competencias del Instituto.</t>
  </si>
  <si>
    <t>6. Concertar y generar los manuales y documentos técnicos pertinentes para el desarrollo de las actividades técnico científicas en los laboratorios e instituciones que conforman las Redes en Salud Pública.</t>
  </si>
  <si>
    <t>6. Coordinar la propuesta de estudios y análisis relacionados con la adopción de licencias obligatorias o voluntarias de medicamentos y/o demás insumos de interés para la salud pública, acorde con los lineamientos que para el efecto establezca el Ministerio de Salud y Protección Social.</t>
  </si>
  <si>
    <t>6. Fortalecer el Sistema de Información Epidemiológica, con énfasis en las zonas de frontera.</t>
  </si>
  <si>
    <t>7. Crear y articular una red de centros de investigación científico-técnicos en materia de salud pública, en la cual participen todas las entidades que desarrollen actividades de investigación, validación y transferencia de tecnología en ciencias de la salud pública, con el fin de contribuir al aprovechamiento racional de toda la capacidad científica de que disponga el país en este campo.</t>
  </si>
  <si>
    <t>7. Impartir las directrices para participar y prestar asesoría en la formulación de normas científico-técnicas y procedimientos técnicos en salud pública.</t>
  </si>
  <si>
    <t>7. Evaluar y verificar la aplicación de los mecanismos de participación ciudadana, que en desarrollo del mandato Constitucional y legal. diseñe la administración.</t>
  </si>
  <si>
    <t>7. Asesorar a las dependencias, en las respuestas a los recursos que deban resolverse en contra de los actos administrativos proferidos por el Instituto.</t>
  </si>
  <si>
    <t>7. Adelantar las acciones necesarias para la preparación, presentación e inscripción de proyectos ante los organismos de asistencia técnica y cooperación nacional e internacional en asuntos de competencia de la Entidad, en coordinación con el Ministerio de Salud y Protección Social.</t>
  </si>
  <si>
    <t>7. Elaborar el plan institucional en materia de Tecnologías de la información y las comunicaciones.</t>
  </si>
  <si>
    <t>7. Dirigir la elaboración del proyecto de presupuesto de funcionamiento del Instituto y realizar el seguimiento y control a su ejecución.</t>
  </si>
  <si>
    <t>7. Dirigir y apoyar investigaciones que contribuyan en la evaluación de la eficiencia y el impacto de intervenciones para mejorar la salud pública.</t>
  </si>
  <si>
    <t>7. Emitir conceptos sobre clasificación toxicológica y evaluación del riesgo de toxicidad, de plaguicidas que vayan a ser utilizados en el país.</t>
  </si>
  <si>
    <t>7. Definir, orientar, vigilar y controlar el desarrollo, implementación y cumplimiento de normas técnicas y estándares de calidad en los laboratorios que conforman las Redes en Salud Pública.</t>
  </si>
  <si>
    <t>7. Garantizar el cumplimiento de las políticas gubernamentales relacionadas con los precios de los insumos y medicamentos críticos de interés en Salud Pública ofertados por el Instituto Nacional de Salud.</t>
  </si>
  <si>
    <t>7. Formular recomendaciones, propuestas y advertencias de seguimiento al Ministerio de Salud y Protección Social y al ente que desempeñe las funciones de regulación en Salud.</t>
  </si>
  <si>
    <t>8. Ejercer las funciones del Observatorio Nacional de Salud conforme a los artículos 8° y 9° de la Ley 1438 de 2011.</t>
  </si>
  <si>
    <t>8. Impartir los lineamientos para la participación del Instituto en la planeación, desarrollo y coordinación de los sistemas de información en salud pública, con el Ministerio de Salud y Protección Social, las entidades territoriales y demás entidades del sistema de salud.</t>
  </si>
  <si>
    <t>8. Liderar y asesorar a las dependencias en la identificación y prevención de los riesgos que puedan afectar el logro de sus objetivos.</t>
  </si>
  <si>
    <t>8. Atender consultas y peticiones formuladas por los ciudadanos, en relación con los asuntos jurídicos de competencia del Instituto.</t>
  </si>
  <si>
    <t>8. Preparar, en coordinación con la Secretaría General y demás dependencias del Instituto, el anteproyecto de presupuesto de funcionamiento e inversión del Instituto Nacional de Salud.</t>
  </si>
  <si>
    <t>8. Elaborar el mapa de información que permita contar de manera actualizada y completa con los procesos de información del Instituto Nacional de Salud.</t>
  </si>
  <si>
    <t>8. Elaborar el Plan Anual Mensualizado de Caja y el Plan de Compras del Instituto, gestionar su aprobación y coadyuvar para su ejecución, en coordinación con la Oficina Asesora de Planeación.</t>
  </si>
  <si>
    <t>8. Orientar, dirigir y evaluar la formulación y ejecución de las investigaciones científicas y tecnológicas, de acuerdo con las necesidades y las políticas en investigación en salud pública.</t>
  </si>
  <si>
    <t>8. Definir en coordinación con el Ministerio de Salud y Protección Social, los lineamientos nacionales de promoción de la donación de componentes anatómicos.</t>
  </si>
  <si>
    <t>8. Brindar los insumos a las direcciones técnicas para orientar las prioridades de investigación en salud pública y para la formulación de la política pública en materia de competencia del Instituto.</t>
  </si>
  <si>
    <t>9. Diseñar e implementar, en lo de su competencia, el modelo operativo del Sistema de Vigilancia y Seguridad Sanitaria en el Marco del Sistema General de Seguridad Social en Salud.</t>
  </si>
  <si>
    <t>9. Dirigir, en el marco de las competencias del Instituto, la formulación y ejecución de programas de prevención, promoción y protección de la salud pública.</t>
  </si>
  <si>
    <t>9. Vigilar que la atención de quejas y reclamos se preste de acuerdo con las normas legales vigentes.</t>
  </si>
  <si>
    <t>9. Presentar los informes que en materia jurídica le sean requeridos, por las autoridades competentes.</t>
  </si>
  <si>
    <t>9. Hacer seguimiento y evaluación a la gestión institucional y coordinar los ajustes requeridos a los planes para su cumplimiento.</t>
  </si>
  <si>
    <t>9. DesarroUar estrategias para lograr un flujo eficiente de información y promoción del Instituto Nacional de Salud ante la ciudadanía, como parte de la rendición de cuentas a la sociedad.</t>
  </si>
  <si>
    <t>9. Elaborar el balance general del Instituto y presentarlo de acuerdo con las normas vigentes a la Contaduría General de la Nación.</t>
  </si>
  <si>
    <t>9. Fomentar la realización de investigaciones que contribuyan a mejorar los protocolos de atención en salud pública.</t>
  </si>
  <si>
    <t>9. Promover la acreditación de los laboratorios de salud pública que conforman las Redes en Salud Pública, con el fin de mejorar la calidad de los diagnósticos.</t>
  </si>
  <si>
    <t>9. Divulgar semestralmente los resultados y tendencias de impacto alcanzados y utilizarlos como base para realizar la evaluación de impacto de gestión de resultados de todos los actores del Sistema y a través de éstos a los organismos internacionales.</t>
  </si>
  <si>
    <t>10. Emitir conceptos sobre clasificación toxicológica y evaluación del riesgo de toxicidad, de plaguicidas que vayan a ser utilizados en el país.</t>
  </si>
  <si>
    <t>10. Dirigir la promoción y realización de actividades para la capacitación en competencias del recurso humano que presta servicios en Salud Pública, de conformidad con la política del Gobierno Nacional.</t>
  </si>
  <si>
    <t>10. Preparar y consolidar el Informe de Rendición de Cuenta Fiscal que debe presentarse anualmente a la Contraloría General de la República al comienzo de cada vigencia;</t>
  </si>
  <si>
    <t>1O. Recopilar las normas legales, los conceptos, la jurisprudencia y la doctrina relacionados con la actividad de la entidad y responder por su divulgación y actualización.</t>
  </si>
  <si>
    <t>10. Consolidar la información de la gestión institucional y efectuar su análisis, para la presentación de los informes requeridos por la Dirección General del Instituto y las autoridades e instancias pertinentes.</t>
  </si>
  <si>
    <t>10. Diseñar e implementar estrategias, instrumentos y herramientas con aplicación de tecnología de punta adecuada que permita brindar de manera constante y permanente un buen selVicio al ciudadano.</t>
  </si>
  <si>
    <t>10. Ejercer la ordenación del gasto, hasta por el monto que le sea delegado.</t>
  </si>
  <si>
    <t>10. Suministrar información científica y tecnológica como base para la toma de decisiones de las diferentes dependencias misionales del Instituto.</t>
  </si>
  <si>
    <t>1O. Impartir los lineamientos para coordinar las acciones necesarias con el Instituto Nacional de Metrología, para el desarrollo del componente metro lógico en las Redes en Salud Pública.</t>
  </si>
  <si>
    <t>10. Diseñar, desarrollar y ejecutar actividades de divulgación e información sobre los riesgos que deben ser tenidos en cuenta por las entidades, instituciones, comunidades y personas para la protección de la salud pública, en el marco de las competencias del Instituto.</t>
  </si>
  <si>
    <t>11. Participar en la planeación, desarrollo y coordinación de los sistemas de información en salud pública, con el Ministerio de Salud y Protección Social, las entidades territoriales y demás entidades del sistema de salud.</t>
  </si>
  <si>
    <t>11. Dirigir el proceso de análisis del riesgo y respuesta inmediata en salud pública.</t>
  </si>
  <si>
    <t>11. Servir de enlace, cuando sea del caso, con la entidad que se contrate para adelantar las auditorías internas.</t>
  </si>
  <si>
    <t>11. Llevar a cabo las actuaciones encaminadas a lograr el cobro efectivo de las sumas que le adeuden al Instituto por todo concepto, desarrollar las labores de cobro persuasivo, la suscripción de acuerdo de pago a que haya lugar y adelantar los procesos ejecutivos por jurisdicción coactiva.</t>
  </si>
  <si>
    <t>11. Diseñar, en coordinación con las dependencias, los indicadores de gestión de los programas y proyectos, de acuerdo con los lineamientos y políticas diseñadas por el Estado para tal fin y hacer el respectivo seguimiento a través de los sistemas establecidos para el efecto.</t>
  </si>
  <si>
    <t>11. Identificar las dificultades en la implementación de estándares y buenas prácticas en el cumplimiento de los principios para la información estatal y proponer acciones de mejora.</t>
  </si>
  <si>
    <t>11. Coordinar, supervisar y controlar el sistema de gestión documental del Instituto.</t>
  </si>
  <si>
    <t>11. Realizar estudios prospectivos en salud de acuerdo con las prioridades del país, para resolver necesidades y asesorar la generación de nuevas propuestas de innovación.)</t>
  </si>
  <si>
    <t>11. Impartir los lineamientos en la evaluación de tecnologías en salud pública, en lo de su competencia.</t>
  </si>
  <si>
    <t>11. Diseñar, promover y desarrollar programas de capacitación y entrenamiento que contribuyan al fortalecimiento de las competencias del recurso humano que presta servicios en Salud Pública.</t>
  </si>
  <si>
    <t>12. Formular, proponer y controlar, en el marco de sus competencias, la ejecución de programas de prevención, promoción y protección de la salud pública.</t>
  </si>
  <si>
    <t>12. Impartir las directrices, en coordinación con el Ministerio de Salud y Protección Social, para la participación del Instituto en el diseño y ejecución de programas y actividades destinados a prevenir, reducir o atender los efectos sobre la salud producidos por desastres, calamidades o emergencias, en articulación con las autoridades del Sistema Nacional de Prevención y Atención de Desastres SINPAD.</t>
  </si>
  <si>
    <t>12. Coordinar y consolidar las respuestas a los requerimientos presentados por los organismos de control respecto de la gestión del Instituto.</t>
  </si>
  <si>
    <t>12. Asesorar y asistir jurídicamente al Instituto en los asuntos propios de su quehacer institucional ante cualquier ente nacional e internacional.</t>
  </si>
  <si>
    <t>12. Realizar el seguimiento a la ejecución presupuestal y tramitar la viabilización de las modificaciones presupuestales a que haya lugar, en materia de inversión ante el Ministerio de Salud y Protección Social, el Ministerio de Hacienda y Crédito Público y el Departamento Nacional de Planeación.</t>
  </si>
  <si>
    <t>12. Identificar necesidades de información, con el propósito de ser priorizadas dentro del plan estratégico de información.</t>
  </si>
  <si>
    <t>12. Dirigir, planear y coordinar los procesos de contratación que requiera la entidad y elaborar los actos administrativos relacionados con dichos procesos.</t>
  </si>
  <si>
    <t>12. Supervisar el cumplimiento de los estándares de calidad a los laboratorios e instituciones que soliciten autorización para realizar análisis de interés en salud pública.</t>
  </si>
  <si>
    <t>12. Presentar, de conformidad con lo señalado en la ley 1438 de 2011, reportes a las Comisiones Séptimas Conjuntas, de Cámara y Senado, antes de finalizar cada legislatura sobre todas las evaluaciones periódicas que realice el Instituto en temas de Salud Pública.</t>
  </si>
  <si>
    <t>13. Elaborar los diagnósticos que determinen eventuales riesgos en salud pública, que estén asociados a desastres de cualquier tipo u origen.</t>
  </si>
  <si>
    <t>13. Dirigir y orientar el ejercicio de las funciones señaladas para el Observatorio Nacional de Salud.</t>
  </si>
  <si>
    <t>13. Presentar informes de actividades a la Dirección General y al Comité de Coordinación del Sistema de Control Interno.</t>
  </si>
  <si>
    <t>13. Apoyar la elaboración, revisión o proyección de convenios en los que participe el Instituto.</t>
  </si>
  <si>
    <t>13. Realizar el seguimiento a las metas del Plan Nacional de Desarrollo asignadas al Instituto Nacional de Salud, mediante la evaluación de los planes de acción.</t>
  </si>
  <si>
    <t>13. Organizar los procesos internos en la producción de información para cumplir con las políticas, los planes, programas y proyectos teniendo en cuenta los lineamientos para la información estatal.</t>
  </si>
  <si>
    <t>13. Elaborar y mantener actualizado el Manual Especifico de Funciones y de Competencias Laborales de la entidad.</t>
  </si>
  <si>
    <t>13. Suministrar a la Dirección General la información que se requiera para asesorar y apoyar al Ministerio de Salud y Protección Social, en la formulación de políticas, normas, planes y programas relacionados con las Redes en Salud Pública.</t>
  </si>
  <si>
    <t>14. Coordinar y articular, en el ámbito de sus competencias, las acciones de evaluación, superación y mitigación de los riesgos que afecten la salud pública, con las entidades nacionales y territoriales.</t>
  </si>
  <si>
    <t>14. Dirigir y promover la investigación y gestión del conocimiento en salud pública, de conformidad con las políticas, planes y lineamientos del Departamento Administrativo de Ciencia, Tecnología e Innovación y del Ministerio de Salud y Protección Social.</t>
  </si>
  <si>
    <t>14. Apoyar el desarrollo. sostenimiento y mejoramiento continuo del sistema integrado de gestión institucional, supervisar su efectividad y la observancia de sus recomendaciones.</t>
  </si>
  <si>
    <t>14. Coordinar y adelantar los procedimientos administrativos derivados de la competencia atribuida al Instituto como autoridad sanitaria.</t>
  </si>
  <si>
    <t>14. liderar y apoyar a las dependencias en la implementación, desarrollo y sostenimiento de sistemas integrados de gestión, de acuerdo a lo establecido en los planes y proyectos estratégicos del Instituto.</t>
  </si>
  <si>
    <t>14. Definir los protocolos, adelantar la capacitación y fomentar la cultura organizacional orientada a la utilización y adaptación de tecnologías de punta.</t>
  </si>
  <si>
    <t>14. Dirigir, coordinar y hacer seguimiento a la planeación, ejecución y control de la gestión administrativa y financiera del Instituto.</t>
  </si>
  <si>
    <t>14. Gestionar la participación de las Redes en Salud Pública en los programas, planes y actividades destinados a prevenir, reducir o atender los efectos sobre la salud producidos por desastres, calamidades o emergencias, en articulación con las autoridades del Sistema Nacional de Prevención y Atención de Desastres.</t>
  </si>
  <si>
    <t>15. Promover, orientar y realizar actividades de capacitación en competencias del recurso humano que presta servicios en Salud Pública, de conformidad con la política del Gobierno Nacional.</t>
  </si>
  <si>
    <t>15. Promover e incentivar en el Instituto los intercambios científicos y la consecución de recursos de cooperación científica y técnica.</t>
  </si>
  <si>
    <t>15. Coordinar y adelantar los procesos administrativos sancionatorios que adelante el Instituto.</t>
  </si>
  <si>
    <t>15. Dirigir y coordinar la elaboración y actualización de los manuales de procedimientos del Instituto en concordancia con los lineamientos del Modelo Integrado de Gestión.</t>
  </si>
  <si>
    <t>15. Definir las necesidades para la obtención, generación y sostenimiento de sistemas de información confiables que requiera el Instituto con los componentes que se requieran para facilitar el monitoreo y puesta en marcha de programas coordinando su adquisición con la Secretaría General.</t>
  </si>
  <si>
    <t>15. Hacer seguimiento a la correcta ejecución, contabilización y rendición de informes y cuentas fiscales, presupuestales y contables de los recursos asignados a la institución.</t>
  </si>
  <si>
    <t>15. Dirigir, en coordinación con el Ministerio de Salud y Protección Social, la cooperación con organismos y organizaciones internacionales en el uso, acceso, oportunidad, disponibilidad, calidad y vigilancia en el campo de las Redes en Salud Pública.</t>
  </si>
  <si>
    <t>16. Promover la participación de los laboratorios e instituciones que realicen análisis de interés en salud pública en los programas de evaluación externa del desempeño para incentivar el mejoramiento de la calidad de las pruebas que realicen dichos laboratorios.</t>
  </si>
  <si>
    <t>16. Controlar el funcionamiento del Instituto y evaluar el resultado de sus actividades, de acuerdo con las políticas y planes adoptados.</t>
  </si>
  <si>
    <t>16.Adelantar los trámites legales correspondientes para proteger la propiedad intelectual y las patentes del Instituto.</t>
  </si>
  <si>
    <t>16. Definir las herramientas, mecanismos e instrumentos necesarios para concretar la ejecución de las políticas, planes, programas y proyectos.</t>
  </si>
  <si>
    <t>16. Brindar asesoría técnica para el diseño, puesta en marcha y operación de los diferentes sistemas de información.</t>
  </si>
  <si>
    <t>16. Presentar a la Dirección General la realización de estudios sobre planta de personal.</t>
  </si>
  <si>
    <t>17. Coordinar y asesorar la Red Nacional de Laboratorios de Salud Pública, Red de Bancos de Sangre y Servicios de Transfusión y Red Nacional de Donación y Trasplantes de Órganos y Tejidos, en asuntos de su competencia y servir como laboratorio nacional de salud pública y de referencia.</t>
  </si>
  <si>
    <t>17. Promover actividades entre el Instituto, el Ministerio de Salud y Protección Social, otras entidades del Sector Salud y Protección Social y las instituciones del Sistema Nacional de Ciencia, Tecnología e Innovación, tendientes a coordinar y armonizar materias de responsabilidad compartida.</t>
  </si>
  <si>
    <t>17. Apoyar el desarrollo y sostenimiento del Sistema Integrado de Gestión Institucional y la observancia de sus recomendaciones en el ámbito de su competencia.</t>
  </si>
  <si>
    <t>17. Atender, proponer e implementar las políticas y acciones relativas a la seguridad de la información y de la plataforma tecnológica del Instituto.</t>
  </si>
  <si>
    <t>17. Dirigir y controlar los servicios generales y de apoyo que se requieran para el funcionamiento de las dependencias de la entidad.</t>
  </si>
  <si>
    <t>18. Definir estrategias e impulsar y coordinar los planes y programas de transferencia de tecnología y de asistencia técnica para la Red Nacional de Laboratorios de Salud Pública, Red de Bancos de Sangre y Servicios de Transfusión y Red Nacional de Donación y Trasplantes de Órganos y Tejidos, en coordinación con el Ministerio de Salud y Protección Social.</t>
  </si>
  <si>
    <t>18. lmpartir las directrices para promover la participación de los laboratorios e instituciones que realicen análisis de interés en salud pública en los programas de evaluación externa del desempeño.</t>
  </si>
  <si>
    <t>18. Dirigir, administrar y orientar el desarrollo de los contenidos y ambientes virtuales requeridos para el cumplimiento de las funciones y objetivos del Instituto.</t>
  </si>
  <si>
    <t>18. Coordinar las actividades de control interno disciplinario para el cumplimiento de lo senalado en la Ley 734 de 2002 y las normas que la modifiquen o adicionen y resolverlas en primera instancia.</t>
  </si>
  <si>
    <t>19. Participar en la evaluación de tecnologías en salud pública, en lo de su competencia.</t>
  </si>
  <si>
    <t>19. Dirigir la asesoría que debe impartir el Instituto a la Red Nacional de Laboratorios de Salud Pública, Red de Bancos de Sangre y Servicios de Transfusión y Red Nacional de Donación y Trasplantes de Órganos y Tejidos.</t>
  </si>
  <si>
    <t>19. Verificar que en los procesos tecnológicos de la entidad se tengan en cuenta los estándares y lineamientos dictados por el Ministerio de las Tecnologías de la Información y las Comunicaciones que permitan la aplicación de las políticas que en materia de información expida el Departamento Nacional de Planeación y el Departamento Administrativo Nacional de Estadistica -DANE.</t>
  </si>
  <si>
    <t>19. Liderar la debida aplicación del Sistema de Desarrollo Administrativo relacionado con las políticas, estrategias, metodologías, técnicas y mecanismos de carácter administrativo y organizacional, al interior del Instituto.</t>
  </si>
  <si>
    <t>20. Investigar, desarrollar, producir, comercializar y proveer bienes y servicios esenciales en salud pública, de conformidad con los parámetros establecidos por el Ministerio de Salud y Protección Social, de manera directa o mediante alianzas o asociaciones estratégicas.</t>
  </si>
  <si>
    <t>20. Proponer al Gobierno Nacional planes y programas en el área de la salud pública, relacionados con los programas y funciones del Instituto.</t>
  </si>
  <si>
    <t>20. Asegurar la consistencia, confiabilidad y seguridad de los datos e información del sistema de información integral y su articulación con las demás entidades del Sector.</t>
  </si>
  <si>
    <t>21. Participar en coordinación con el Ministerio de Salud y Protección Social en el diseño y ejecución de programas y actividades destinados a prevenir, reducir o atender los efectos sobre la salud producidos por desastres, calamidades o emergencias, en articulación con las autoridades del Sistema Nacional de Prevención y Atención de Desastres, SINPAD.</t>
  </si>
  <si>
    <t>21. Impartir directrices para desarrollar, producir, comercializar y proveer bienes y servicios esenciales en salud pública, de conformidad con los parámetros establecidos por el Ministerio de Salud y Protección Social, de manera directa o mediante alianzas o asociaciones estratégicas.</t>
  </si>
  <si>
    <t>21. Asegurar el óptimo funcionamiento y mantenimiento de los sistemas de información, de la infraestructura y plataforma tecnológica y de comunicaciones del Instituto Nacional de Salud.</t>
  </si>
  <si>
    <t>22. Participar con las agencias especializadas u otras entidades, en el marco de las formas asociativas o de cooperación previstas por las normas propias del régimen de ciencia, tecnología e innovación.</t>
  </si>
  <si>
    <t>22. Promover la suscripción de convenios con organismos y entidades públicas y privadas y agencias de cooperación para el cumplimiento de las funciones a cargo del Instituto Nacional de Salud.</t>
  </si>
  <si>
    <t>22. Apoyar el desarrollo y sostenimiento del Sistema Integrado de Gestión Institucional y la observancia de sus recomendaciones en el ámbito de su competencia.</t>
  </si>
  <si>
    <t>23. Ordenar los gastos, administrar el Fondo Especial para Investigaciones, dictar los actos, realizar las operaciones y celebrar los contratos y convenios necesarios para el cumplimiento de los objetivos y funciones de la entidad, de acuerdo con las normas legales vigentes.</t>
  </si>
  <si>
    <t>24. Presentar para aprobación del Consejo Directivo el anteproyecto de presupuesto y los planes de inversión del Instituto, de conformidad con las disposiciones que regulan la materia.</t>
  </si>
  <si>
    <t>25. Proponer al Consejo Directivo, para la aprobación del Gobierno Nacional, la estructura administrativa y la planta de personal de la entidad.</t>
  </si>
  <si>
    <t>26. Crear y organizar mediante acto administrativo grupos internos de trabajo y órganos de asesoría y coordinación, para atender el cumplimiento de sus funciones, de acuerdo con las necesidades del servicio, los planes, programas y proyectos del Instituto.</t>
  </si>
  <si>
    <t>27. Ejercer la facultad nominadora del personal del Instituto con excepción de la atribuida a otras autoridades.</t>
  </si>
  <si>
    <t>28. Constituir mandatarios y apoderados que representen al Instituto en los asuntos judiciales y demás de carácter litigioso.</t>
  </si>
  <si>
    <t>29. Establecer y mantener el Sistema Integrado de Gestión del Instituto.</t>
  </si>
  <si>
    <t>30. Establecer mecanismos que permitan verificar y controlar la atención oportuna de las solicitudes formuladas por la ciudadanía.</t>
  </si>
  <si>
    <t>31. Dirigir la edición y publicación de los boletines y documentos que expida el Instituto.</t>
  </si>
  <si>
    <t>32. Dirigir y orientar las comunicaciones estratégicas del Instituto.</t>
  </si>
  <si>
    <t>33. Conocer y fallar en segunda instancia los procesos disciplinarios que se adelanten contra funcionarios del Instituto.</t>
  </si>
  <si>
    <t>34. Rendir informes y conceptos en materia de competencias del Instituto.</t>
  </si>
  <si>
    <t>SUBDIRECCIÓN DE INVESTIGACIÓN CIENTÍFICA Y TECNOLÓGICA</t>
  </si>
  <si>
    <t>SUBDIRECCIÓN DE PREVENCIÓN, VIGILANCIA Y CONTROL EN SALUD PÚBLICA</t>
  </si>
  <si>
    <t>SUBDIRECCIÓN RED NACIONAL DE TRANSPLANTES Y BANCOS DE SANGRE</t>
  </si>
  <si>
    <t>1. Gestionar y desarrollar los proyectos de investigación básica y aplicada en salud pública.</t>
  </si>
  <si>
    <t>1. Formular y orientar la ejecución de los planes, programas y proyectos que contribuyan al desarrollo de la prevención, vigilancia y control de enfermedades y factores de riesgos que afecten la salud pública.</t>
  </si>
  <si>
    <t>1. Coordinar actividades técnicas y administrativas con las instituciones que conforman la Red de Bancos de Sangre y Servicios de Transfusión y Red Nacional de Donación y Trasplantes de Órganos y Tejidos, en los aspectos relacionados con el uso adecuado de los componentes anatómicos, acceso, oportunidad, disponibilidad, calidad y vigilancia epidemiológica.</t>
  </si>
  <si>
    <t>2. Coordinar la ejecución de los proyectos de investigación que hayan sido aprobados.</t>
  </si>
  <si>
    <t>2. Orientar y coordinar las labores técnicas y científicas relacionadas con el desarrollo del Sistema de Vigilancia en Salud Pública de acuerdo con la normativa vigente.</t>
  </si>
  <si>
    <t>2. Elaborar y coordinar los planes, programas y proyectos sobre donación y trasplantes de órganos y tejidos, bancos de sangre y servicios de transfusión, incluyendo la hemovigilancia y biovigilancia de acuerdo a los lineamientos de la política nacional.</t>
  </si>
  <si>
    <t>3. Realizar investigaciones con diferentes enfoques para entender procesos y problemas específicos de salud y enfermedad, así como su impacto y posible aplicación en salud pública.</t>
  </si>
  <si>
    <t>3. Orientar y coordinar las labores técnicas y científicas relacionadas con el desarrollo de Programas Nacionales de Prevención y Control en salud pública de acuerdo con la normativa vigente.</t>
  </si>
  <si>
    <t>3. Establecer mecanismos para la coordinación de la infraestructura operacional de la Red de Bancos de Sangre y Servicios de Transfusión y Red Nacional de Donación y Trasplantes de Órganos y Tejidos, para atender de forma adecuada el suministro de componentes anatómicos en el territorio nacional, incluyendo las situaciones de emergencia.</t>
  </si>
  <si>
    <t>4. Generar metodologías e información técnico científica para intervenir en los eventos de interés en salud pública en el país.</t>
  </si>
  <si>
    <t>4. Orientar la elaboración de Guías Técnicas Operativas y Mapas actualizados de riesgos sanitarios e informes epidemiológicos.</t>
  </si>
  <si>
    <t>4. Consolidar, analizar y generar información de la Red de Bancos de Sangre y Servicios de Transfusión y Red Nacional de Donación y Trasplantes de Órganos y Tejidos.</t>
  </si>
  <si>
    <t>5. Desarrollar capacidad técnica, científica, investigativa y de infraestructura mediante la ejecución de proyectos de investigación en salud pública.</t>
  </si>
  <si>
    <t>5. Orientar y dirigir los sistemas de información para la gestión de datos e información estratégica para la Prevención, Vigilancia y Control en Salud PIJblica.</t>
  </si>
  <si>
    <t>5. Certificar la entrada y salida de componentes anatómicos, con el fin de hacer un manejo adecuado de las listas de espera y atender las necesidades nacionales.</t>
  </si>
  <si>
    <t>6. Transferir conocimiento científico y tecnológico a la comunidad científica y a las diferentes entidades con el fin de promover la apropiación del conocimiento científico en salud pública y biomedicina.</t>
  </si>
  <si>
    <t>6. Organizar e integrar la operación en red de los sistemas y redes de prevención, vigilancia y control en Salud Pública.</t>
  </si>
  <si>
    <t>6. Proyectar los manuales y documentos técnicos pertinentes para el desarrollo de las actividades técnico científicas en los laboratorios e instituciones que conforman la Red de Bancos de Sangre y Servicios de Transfusión y Red Nacional de Donación y Trasplantes de Órganos y Tejidos.</t>
  </si>
  <si>
    <t>7. Apoyar los programas de formación científica y tecnológica en salud y biomedicina, en el marco de sus competencias.</t>
  </si>
  <si>
    <t>7. Proyectar los conceptos sobre clasificación toxicológica y evaluación del riesgo de toxicidad de plaguicidas que vayan a ser utilizados en el país.</t>
  </si>
  <si>
    <t>7. Mantener actualizada la información de la lista de espera de órganos para trasplante y determinar la asignación de los componentes anatómicos con base en los criterios técnicos y científicos vigentes, cuando esta no ha sido posible en el nivel regional.</t>
  </si>
  <si>
    <t>8. Adelantar las actividades de promoción de la donación voluntaria de componentes anatómicos, en coordinación con el Ministerio de Salud y Protección Social y las entidades territoriales.</t>
  </si>
  <si>
    <t>9. Elaborar y proponer al Ministerio de Salud y Protección Social, los estándares de calidad y las normas técnicas aplicables a la Red de Bancos de Sangre y Servicios de Transfusión y Red Nacional de Donación y Trasplantes de Órganos y Tejidos.</t>
  </si>
  <si>
    <t>10. Coordinar con la Superintendencia Nacional de Salud y entidades nacionales y territoriales la aplicación de mecanismos para el cumplimiento de los estándares de calidad de las redes de trasplantes, bancos de sangre y servicios de transfusión.</t>
  </si>
  <si>
    <t>11. Vigilar y controlar la gestión de las actividades de las coordinaciones departamentales y regionales de las redes de Bancos de Sangre y Servicios de Transfusión y Donación y Trasplantes de Órganos y Tejidos.</t>
  </si>
  <si>
    <t>12. Realizar la auditoría y supervisión del cumplimiento de las normas técnicas y de coordinación de la redes de Bancos de Sangre y Servicios de Transfusión y Donación y Trasplantes de Órganos y Tejidos, especialmente las relacionadas con la prohibición de la comercialización de componentes anatómicos humanos e informar a las autoridades competentes.</t>
  </si>
  <si>
    <t>13. Elaborar e implementar los planes y programas de transferencia de tecnología para la Red Bancos de Sangre y Servicios de Transfusión y Red de Donación y Trasplantes de Órganos y Tejidos.</t>
  </si>
  <si>
    <t>14. Elaborar e implementar los planes y programas de asesoría, asistencia técnica, mejoramiento y seguimiento en las Redes de Bancos de Sangre y Servicios de Transfusión y Donación y Trasplantes de Órganos y Tejidos, para el cumplimiento de los estándares de calidad.</t>
  </si>
  <si>
    <t>15. Brindar asistencia técnica en la evaluación de tecnologías en salud pública en lo relacionado con los componentes anatómicos.</t>
  </si>
  <si>
    <t>16. Presentar semestralmente al Ministerio de Salud y Protección Social un informe sobre la situación actual de los componentes anatómicos.</t>
  </si>
  <si>
    <t>17. Participar en los programas, planes y actividades destinados a prevenir, reducir o atender los efectos sobre la salud, producidos por desastres, calamidades o emergencias, en articulación con las autoridades del Sistema Nacional de Prevención y Atención de Desastres, en lo que se refiere a componentes anatómicos.</t>
  </si>
  <si>
    <t>18. Gestionar la cooperación con organismos y organizaciones internacionales en el uso, acceso, oportunidad, disponibilidad, calidad y vigilancia en el campo de los trasplantes de órganos, tejidos y sangre, en coordinación con el Ministerio de Salud y Protección Social.</t>
  </si>
  <si>
    <t>SUBDIRECCIÓN DE INNOVACIÓN EN SALUD</t>
  </si>
  <si>
    <t>SUBDIRECCIÓN DE ANÁLISIS DEL RIESGO Y RESPUESTA INMEDIATA</t>
  </si>
  <si>
    <t>SUBDIRECCIÓN DE GESTIÓN DE CALIDAD DE LOS LABORATORIOS DE SALUD PÚBLICA</t>
  </si>
  <si>
    <t>1. Realizar la evaluación de nuevas tecnologías en salud pública.</t>
  </si>
  <si>
    <t>1. Diseñar, implementar y operar sistemas de alerta temprana para identificar y monitorear riesgos y/o amenazas en salud pública conforme al Reglamento Sanitario Internacional.</t>
  </si>
  <si>
    <t>1. Definir en coordinación con el Ministerio de Salud y Protección Social los estándares de calidad para la autorización de las instituciones o laboratorios que conforman la Red Nacional de Laboratorios de Salud Públíca, Red de Bancos de Sangre y Servicios de Transfusión y Red Nacional de Donación y Trasplantes de Órganos y Tejidos.</t>
  </si>
  <si>
    <t>2. Desarrollar investigaciones con enfoque prospectivo para la toma de decisiones en prevención, diagnóstico y manejo oportuno de problemas prioritarios en salud pública.</t>
  </si>
  <si>
    <t>2. Orientar y ejecutar Intervenciones de controlo mitigación de situaciones de riesgo para la salud pública en emergencias y desastres.</t>
  </si>
  <si>
    <t>2. Desarrollar acciones que permitan implementar el sistema de gestión de calidad incluyendo la acreditación de los laboratorios de salud pública que conforman las Redes en Salud Pública, con el fin de mejorar la calidad de los diagnósticos o pruebas de interés en salud pública.</t>
  </si>
  <si>
    <t>3. Desarrollar investigaciones y acciones destinadas a traducir el conocimiento científico y tecnológico en bienes y servicios para la salud.</t>
  </si>
  <si>
    <t>3. Mantener actualizado el análisis sistemático y continuo de riesgos sanitarios para la prevención y atención de emergencias y desastres en salud pública.</t>
  </si>
  <si>
    <t>3. Mantener actualizado el diagnóstico organizacional y de capacidad de oferta de la Red Nacional de Laboratorios de Salud Pública.</t>
  </si>
  <si>
    <t>4. Aplicar conocimiento y tecnología de punta encaminada a generar proyectos de investigación que sirvan para mejorar la salud pública.</t>
  </si>
  <si>
    <t>4. Evaluar y mejorar sistemáticamente las acciones realizadas para la atención de emergencias y desastres en salud pública.</t>
  </si>
  <si>
    <t>4. Supervisar el cumplimiento de los estándares de calidad y las normas técnicas en los laboratorios e instituciones que conforman las Redes en Salud Pública y que realizan análisis de los eventos de interés en salud pública.</t>
  </si>
  <si>
    <t>5. Generar información científica y tecnológica oportuna como base para la toma de decisiones de las diferentes dependencias institucionales.</t>
  </si>
  <si>
    <t>5. Fomentar y fortalecer el desarrollo de capacidades básicas para la alerta y respuesta de conformidad con el Proceso de Revisión del Reglamento Sanitario Internacional.</t>
  </si>
  <si>
    <t>5. Coordinar las acciones necesarias con el Instituto Nacional de Metrología, para el desarrollo del componente metrológico en las Redes en Salud Pública.</t>
  </si>
  <si>
    <t>6. Desarrollar capacidad técnica y de infraestructura para acelerar el uso y aplicación de bienes y servicios generados en el Instituto para la salud pública en cooperación con instituciones públicas y privadas.</t>
  </si>
  <si>
    <t>6. Ejecutar, coordinar y controlar, en coordinación con el Ministerio de Salud y Protección Social y las entidades competentes, el desarrollo de las políticas, estudios, programas y acciones de evaluación de riesgos de inocuidad de los alimentos.</t>
  </si>
  <si>
    <t>6. Programar y apoyar la ejecución en coordinación con las demás subdirecciones, los programas de evaluación externa del desempeño dirigidos a las Redes en Salud Pública, en las áreas de su competencia.</t>
  </si>
  <si>
    <t>7. Promover el desarrollo, innovación y referencia de tecnología diagnóstica en salud pública.</t>
  </si>
  <si>
    <t>7. Administrar y mantener actualizado el Sistema de Vigilancia en Salud Pública.</t>
  </si>
  <si>
    <t>7. Suministrar los requerimientos técnicos y las necesidades de insumos para el desarrollo de los programas de evaluación externa del desempeño a la Dirección de Producción.</t>
  </si>
  <si>
    <t>8. Apoyar a la Oficina Asesora Jurídica en el registro de la propiedad intelectual, las marcas y las patentes de los biológicos, productos y procesos que hayan sido creados por eI INS.</t>
  </si>
  <si>
    <t>8. Suministrar a la Dirección General la información sobre la vigilancia en salud pública, alertas y respuestas ante eventos o riesgos, para que sea comunicada al Ministerio de Salud y Protección Social, en el marco de sus competencias.</t>
  </si>
  <si>
    <t>8. Consolidar y analizar la información y seguimiento de los programas de evaluación externa del desempeño y generar los indicadores pertinentes.</t>
  </si>
  <si>
    <t>9. Brindar asesoría y acompañamiento en la organización, gestión de procesos y planes de mejora para atender el cumplimiento del Sistema de Gestión de Calidad a los laboratorios e instituciones de las Redes en Salud Pública.</t>
  </si>
  <si>
    <t>10. Diseñar. proponer y aplicar los procedimientos de verificación y validación del cumplimiento de los estándares de calidad a cargo de las instituciones o laboratorios.</t>
  </si>
  <si>
    <t>SUBDIRECCIÓN LABORATORIO NACIONAL DE REFERENCIA</t>
  </si>
  <si>
    <t>1. Realizar las pruebas o ensayos de confirmación y referencia de eventos de interés en salud pública a cargo del nivel nacional.</t>
  </si>
  <si>
    <t>2. Coordinar con los demás actores de la Red Nacional de Laboratorios de Salud Pública, la referencia y contra referencia de muestras y resultados de diagnostico de eventos de interé.s en salud pública.</t>
  </si>
  <si>
    <t>3. Desarrollar, validar, adoptar y actualizar las metodologías y ensayos empleados para la obtención de resultados de diagnóstico, vigilancia y confirmación por el laboratorio, de eventos de interés en salud pública.</t>
  </si>
  <si>
    <t>4. Consolidar, analizar y generar información del Laboratorio Nacional de Referencia y generar los indicadores pertinentes.</t>
  </si>
  <si>
    <t>5. Proyectar los manuales y documentos técnicos pertinentes para el desarrollo de las actividades técnico científicas del Laboratorio Nacional de Referencia.</t>
  </si>
  <si>
    <t>6. Cumplir con estándares de calidad incluyendo la participación en ensayos de comparación interlaboratorios y en programas de evaluación externa del desempet'ío con entidades internacionales, a fin de demostrar su competencia y establecer o adoptar técnicas relacionadas con las áreas de su interés.</t>
  </si>
  <si>
    <t xml:space="preserve">7. Elaborar e implementar los planes y programas de transferencia de tecnología para la Red Nacional de Laboratorios de Salud Pública, en coordinación con el Ministerio de Salud y Protección Social. </t>
  </si>
  <si>
    <t>8. Elaborar e implementar los planes y programas de asesoría, asistencia técnica, mejoramiento y seguimiento para la Red Nacional de Laboratorios de Salud Pública, para el cumplimiento de los estándares de calidad.</t>
  </si>
  <si>
    <t>9. Brindar asistencia técnica en la evaluación de tecnologías en salud pública en lo relacionado con los Laboratorios de Salud pública.</t>
  </si>
  <si>
    <t>10. Coordinar con el INVIMA el cumplimiento de las funciones de la Red Nacional de Laboratorios de Salud Pública, acorde con la normatividad.</t>
  </si>
  <si>
    <t>11. Participar en los programas, planes y actividades destinados a prevenir, reducir o atender los efectos sobre la salud, producidos por desastres, calamidades o emergencias, en articulación con las autoridades del Sistema Nacional de Prevención y Atención de Desastres, que requieran apoyo del Laboratorio Nacional de Referencia.</t>
  </si>
  <si>
    <t>Documentos de lineamientos técnicos</t>
  </si>
  <si>
    <t>Solicitudes atendidas</t>
  </si>
  <si>
    <t>Realizar las asistencias técnicas</t>
  </si>
  <si>
    <t>PLAN SECTORIAL DE GESTIÓN Y DESEMPEÑO</t>
  </si>
  <si>
    <t>PSGD</t>
  </si>
  <si>
    <t>CANT.</t>
  </si>
  <si>
    <t>Vinculación y retiro del personal al INS</t>
  </si>
  <si>
    <t>A_01 – Gestión Humana</t>
  </si>
  <si>
    <t>A_02 – Adquisición de Bienes y Servicios</t>
  </si>
  <si>
    <t>A_03 – Gestión Documental</t>
  </si>
  <si>
    <t>A_04 - Equipos de Laboratorio</t>
  </si>
  <si>
    <t>A_05 – Gestión Ambiental</t>
  </si>
  <si>
    <t>A_07 – Gestión Jurídica</t>
  </si>
  <si>
    <t>A_08 – Atención al Ciudadano</t>
  </si>
  <si>
    <t>A_09 – Gestión Financiera</t>
  </si>
  <si>
    <t>A_10 Recursos Físicos</t>
  </si>
  <si>
    <t>D_01 – Planeación Institucional</t>
  </si>
  <si>
    <t>D_02 – Gestión de Calidad</t>
  </si>
  <si>
    <t>D_03 – Comunicación Institucional</t>
  </si>
  <si>
    <t>D_04 – Tecnologías de Información y Comunicación</t>
  </si>
  <si>
    <t>E_01 – Control Institucional</t>
  </si>
  <si>
    <t>R_01 – Redes en Salud Pública</t>
  </si>
  <si>
    <t>R_02 – Vigilancia y Análisis del Riesgo en Salud Pública</t>
  </si>
  <si>
    <t>R_03 – Investigación en Salud Pública</t>
  </si>
  <si>
    <t>R_04 – Producción</t>
  </si>
  <si>
    <t>R_05 – Observatorio Nacional de Salud</t>
  </si>
  <si>
    <t>SELECCIONE DEPENDENCIA</t>
  </si>
  <si>
    <t>Evaluar resultados de los procesos del INS (Auditorías)</t>
  </si>
  <si>
    <t>Presentar informes a las instancias que lo requieran</t>
  </si>
  <si>
    <t>Fomentar la cultura del autocontrol</t>
  </si>
  <si>
    <t>Asesorar para la prevención del daño antijurídico</t>
  </si>
  <si>
    <t>Realizar la defensa de los intereses del INS</t>
  </si>
  <si>
    <t>Asesorar a la alta Dirección y a las dependencias en temas de planeación y proyectos</t>
  </si>
  <si>
    <t>Elaborar y difundir instrumentos y metodologías requeridos por los procesos de competencia</t>
  </si>
  <si>
    <t>Asesorar a las Dependencias en la implementación del SIG</t>
  </si>
  <si>
    <t>Administrar la documentación del SIG</t>
  </si>
  <si>
    <t>Mantener la disponibilidad de la infraestructura tecnológica</t>
  </si>
  <si>
    <t>Implementar las estrategias del Estado en materia de TIC</t>
  </si>
  <si>
    <t>Desarrollar estrategias de comunicación interna y externa</t>
  </si>
  <si>
    <t>Apoyar al INS en materia de comunicación para el posicionamiento institucional</t>
  </si>
  <si>
    <t>Desarrollar acciones en el proceso de ingreso de personal</t>
  </si>
  <si>
    <t>Implementar estrategias administrativas y de gestión para talento humano en el lapso de permanencia y retiro</t>
  </si>
  <si>
    <t>Adelantar proceso contractual para la adquisición de bienes y servicios del INS</t>
  </si>
  <si>
    <t>Asesorar a las Dependencias en los procedimientos de los procesos contractuales</t>
  </si>
  <si>
    <t>Implementar y divulgar las técnicas de la administración documental</t>
  </si>
  <si>
    <t>Salvaguardar y vigilar la preservación de la memoria institucional</t>
  </si>
  <si>
    <t>Gestionar la adquisición de equipos de laboratorio y apoyo crítico</t>
  </si>
  <si>
    <t>Gestionar el mantenimiento preventivo y correctivo de equipos de laboratorio y apoyo crítico, garantizando su funcionamiento</t>
  </si>
  <si>
    <t>Implementar lineamientos y estrategias en aspectos ambientales</t>
  </si>
  <si>
    <t>Implementar las estrategias del Estado en materia ambiental</t>
  </si>
  <si>
    <t>Administrar el sistema de PQRSD</t>
  </si>
  <si>
    <t>Realizar la gestión de correspondencia</t>
  </si>
  <si>
    <t>Realizar la gestión administrativa para la ejecución de recursos</t>
  </si>
  <si>
    <t>Elaborar y presentar los Estados Financieros</t>
  </si>
  <si>
    <t>Gestionar la disponibilidad de la infraestructura física y de bienes muebles para la operación del INS.</t>
  </si>
  <si>
    <t>Administrar el sistema de almacén e inventarios del INS</t>
  </si>
  <si>
    <t>Divulgar resultados de las investigaciones realizadas</t>
  </si>
  <si>
    <t>Ser Laboratorio Nacional de Referencia en temas de salud pública</t>
  </si>
  <si>
    <t>Generar y divulgar información por las redes de laboratorios, bancos de sangre, donación y trasplantes de componentes anatómicos</t>
  </si>
  <si>
    <t>Gestionar los procesos de producción de biológicos, biomodelos, medios de cultivo y reactivos de diagnóstico y referencia</t>
  </si>
  <si>
    <t>Asistir técnicamente a sus grupos de interés en temas relacionados con los productos ofertados</t>
  </si>
  <si>
    <t>Realizar análisis de información, primaria y secundaria, epidemiológica de los eventos de interés en salud pública</t>
  </si>
  <si>
    <t>OBJETIVO DE DEPENDENCIA</t>
  </si>
  <si>
    <t xml:space="preserve">VALOR </t>
  </si>
  <si>
    <t>PL_20</t>
  </si>
  <si>
    <t>PL_14</t>
  </si>
  <si>
    <t>PL_13</t>
  </si>
  <si>
    <t>PRODUCTOS</t>
  </si>
  <si>
    <t>VALOR TOTAL</t>
  </si>
  <si>
    <t>CONCEPTO</t>
  </si>
  <si>
    <t>Coordinar las redes de laboratorios y las redes especiales</t>
  </si>
  <si>
    <t>OBJETIVOS ESTRATÉGICOS INS</t>
  </si>
  <si>
    <t>Operar el sistema de vigilancia en salud pública</t>
  </si>
  <si>
    <t>Operar el sistema de gestión del riesgo en salud pública</t>
  </si>
  <si>
    <t>Fortalecer las capacidades básicas del talento humano en vigilancia en salud pública</t>
  </si>
  <si>
    <t>Generar conocimiento científico, tecnológico e innovación en salud y ciencias biomédicas</t>
  </si>
  <si>
    <t>Realizar actividades de transferencia y apropiación social del conocimiento en salud y ciencias biomédicas</t>
  </si>
  <si>
    <t>Apoyar la formación del recurso humano, en ciencia tecnología e innovación en salud y biomedicina</t>
  </si>
  <si>
    <t>Liderar en Colombia la consolidación de redes de conocimiento, investigación  e innovación en temas prioritarios de salud pública para el país con públicos y privados.</t>
  </si>
  <si>
    <t>Generar procesos de apropiación social del conocimiento.</t>
  </si>
  <si>
    <t>Dar respuesta oportuna a brotes, epidemias, eventos de emergencia o amenazas producto de atentados biológicos y situaciones de vigilancia rutinaria mediante el trabajo en red con las entidades territoriales e instituciones publicas y privadas.</t>
  </si>
  <si>
    <t>Fortalecer capacidades básicas del talento humano en salud para vigilancia y respuesta en el territorio nacional convirtiéndose en una entidad educativa.</t>
  </si>
  <si>
    <t>Optimizar el funcionamiento de las Redes de Trasplante y sangre en el país.</t>
  </si>
  <si>
    <t>Ampliar  y desarrollar la vigilancia de ENT y eventos de causa ambiental y causa externa.</t>
  </si>
  <si>
    <t>Liderar, como Laboratorio Nacional de Referencia la detección temprana de errores congénitos, de acuerdo a lo establecido en la Ley 1980 de 2019.</t>
  </si>
  <si>
    <t>Obtener reconocimiento de la OMS, como centro colaborador en patología, producción de sueros, respuesta en emergencias de salud publica, diagnostico virológico y evaluación de plaguicidas para control entomológico de uso en salud publica.</t>
  </si>
  <si>
    <t>Desarrollar el Colombia la red de biocontencion y bioseguridad y capacidad diagnostica local de interés en salud publica.</t>
  </si>
  <si>
    <t>Implementar instrumentos administrativos y de apoyo al cumplimiento de la misionalidad (MIPG), lograr actualización tecnológica y transformación digital.</t>
  </si>
  <si>
    <t>PROCESO D01
PLANEACIÓN INSTITUCIONAL</t>
  </si>
  <si>
    <t>FOR-D01.0000-003</t>
  </si>
  <si>
    <t>PROCESO D01
PLANEACION INSTITUCIONAL</t>
  </si>
  <si>
    <t>Realizar las acciones transversales para la gestión del proceso</t>
  </si>
  <si>
    <t>Gestión del Proceso en el SIG, adelantada</t>
  </si>
  <si>
    <t>Gestión de riesgos del proceso, adelantada</t>
  </si>
  <si>
    <t>Plan de Acción, gestionado</t>
  </si>
  <si>
    <t>Acciones de Transparencia, ejecutadas</t>
  </si>
  <si>
    <t>Actualizar y Monitorear los  riesgos de gestión y corrupción  de los procesos</t>
  </si>
  <si>
    <t xml:space="preserve">Realizar, actualizar y monitorear  los indicadores del proceso de acuerdo a los tiempos establecidos por la OAP y DNP para proyectos de inversión. </t>
  </si>
  <si>
    <t>Gestionar las actividades relativas al Plan de Acción</t>
  </si>
  <si>
    <t>Gestionar las actividades para dar cumplimiento a la estrategia de Transparencia</t>
  </si>
  <si>
    <t xml:space="preserve">Atender y suministrar información para auditorías internas y extenas (de Control Interno, Internas, de Certificación, de acreditación y de la CGR) </t>
  </si>
  <si>
    <t>Reportar avances de la gestión del Plan de Acción</t>
  </si>
  <si>
    <t xml:space="preserve">Mantener actualizados los documentos del proceso en el SIG (procedimientos, formatos, instructivos, etc) </t>
  </si>
  <si>
    <t xml:space="preserve">Realizar el informe de gestión de los procesos de la dependencia, como insumo para para la Revisión por la Dirección. </t>
  </si>
  <si>
    <t>Realizar el seguimiento y registrar avances de los planes de mejoramiento del proceso en el aplicativo SIGEM</t>
  </si>
  <si>
    <t xml:space="preserve">Mantener actualizados los contenidos publicados en la página web de la entidad, que sean competencia del proceso </t>
  </si>
  <si>
    <t>Elaborar y remitir aportes de la Dependencia, para la audiencia de Rendición de Cuentas</t>
  </si>
  <si>
    <t>Elaborar y remitir aportes de la Dependencia, para el Informe al Congreso</t>
  </si>
  <si>
    <t>Revisar y actualizar la documentación de calidad de la dependencia</t>
  </si>
  <si>
    <t>Referente de riesgos</t>
  </si>
  <si>
    <t>Referente de calidad</t>
  </si>
  <si>
    <t>Documentación susceptible de modificación reportada a la OAP para administración</t>
  </si>
  <si>
    <t>Información reportada a la OAP, para consolidación</t>
  </si>
  <si>
    <t>Indicadores actualizados y reportados a la OAP</t>
  </si>
  <si>
    <t>Auditorías atendidas</t>
  </si>
  <si>
    <t>Plan de Acción ajustado, enviado a la OAP</t>
  </si>
  <si>
    <t>Referente de Planeación</t>
  </si>
  <si>
    <t>Reportes de avances del Plan de Acción enviados dentro de términos</t>
  </si>
  <si>
    <t>Registro de asistencia a Jornada de Planeación</t>
  </si>
  <si>
    <t>Plan formulado según directrices de la Jornada</t>
  </si>
  <si>
    <t>SIGEM actualizado con avances y/o ajustes</t>
  </si>
  <si>
    <t>Espacios en web para publicaciones de la dependencia, actualizados</t>
  </si>
  <si>
    <t>Referente de Transparencia</t>
  </si>
  <si>
    <t>Riesgos monitoreados y actualizados</t>
  </si>
  <si>
    <t>Información remitida para presentación en Audiencia de Rendición de Cuentas</t>
  </si>
  <si>
    <t>Información remitida para elaboración del Informe al Congreso</t>
  </si>
  <si>
    <t>Jefe de Dependencia</t>
  </si>
  <si>
    <t>No. Riesgos monitoreados / No. Riesgos a monitorear</t>
  </si>
  <si>
    <t>No. Documentos actualizados / No. Documentos a actualizar</t>
  </si>
  <si>
    <t>Actividades realizadas / Actividades a realizar</t>
  </si>
  <si>
    <t>FORMULACION PLAN DE ACCIÓN</t>
  </si>
  <si>
    <t>Versión: 08</t>
  </si>
  <si>
    <t>Adelantar otras acciones misionales o administrativas que se programen</t>
  </si>
  <si>
    <t>FORMULACIÓN PLAN DE ACCIÓN</t>
  </si>
  <si>
    <t>Gestión del Plan de Acción</t>
  </si>
  <si>
    <t>Plan de Conservación Documental</t>
  </si>
  <si>
    <t>Plan de Preservación Digital</t>
  </si>
  <si>
    <t>Plan de Mantenimiento de Servicios Tecnológicos</t>
  </si>
  <si>
    <t>Plan de Austeridad y Gestión Ambiental</t>
  </si>
  <si>
    <t>Plan de Bienestar</t>
  </si>
  <si>
    <t>Plan de Acción (Plan de Gasto Público)</t>
  </si>
  <si>
    <t>Plan Anual de Auditorías</t>
  </si>
  <si>
    <t>PL_11</t>
  </si>
  <si>
    <t>PLAN DE ACCIÓN 2022
OBJETIVOS ESPECÍFICOS</t>
  </si>
  <si>
    <t>JEFE DEPENDENCIA</t>
  </si>
  <si>
    <t>CIELO DEL SOCORRO CASTILLA PALLARES</t>
  </si>
  <si>
    <t>LUIS ERNESTO FLÓREZ SIMANCA</t>
  </si>
  <si>
    <t>WILLIAM JIMÉNEZ HERRERA</t>
  </si>
  <si>
    <t>JUAN CAMILO CHAVARRO MARÍN</t>
  </si>
  <si>
    <t>ELSA MARLÉN BARACALDO HUERTAS</t>
  </si>
  <si>
    <t>MARCELA MARÍA MERCADO REYES</t>
  </si>
  <si>
    <t>FRANKLYN EDWIN PRIETO ALVARADO</t>
  </si>
  <si>
    <t>ASTRID CAROLINA FLÓREZ SÁNCHEZ</t>
  </si>
  <si>
    <t>EDGAR JAVIER ARIAS RAMÍREZ</t>
  </si>
  <si>
    <t>CARLOS ANDRÉS CASTAÑEDA ORJUELA</t>
  </si>
  <si>
    <t>CAROLINA VILLADA MEJÍA</t>
  </si>
  <si>
    <t>REFERENTE</t>
  </si>
  <si>
    <t>NADIA AIXA PINEDA SARMIENTO</t>
  </si>
  <si>
    <t>SEBASTIÁN BELTRÁN TORRES</t>
  </si>
  <si>
    <t>WILSON ALBERTO CASTRO CONTRERAS</t>
  </si>
  <si>
    <t>YOLANDA RAMÍREZ SUÁREZ</t>
  </si>
  <si>
    <t>AMANDA JULIETH RIVERA MURCIA</t>
  </si>
  <si>
    <t>EDWIN ALBERTO MELO GONZÁLEZ</t>
  </si>
  <si>
    <t>CAMILO FONSECA FINO</t>
  </si>
  <si>
    <t>ROSA ELVINIA RODRÍGUEZ RODRÍGUEZ</t>
  </si>
  <si>
    <t>ROSBERT GERMÁN RAMÍREZ VARGAS</t>
  </si>
  <si>
    <t>PAOLA BELEÑO SALAS</t>
  </si>
  <si>
    <t>OD_11</t>
  </si>
  <si>
    <t>OD_12</t>
  </si>
  <si>
    <t>OD_13</t>
  </si>
  <si>
    <t>OD_14</t>
  </si>
  <si>
    <t>OD_15</t>
  </si>
  <si>
    <t>OD_20</t>
  </si>
  <si>
    <t>OD_30</t>
  </si>
  <si>
    <t>OD_40</t>
  </si>
  <si>
    <t>OD_50</t>
  </si>
  <si>
    <t>OD_60</t>
  </si>
  <si>
    <t>OD_70</t>
  </si>
  <si>
    <t>DEPEND.</t>
  </si>
  <si>
    <t>Evaluación, seguimiento auditoria y/o informes de Ley</t>
  </si>
  <si>
    <t>DTH</t>
  </si>
  <si>
    <t>DDE</t>
  </si>
  <si>
    <t>DGV</t>
  </si>
  <si>
    <t>DER</t>
  </si>
  <si>
    <t>DIC</t>
  </si>
  <si>
    <t>DCI</t>
  </si>
  <si>
    <t>DGC</t>
  </si>
  <si>
    <t>DGC Gestión para el Conocimiento y la Innovación</t>
  </si>
  <si>
    <t>DDE4 Compras y Contratación Pública</t>
  </si>
  <si>
    <t>DER2 Evaluación de Indicadores y Metas de Gobierno</t>
  </si>
  <si>
    <t>DIC3 Gestión de la Información Estadística</t>
  </si>
  <si>
    <t>DGV10 Integridad</t>
  </si>
  <si>
    <t>INDICADOR DE RESULTADO</t>
  </si>
  <si>
    <t>INDICADOR DE PRODUCTO</t>
  </si>
  <si>
    <t>%</t>
  </si>
  <si>
    <t>OBJETIVO ESPECÍFICO</t>
  </si>
  <si>
    <t>SOLICITADO</t>
  </si>
  <si>
    <t>1999-0300-06</t>
  </si>
  <si>
    <t>Informes presentados en el periodo / Total informes a presentar en el periodo</t>
  </si>
  <si>
    <t>No. de Gestiones realizadas en el periodo / No. Total de Gestiones a realizar en el periodo</t>
  </si>
  <si>
    <t>No. de Gestiones del Proceso realizadas en el periodo / No. Total de Gestiones del Proceso a realizar en el periodo</t>
  </si>
  <si>
    <t>% de cumplimiento del Plan de Acción</t>
  </si>
  <si>
    <t>No. de Acciones de Transparencia ejecutadas / No. de Acciones  de Transparencia a realizar</t>
  </si>
  <si>
    <t>VIGENTE PGN</t>
  </si>
  <si>
    <t>Optimizar la capacidad técnica institucional del sistema de información para dar respuesta a las necesidades de la vigilancia en salud pública. M_1101</t>
  </si>
  <si>
    <t>Mejorar la efectividad en la operación del sistema de vigilancia de los eventos de interés en salud pública. M_1102</t>
  </si>
  <si>
    <t>Fortalecer la capacidad de gestión del riesgo en salud pública. M_1103</t>
  </si>
  <si>
    <t>Formar y evaluar las competencias laborales para la operación del sistema de vigilancia y la gestión del riesgo en salud pública. M_1104</t>
  </si>
  <si>
    <t>Incrementar la disponibilidad de bienes y servicios priorizados por instancias competentes. M_1111</t>
  </si>
  <si>
    <t>Implementar el programa de control y aseguramiento de la calidad de bienes y servicios de interés en salud pública. M_1112</t>
  </si>
  <si>
    <t>Renovar los equipos e instrumentos de medición obsoletos o sin la tecnología apropiada acorde con las necesidades de atención en salud pública en el país. M_1121</t>
  </si>
  <si>
    <t>Contar con una infraestructura física que no produce riesgo físico a los funcionarios y visitantes del Instituto Nacional de Salud. M_9041</t>
  </si>
  <si>
    <t>Garantizar el cumplimiento de la normatividad de calidad exigida para acreditar los laboratorios del Instituto Nacional de Salud. M_9042</t>
  </si>
  <si>
    <t>Mejorar la capacidad para monitorear por laboratorio enfermedades trasmisibles , emergentes y reemergentes y condiciones no trasmisibles crónicas prevalentes de interes en salud pública. M_1131</t>
  </si>
  <si>
    <t>Fortalecer y mejorar la rectoría control y lineamientos en la coordinación de la red de laboratorios para la vigilancia en salud pública. M_1132</t>
  </si>
  <si>
    <t>Fortalecer el talento humano para formular proyectos de seguridad alimentaria y nutricional con una mirada holística. M_1141</t>
  </si>
  <si>
    <t>Diseñar metodologías de evaluación de intervenciones o estrategias en temas de Seguridad Alimentaria y Nutricional. M_1142</t>
  </si>
  <si>
    <t>Incentivar el uso de los Insumos generados por el Observatorio Nacional de Salud- ONS- en la toma de decisiones en salud pública. M_1151</t>
  </si>
  <si>
    <t>Mejorar el acceso de los diferentes públicos a la informacion generada por Observatrorio Nacional de Salud - ONS-, optimizando el uso de diferentes formatos comunicativos. M_1152</t>
  </si>
  <si>
    <t>Generar sistemas de información bajo estándares de MINTIC, para la recoleccion, consolidación y generación de información de interés en salud pública. M_9051</t>
  </si>
  <si>
    <t>Fortalecer la Infraestructura tecnológica de la entidad para la prestación de los servicios a cargo del INS. M_9052</t>
  </si>
  <si>
    <t>Mejorar y fortalecer la coordinación y operación de las redes especiales de bancos de sangre y donación y trasplantes. M_1162</t>
  </si>
  <si>
    <t>Disminuir el riesgo asociado a las reacciones adversas a la transfusión y al trasplante, para mitigar su impacto negativo en la calidad de vida de los pacientes. M_1163</t>
  </si>
  <si>
    <t>Garantizar el desarrollo de programas y proyectos de investigación y desarrollo tecnológico que aporten evidencia a los temas prioritarios en salud pública. M_1171</t>
  </si>
  <si>
    <t>Crear mecanismos y espacios para la socialización y divulgación de conocimiento con actores del sistema de ciencia, tecnología e innovación. M_1172</t>
  </si>
  <si>
    <t>Fortalecer el desarrollo de las capacidades, destrezas, habilidades, valores y competencias fundamentales de los trabajadores de INS durante el ciclo de vida laboral. M_9061</t>
  </si>
  <si>
    <t>Implementar y mantener las políticas del MIPG para mejorar la gestión y entorno de los trabajadores del Instituto Nacional de Salud en las mismas. M_9062</t>
  </si>
  <si>
    <t>V.F.</t>
  </si>
  <si>
    <t>DISPONIBLE</t>
  </si>
  <si>
    <t>M_110</t>
  </si>
  <si>
    <t>M_111</t>
  </si>
  <si>
    <t>M_112</t>
  </si>
  <si>
    <t>M_904</t>
  </si>
  <si>
    <t>M_113</t>
  </si>
  <si>
    <t>M_114</t>
  </si>
  <si>
    <t>M_115</t>
  </si>
  <si>
    <t>M_905</t>
  </si>
  <si>
    <t>M_116</t>
  </si>
  <si>
    <t>M_117</t>
  </si>
  <si>
    <t>M_906</t>
  </si>
  <si>
    <t>M_1101</t>
  </si>
  <si>
    <t>M_1102</t>
  </si>
  <si>
    <t>M_1103</t>
  </si>
  <si>
    <t>M_1104</t>
  </si>
  <si>
    <t>M_1111</t>
  </si>
  <si>
    <t>M_1112</t>
  </si>
  <si>
    <t>M_1121</t>
  </si>
  <si>
    <t>M_1122</t>
  </si>
  <si>
    <t>M_9041</t>
  </si>
  <si>
    <t>M_9042</t>
  </si>
  <si>
    <t>M_1131</t>
  </si>
  <si>
    <t>M_1132</t>
  </si>
  <si>
    <t>M_1141</t>
  </si>
  <si>
    <t>M_1142</t>
  </si>
  <si>
    <t>M_1151</t>
  </si>
  <si>
    <t>M_1152</t>
  </si>
  <si>
    <t>M_9051</t>
  </si>
  <si>
    <t>M_9052</t>
  </si>
  <si>
    <t>M_1161</t>
  </si>
  <si>
    <t>Mejorar el acceso y uso adecuado de componentes anatómicos (Trasplantes, Bancos de Sangre y Servicios de Transfusión). M_11611</t>
  </si>
  <si>
    <t>M_1162</t>
  </si>
  <si>
    <t>M_1163</t>
  </si>
  <si>
    <t>M_1171</t>
  </si>
  <si>
    <t>M_1172</t>
  </si>
  <si>
    <t>M_9061</t>
  </si>
  <si>
    <t>M_9062</t>
  </si>
  <si>
    <t>M_11011</t>
  </si>
  <si>
    <t>Servicio de información en materia de salud pública y prestación de servicios. M_11011</t>
  </si>
  <si>
    <t>M_11021</t>
  </si>
  <si>
    <t>Servicio de información de vigilancia epidemiológica. M_11021</t>
  </si>
  <si>
    <t>M_11022</t>
  </si>
  <si>
    <t>Servicio de asistencia técnica para el fortalecimiento de capacidades básicas y técnicas en salud. M_11022</t>
  </si>
  <si>
    <t>M_11031</t>
  </si>
  <si>
    <t>Servicio de gestión del riesgo para la salud pública. M_11031</t>
  </si>
  <si>
    <t>M_11041</t>
  </si>
  <si>
    <t>Servicio de educación para el trabajo en temas de salud pública y prestación de servicios. M_11041</t>
  </si>
  <si>
    <t>M_11111</t>
  </si>
  <si>
    <t>Biológicos, biosimilares y medicamentos de síntesis de interés en salud pública. M_11111</t>
  </si>
  <si>
    <t>M_11112</t>
  </si>
  <si>
    <t>Servicio de producción de insumos de laboratorio para investigación, diagnóstico y control de eventos de interés para la salud pública. M_11112</t>
  </si>
  <si>
    <t>M_11121</t>
  </si>
  <si>
    <t>Servicio de control y aseguramiento de la calidad a los bienes y servicios de interés para la salud pública. M_11121</t>
  </si>
  <si>
    <t>M_11211</t>
  </si>
  <si>
    <t>Infraestructura de laboratorios en salud con mejoramiento. M_11211</t>
  </si>
  <si>
    <t>M_11221</t>
  </si>
  <si>
    <t>Infraestructura de laboratorios en salud con mantenimiento. M_11221</t>
  </si>
  <si>
    <t>M_90411</t>
  </si>
  <si>
    <t>Sedes mantenidas. M_90411</t>
  </si>
  <si>
    <t>M_90421</t>
  </si>
  <si>
    <t>Sedes adecuadas. M_90421</t>
  </si>
  <si>
    <t>M_11311</t>
  </si>
  <si>
    <t>Servicio de laboratorio de referencia. M_11311</t>
  </si>
  <si>
    <t>M_11312</t>
  </si>
  <si>
    <t>Servicio de apoyo en suministros de tecnologías en salud para la atención a población. M_11312</t>
  </si>
  <si>
    <t>M_11313</t>
  </si>
  <si>
    <t>Servicio de investigación, desarrollo e innovación tecnológica en Salud. M_11313</t>
  </si>
  <si>
    <t>M_11321</t>
  </si>
  <si>
    <t>Documentos de lineamientos técnicos. M_11321</t>
  </si>
  <si>
    <t>M_11322</t>
  </si>
  <si>
    <t>Servicio de asistencia técnica para el fortalecimiento de capacidades básicas y técnicas en salud. M_11322</t>
  </si>
  <si>
    <t>M_11323</t>
  </si>
  <si>
    <t>Servicio de investigación, desarrollo e innovación tecnológica en epidemiologia. M_11323</t>
  </si>
  <si>
    <t>M_11411</t>
  </si>
  <si>
    <t>Servicio de investigación, desarrollo e innovación tecnológica en Salud. M_11411</t>
  </si>
  <si>
    <t>M_11421</t>
  </si>
  <si>
    <t>Documentos de Investigación. M_11421</t>
  </si>
  <si>
    <t>M_11511</t>
  </si>
  <si>
    <t>Documentos de Investigación. M_11511</t>
  </si>
  <si>
    <t>M_11521</t>
  </si>
  <si>
    <t>Servicio de investigación, desarrollo e innovación tecnológica en epidemiologia. M_11521</t>
  </si>
  <si>
    <t>M_90511</t>
  </si>
  <si>
    <t>Servicios de información implementados. M_90511</t>
  </si>
  <si>
    <t>M_90521</t>
  </si>
  <si>
    <t>Servicio de Implementación Sistemas de Gestión. M_90521</t>
  </si>
  <si>
    <t>M_11611</t>
  </si>
  <si>
    <t>Documentos normativos. M_11611</t>
  </si>
  <si>
    <t>M_11621</t>
  </si>
  <si>
    <t>Servicio de divulgación en monitoreo y organización de la red de bancos de sangre y Servicio de transfusión. M_11621</t>
  </si>
  <si>
    <t>M_11631</t>
  </si>
  <si>
    <t>Servicio de evaluación externa del desempeño para bancos de sangre y Servicio de transfusión. M_11631</t>
  </si>
  <si>
    <t>M_11632</t>
  </si>
  <si>
    <t>Servicio de transferencia y apropiación social del conocimiento en bancos de sangre. M_11632</t>
  </si>
  <si>
    <t>M_11711</t>
  </si>
  <si>
    <t>Servicio de investigación, desarrollo e innovación tecnológica en Salud. M_11711</t>
  </si>
  <si>
    <t>M_11721</t>
  </si>
  <si>
    <t>Documentos de Investigación. M_11721</t>
  </si>
  <si>
    <t>M_90611</t>
  </si>
  <si>
    <t>Servicio de Educación Informal para la Gestión Administrativa. M_90611</t>
  </si>
  <si>
    <t>M_90621</t>
  </si>
  <si>
    <t>Servicio de Implementación Sistemas de Gestión. M_90621</t>
  </si>
  <si>
    <t>M_110111</t>
  </si>
  <si>
    <t>Gestionar el sistema de información de vigilancia y control en salud pública. M_110111</t>
  </si>
  <si>
    <t>M_110211</t>
  </si>
  <si>
    <t>Realizar la vigilancia y control en la fase aguda de los eventos de interés en salud pública. M_110211</t>
  </si>
  <si>
    <t>M_110212</t>
  </si>
  <si>
    <t>Realizar las tareas programadas de apoyo logístico, administrativo y de soporte. M_110212</t>
  </si>
  <si>
    <t>M_110221</t>
  </si>
  <si>
    <t>Realizar las asistencias técnicas. M_110221</t>
  </si>
  <si>
    <t>M_110311</t>
  </si>
  <si>
    <t>Atender la demanda de evaluaciones de riesgo en salud pública. M_110311</t>
  </si>
  <si>
    <t>M_110411</t>
  </si>
  <si>
    <t>Realizar formación en competencias para la vigilancia y gestión del riesgo en salud pública. M_110411</t>
  </si>
  <si>
    <t>M_111111</t>
  </si>
  <si>
    <t>Producir biológicos, biosimilares y medicamentos de síntesis para la atención de eventos de interés para la salud pública priorizados por instancias competentes. M_111111</t>
  </si>
  <si>
    <t>M_111112</t>
  </si>
  <si>
    <t>Implementar estrategias de mercadeo y comercialización de los bienes y servicios de interés en salud pública ofertados por la Dirección de Producción del INS. M_111112</t>
  </si>
  <si>
    <t>M_111121</t>
  </si>
  <si>
    <t>Realizar el desarrollo de nuevos insumos de interés para la salud pública no disponibles en el país. M_111121</t>
  </si>
  <si>
    <t>M_111122</t>
  </si>
  <si>
    <t>Implementar el Programa de Cuidado y Uso de Animales de Laboratorio -PICUAL-INS-. M_111122</t>
  </si>
  <si>
    <t>M_111123</t>
  </si>
  <si>
    <t>M_111124</t>
  </si>
  <si>
    <t>Implementar el Programa de Producción de Medios de Cultivo y Soluciones el INS. M_111124</t>
  </si>
  <si>
    <t>M_111125</t>
  </si>
  <si>
    <t>Modernizar tecnológicamente los procesos productivos y de aseguramiento y control de la calidad. M_111125</t>
  </si>
  <si>
    <t>M_111211</t>
  </si>
  <si>
    <t>Implementar el Programa de Aseguramiento y Control de Calidad para materias primas, producto en proceso, producto terminado e insumos de la Dirección de Producción. M_111211</t>
  </si>
  <si>
    <t>M_111212</t>
  </si>
  <si>
    <t>Realizar tareas que contribuyan con la calidad y la mejora continua del proceso de producción. M_111212</t>
  </si>
  <si>
    <t>M_111213</t>
  </si>
  <si>
    <t>Garantizar gastos operativos y de apoyo logísticos asociados a la operación del proyecto. M_111213</t>
  </si>
  <si>
    <t>M_112111</t>
  </si>
  <si>
    <t>Adquirir equipos e instrumentos de medición para el INS.. M_112111</t>
  </si>
  <si>
    <t>M_112211</t>
  </si>
  <si>
    <t>M_112212</t>
  </si>
  <si>
    <t>M_112213</t>
  </si>
  <si>
    <t>M_904111</t>
  </si>
  <si>
    <t>Adecuación y mantenimiento a la infraestructura física, atendiendo las necesidades espaciales. M_904111</t>
  </si>
  <si>
    <t>M_904112</t>
  </si>
  <si>
    <t>COMPRA DE MATERIALES, EQUIPOS Y HERRAMIENTAS. M_904112</t>
  </si>
  <si>
    <t>M_904211</t>
  </si>
  <si>
    <t>Atender de manera oportuna las necesidades que se presenten durante el desarrollo de actividades institucionales. M_904211</t>
  </si>
  <si>
    <t>M_904212</t>
  </si>
  <si>
    <t>APOYO LOGÍSTICO - GASTOS OPERATIVOS. M_904212</t>
  </si>
  <si>
    <t>M_904213</t>
  </si>
  <si>
    <t>Implementar energía solar fotovoltaica. M_904213</t>
  </si>
  <si>
    <t>M_113111</t>
  </si>
  <si>
    <t>Ejecutar tareas programadas de apoyo logistico, administrativo y de soporte necesarias para ejecutar el proyecto de la DRSP. M_113111</t>
  </si>
  <si>
    <t>M_113112</t>
  </si>
  <si>
    <t>Mantener la acreditación de ensayos de laboratorio e implementar nuevos bajo la norma de calidad aplicables. M_113112</t>
  </si>
  <si>
    <t>M_113113</t>
  </si>
  <si>
    <t>Desarrollar programas de evaluación externa del desempeño directos e indirectos (PEED y PEEDI). M_113113</t>
  </si>
  <si>
    <t>M_113114</t>
  </si>
  <si>
    <t>Participar como laboratorio Nacional de referencia en programas de ensayo de aptitud (PEA). M_113114</t>
  </si>
  <si>
    <t>M_113115</t>
  </si>
  <si>
    <t>Desarrollar, validar, adoptar y actualizar las metodologías y ensayos empleados para la obtención de resultados de Eventos de interés en salud pública. M_113115</t>
  </si>
  <si>
    <t>M_113116</t>
  </si>
  <si>
    <t>Fortalecer habilidades técnicas y de gestión dell Talento humano. M_113116</t>
  </si>
  <si>
    <t>M_113121</t>
  </si>
  <si>
    <t>Realizar vigilancia rutinaria por laboratorio de los eventos de interés en salud pública priorizados por el MSPS. M_113121</t>
  </si>
  <si>
    <t>M_113122</t>
  </si>
  <si>
    <t>Realizar las acciones de vigilancia por laboratorio de los eventos ambientales. M_113122</t>
  </si>
  <si>
    <t>M_113123</t>
  </si>
  <si>
    <t>Realizar los ensayos de alta complejidad requeridos para apoyo a brotes. M_113123</t>
  </si>
  <si>
    <t>M_113131</t>
  </si>
  <si>
    <t>Presentar proyectos nuevos de investigación o participar en proyectos acorde con la competencia de la DRSP y. M_113131</t>
  </si>
  <si>
    <t>M_113132</t>
  </si>
  <si>
    <t>Desarrollar proyectos nuevos de investigación de Eventos de Interés en salud pública. M_113132</t>
  </si>
  <si>
    <t>M_113211</t>
  </si>
  <si>
    <t>1. Elaborar, y socializar documentos y lineamientos técnicos de las redes de laboratorios. M_113211</t>
  </si>
  <si>
    <t>M_113212</t>
  </si>
  <si>
    <t>Gestionar la implementación de los documentos y lineamientos técnicos de las redes de laboratorios elaborados. M_113212</t>
  </si>
  <si>
    <t>M_113221</t>
  </si>
  <si>
    <t>Realizar talleres, capacitaciones y demás actividades encaminadas al fortalecimiento de la Red Nacional de Laboratorios. M_113221</t>
  </si>
  <si>
    <t>M_113222</t>
  </si>
  <si>
    <t>Realizar asistencias técnica por diferentes canales, supervisiones, asesorias. M_113222</t>
  </si>
  <si>
    <t>M_113231</t>
  </si>
  <si>
    <t>Generar informes , boletines o alertas, tablas de vigilancia de salud pública, reglamento Sanitario Internacional. M_113231</t>
  </si>
  <si>
    <t>M_113232</t>
  </si>
  <si>
    <t>Publicar resultados de las investigaciones realizadas. M_113232</t>
  </si>
  <si>
    <t>M_114111</t>
  </si>
  <si>
    <t>Formar, capacitar y entrenar investigadores en temas de Seguridad Alimentaria y Nutricional. M_114111</t>
  </si>
  <si>
    <t>M_114112</t>
  </si>
  <si>
    <t>Realizar el soporte administrativo de los programas, planes, proyectos y actividades de nutrición y seguridad alimentaria. M_114112</t>
  </si>
  <si>
    <t>M_114113</t>
  </si>
  <si>
    <t>Formular, ejecutar y hacer seguimiento a programas, planes, proyectos de investigacion en Seguridad Alimentaria y Nutricional. M_114113</t>
  </si>
  <si>
    <t>M_114211</t>
  </si>
  <si>
    <t>Promover, organizar y/o participar en redes de conocimiento y eventos para la divulgación de resultados de investigaciones de nutrición y seguridad alimentaria. M_114211</t>
  </si>
  <si>
    <t>M_114212</t>
  </si>
  <si>
    <t>Estandarizar, validar metodologías y tecnologías para la obtención de resultados confiables en Seguridad Alimentaria y Nutricional. M_114212</t>
  </si>
  <si>
    <t>M_115111</t>
  </si>
  <si>
    <t>Analizar problemas asociados a la situación de salud en la población colombiana. M_115111</t>
  </si>
  <si>
    <t>M_115112</t>
  </si>
  <si>
    <t>Realizar análisis con enfoque territorial, de poblaciones vulnerables y por régimen de aseguramiento. M_115112</t>
  </si>
  <si>
    <t>M_115113</t>
  </si>
  <si>
    <t>Implementar soluciones de herramientas informáticas para el análisis de datos. M_115113</t>
  </si>
  <si>
    <t>M_115114</t>
  </si>
  <si>
    <t>Generar documentos de recomendaciones de política (policy brief). M_115114</t>
  </si>
  <si>
    <t>M_115211</t>
  </si>
  <si>
    <t>Articular actores de conocimiento científico en redes de conocimiento en salud. M_115211</t>
  </si>
  <si>
    <t>M_115212</t>
  </si>
  <si>
    <t>Realizar el monitoreo del índice de legitimidad del ONS. M_115212</t>
  </si>
  <si>
    <t>M_115213</t>
  </si>
  <si>
    <t>Realizar el monitoreo del impacto del plan de comunicaciones. M_115213</t>
  </si>
  <si>
    <t>M_115214</t>
  </si>
  <si>
    <t>Realizar las tareas programadas de apoyo logístico, administrativo y de soporte. M_115214</t>
  </si>
  <si>
    <t>M_905111</t>
  </si>
  <si>
    <t>Desarrollar, implementar o adquirir sistemas de información misionales y administrativos. M_905111</t>
  </si>
  <si>
    <t>M_905112</t>
  </si>
  <si>
    <t>Desarrollar e implementar componentes de software para la interoperabilidad de los diferentes sistemas de información del INS con otras fuentes. M_905112</t>
  </si>
  <si>
    <t>M_905113</t>
  </si>
  <si>
    <t>Realizar el soporte y mantenimiento evolutivo de las aplicaciones y sistemas de información institucionales. M_905113</t>
  </si>
  <si>
    <t>M_905114</t>
  </si>
  <si>
    <t>Desarrollar, implementar y dar soporte a los componentes de los Portales Institucionales de acuerdo a lineamientos de Gobierno Digital. M_905114</t>
  </si>
  <si>
    <t>M_905211</t>
  </si>
  <si>
    <t>Mantener en funcionamiento los componentes de la plataforma tecnológica institucional. M_905211</t>
  </si>
  <si>
    <t>M_905212</t>
  </si>
  <si>
    <t>Adquirir software y hardware para la plataforma tecnológica institucional. M_905212</t>
  </si>
  <si>
    <t>M_905213</t>
  </si>
  <si>
    <t>Modernizar la Infraestructura tecnológica del INS. M_905213</t>
  </si>
  <si>
    <t>M_905214</t>
  </si>
  <si>
    <t>Implementar los requerimientos de seguridad de la información en los procesos del INS. M_905214</t>
  </si>
  <si>
    <t>M_905215</t>
  </si>
  <si>
    <t>Implementar el marco de arquitectura empresarial. M_905215</t>
  </si>
  <si>
    <t>M_905216</t>
  </si>
  <si>
    <t>Proporcionar apoyo logístico, administrativo, y de soporte que permita la ejecución del proyecto de inversión. M_905216</t>
  </si>
  <si>
    <t>M_116111</t>
  </si>
  <si>
    <t>Realizar análisis de datos y preparación de lineamientos técnicos para las redes bancos de sangre y trasplantes. M_116111</t>
  </si>
  <si>
    <t>M_116112</t>
  </si>
  <si>
    <t>Armonizar acciones a desarrollar por cada actor de las Redes de Trasplantes y Bancos de Sangre. M_116112</t>
  </si>
  <si>
    <t>M_116211</t>
  </si>
  <si>
    <t>Realizar acompañamientos técnicos a las Red Nacional de Bancos de Sangre y Red Nacional de Trasplantes para identificar adherencia a procesos.. M_116211</t>
  </si>
  <si>
    <t>M_116212</t>
  </si>
  <si>
    <t>Hacer seguimiento y socialización de los principales indicadores de interés en las Redes de Bancos de Sangre, Servicios de Transfusión y Trasplantes. M_116212</t>
  </si>
  <si>
    <t>M_116213</t>
  </si>
  <si>
    <t>Administrar los sistemas de información RedData y SIHEVI, para monitorear los procesos asociados a donación, uso y complicaciones relacionadas con sangre, órganos y tejidos.. M_116213</t>
  </si>
  <si>
    <t>M_116311</t>
  </si>
  <si>
    <t>Preparar y acondicionar el material de referencia empleado para evaluar el desempeño a los actores de la Red Nacional de Bancos de Sangre y la Red Nacional de Donación y Trasplantes. M_116311</t>
  </si>
  <si>
    <t>M_116312</t>
  </si>
  <si>
    <t>Analizar el comportamiento de los actores frente a las evaluaciones realizadas, y permitir que los resultados sirvan en el proceso de mejora y seguridad de las transfusiones y trasplantes. M_116312</t>
  </si>
  <si>
    <t>M_116321</t>
  </si>
  <si>
    <t>Realizar talleres, capacitaciones y demás actividades encaminadas al fortalecimiento de la Red Nacional de bancos de sangre y Red Nacional de Trasplantes. M_116321</t>
  </si>
  <si>
    <t>M_116322</t>
  </si>
  <si>
    <t>Utilizar la información de hemovigilancia y biovigilancia para apoyar la gestión de riesgo asociado a los procesos de donación, transfusión y trasplante. M_116322</t>
  </si>
  <si>
    <t>M_116323</t>
  </si>
  <si>
    <t>Realizar investigación en temas de relevancia e impacto en políticas publicas de donación, uso y complicaciones asociadas sangre, órganos y tejidos. M_116323</t>
  </si>
  <si>
    <t>M_117111</t>
  </si>
  <si>
    <t>Formular, ejecutar y realizar seguimiento a programas, planes, proyectos y actividades de investigacion e innovacion en salud pública. M_117111</t>
  </si>
  <si>
    <t>M_117112</t>
  </si>
  <si>
    <t>Revisar técnica y éticamente los proyectos de investigación e innovación en salud pública formulados. M_117112</t>
  </si>
  <si>
    <t>M_117113</t>
  </si>
  <si>
    <t>Participar en la formación, capacitación y entrenamiento del recurso humano (investigadores en formación y/o clasificados como Junior, Asociados y Senior) en temas de investigación e innovación en salud pública. M_117113</t>
  </si>
  <si>
    <t>M_117114</t>
  </si>
  <si>
    <t>Implementar procesos de vigilancia científica y tecnológica que fomenten la transferencia, valoración y desarrollo de nuevos productos y servicios de innovación en salud pública. M_117114</t>
  </si>
  <si>
    <t>M_117115</t>
  </si>
  <si>
    <t>Mantener bancos de material biológico disponibles para la formulación y ejecución de investigaciones científicas en desarrollo. M_117115</t>
  </si>
  <si>
    <t>M_117116</t>
  </si>
  <si>
    <t>Desarrollar, estandarizar, validar y evaluar nuevas metodologías, biomodelos y tecnologías avanzadas para la obtención de resultados confiables que faciliten la comprensión de los procesos de salud-enfermedad e intervenciones en salud. M_117116</t>
  </si>
  <si>
    <t>M_117117</t>
  </si>
  <si>
    <t>Realizar el soporte administrativo de los programas, planes, proyectos y actividades de investigación e innovación en salud pública. M_117117</t>
  </si>
  <si>
    <t>M_117118</t>
  </si>
  <si>
    <t>Realizar actividades técnicas de apoyo a procesos misionales de eventos de interés en salud pública. M_117118</t>
  </si>
  <si>
    <t>M_117211</t>
  </si>
  <si>
    <t>Promover, participar y organizar eventos para la divulgación de resultados de los programas, planes, proyectos y actividades de investigación e innovación en salud pública realizados. M_117211</t>
  </si>
  <si>
    <t>M_117212</t>
  </si>
  <si>
    <t>Desarrollar el proceso editorial, de publicación y la distribución de la revista biomédica. M_117212</t>
  </si>
  <si>
    <t>M_117213</t>
  </si>
  <si>
    <t>Participar y promover la generación de redes nacionales de Innovación, conocimiento e investigación en temas de interés en Salud Pública. M_117213</t>
  </si>
  <si>
    <t>M_117214</t>
  </si>
  <si>
    <t>Someter, publicar o radicar productos de generación de conocimiento (producción intelectual en artículos, capítulos de libros, libros, informes técnicos con ISBN, ISSN, entre otros). M_117214</t>
  </si>
  <si>
    <t>M_906111</t>
  </si>
  <si>
    <t>Realizar encuesta de clima organizacional y bateria de riesgo psicosocial. M_906111</t>
  </si>
  <si>
    <t>M_906112</t>
  </si>
  <si>
    <t>Fortalecer las competencias y habilidades de los trabajadores del INS. M_906112</t>
  </si>
  <si>
    <t>M_906113</t>
  </si>
  <si>
    <t>Realizar actividades de apoyo logístico. M_906113</t>
  </si>
  <si>
    <t>M_906114</t>
  </si>
  <si>
    <t>Evaluar el cumplimiento de los objetivos de las actividades. M_906114</t>
  </si>
  <si>
    <t>M_906211</t>
  </si>
  <si>
    <t>Desarrollar las dimensiones del modelo integrado de planeación y gestión, para fortalecer la cultura institucional y el desarrollo humano. M_906211</t>
  </si>
  <si>
    <t>M_906212</t>
  </si>
  <si>
    <t>Realizar mantenimiento y monitoreo a los sistemas de gestión del MIPG del INS. M_906212</t>
  </si>
  <si>
    <t>COMPROMISO</t>
  </si>
  <si>
    <t>OBLIGACIÓN</t>
  </si>
  <si>
    <t>CDP</t>
  </si>
  <si>
    <t>FORTALECIMIENTO DE LA VIGILANCIA, DETECCIÓN, VALORACIÓN Y RESPUESTA ANTE RIESGOS, EVENTOS, EMERGENCIAS Y EPIDEMIAS EN SALUD PÚBLICA A NIVEL NACIONAL- M_110</t>
  </si>
  <si>
    <t>FORTALECIMIENTO DE LA CAPACIDAD INSTITUCIONAL EN LA PROVISIÓN DE BIENES Y SERVICIOS DE INTERÉS PARA LA SALUD PÚBLICA NACIONAL. M_111</t>
  </si>
  <si>
    <t>RENOVACIÓN TECNOLÓGICA DE LOS LABORATORIOS DEL INS NACIONAL. M_112</t>
  </si>
  <si>
    <t>FORTALECIMIENTO CONSTRUCCIÓN, ADECUACIÓN Y MANTENIMIENTO DE INFRAESTRUCTURA FÍSICA DEL INSTITUTO NACIONAL DE SALUD NACIONAL. M_904</t>
  </si>
  <si>
    <t>FORTALECIMIENTO DE LA CAPACIDAD RESOLUTIVA DEL LABORATORIO NACIONAL DE REFERENCIA Y REDES DE LABORATORIOS DE SALUD PÚBLICA. NACIONAL. M_113</t>
  </si>
  <si>
    <t>MEJORAMIENTO DE LA SITUACIÓN NUTRICIONAL DE LA POBLACIÓN A NIVEL NACIONAL. M_114</t>
  </si>
  <si>
    <t>FORTALECIMIENTO DEL ANÁLISIS DE INFORMACIÓN EN SALUD PARA LA TOMA DE DECISIONES EN EL ÁMBITO NACIONAL. M_115</t>
  </si>
  <si>
    <t>FORTALECIMIENTO INSTITUCIONAL EN TECNOLOGÍAS DE INFORMACIÓN Y COMUNICACIONES NACIONAL. M_905</t>
  </si>
  <si>
    <t>FORTALECIMIENTO DE LA COORDINACIÓN DE LAS REDES DE BANCOS DE SANGRE Y DE DONACIÓN Y TRASPLANTES NACIONAL. M_116</t>
  </si>
  <si>
    <t>INVESTIGACIÓN EN SALUD PÚBLICA Y BIOMEDICINA NACIONAL. M_117</t>
  </si>
  <si>
    <t>FORTALECIMIENTO ENTORNO LABORAL SALUDABLE DEL INSTITUTO NACIONAL DE SALUD NACIONAL. M_906</t>
  </si>
  <si>
    <t>M_141</t>
  </si>
  <si>
    <t>M_201</t>
  </si>
  <si>
    <t>M_202</t>
  </si>
  <si>
    <t>M_203</t>
  </si>
  <si>
    <t>M_301</t>
  </si>
  <si>
    <t>M_302</t>
  </si>
  <si>
    <t>M_401</t>
  </si>
  <si>
    <t>M_501</t>
  </si>
  <si>
    <t>M_502</t>
  </si>
  <si>
    <t>M_601</t>
  </si>
  <si>
    <t>M_701</t>
  </si>
  <si>
    <t>PL_12</t>
  </si>
  <si>
    <t>PL_15</t>
  </si>
  <si>
    <t>PL_30</t>
  </si>
  <si>
    <t>PL_40</t>
  </si>
  <si>
    <t>PL_50</t>
  </si>
  <si>
    <t>PL_60</t>
  </si>
  <si>
    <t>PL_70</t>
  </si>
  <si>
    <t>PLAN DE ACCIÓN 2022
TAREAS</t>
  </si>
  <si>
    <t>Revisar y ajustar Plan de Acción 2022</t>
  </si>
  <si>
    <t>Participar en la jornada de Planeación para atender los lineamientos para formulación P.A. 2023</t>
  </si>
  <si>
    <t>Formular Plan de Acción 2023</t>
  </si>
  <si>
    <t>Evaluar de manera independiente la gestión y resultados de los procesos INS para usuarios internos y externos, así como fomentar la cultura del autocontrol en los servidores públicos</t>
  </si>
  <si>
    <t>M_03 – Investigación en Salud Pública</t>
  </si>
  <si>
    <t>M_02 – Vigilancia y Análisis del Riesgo en Salud Pública</t>
  </si>
  <si>
    <t>M_01 – Redes en Salud Pública</t>
  </si>
  <si>
    <t>M_04 – Producción</t>
  </si>
  <si>
    <t>M_05 – Observatorio Nacional de Salud</t>
  </si>
  <si>
    <t>Realizar rutinas de mantenimiento oportunas para los equipos e instrumentos de medición del INS. M_1122</t>
  </si>
  <si>
    <t>Implementar el Programa de Obtención de venenos y hemoderivados destinados a la producción de biológicos y de insumos usados en el diagnóstico de eventos de interés en salud pública. M_111123</t>
  </si>
  <si>
    <t>Implementar lineamientos y estrategias para controlar los aspectos ambientales</t>
  </si>
  <si>
    <t>Gestionar la información financiera para la presentación de los estados contables, previa ejecución presupuestal</t>
  </si>
  <si>
    <t>Publicar los informes de medición de satisfacción de productos, servicios y atención del INS</t>
  </si>
  <si>
    <t>Vigilancia por laboratorio de Eventos de Interés en Salud Pública</t>
  </si>
  <si>
    <t>Capacitación y transferencia de tecnología en salud publica</t>
  </si>
  <si>
    <t>Evaluación externa del desempeño</t>
  </si>
  <si>
    <t>Asesoría y asistencia técnica</t>
  </si>
  <si>
    <t>Generación de normas técnicas</t>
  </si>
  <si>
    <t>Información para la toma de decisiones</t>
  </si>
  <si>
    <t>Desarrollo y asesoría en proyectos de investigación</t>
  </si>
  <si>
    <r>
      <t>Actividades de capacitación y evaluación</t>
    </r>
    <r>
      <rPr>
        <sz val="8"/>
        <color rgb="FF000000"/>
        <rFont val="Montserrat"/>
      </rPr>
      <t> de competencias en Salud Pública y Epidemiología​</t>
    </r>
  </si>
  <si>
    <t>SERV50_01</t>
  </si>
  <si>
    <t>SERV50_02</t>
  </si>
  <si>
    <t>SERV50_03</t>
  </si>
  <si>
    <t>SERV50_04</t>
  </si>
  <si>
    <t>SERV50_05</t>
  </si>
  <si>
    <t>SERV50_06</t>
  </si>
  <si>
    <t>SERV50_07</t>
  </si>
  <si>
    <t>SERV40_01</t>
  </si>
  <si>
    <t>SERV40_02</t>
  </si>
  <si>
    <t>SERV40_03</t>
  </si>
  <si>
    <t>SERV40_04</t>
  </si>
  <si>
    <t>SERV40_05</t>
  </si>
  <si>
    <t>SERV40_06</t>
  </si>
  <si>
    <t>Venta de Servicios de ensayo en biomodelos</t>
  </si>
  <si>
    <t>Venta de Medios de cultivo</t>
  </si>
  <si>
    <t>Venta de Antivenenos</t>
  </si>
  <si>
    <t>SERV60_01</t>
  </si>
  <si>
    <t>SERV60_02</t>
  </si>
  <si>
    <t>SERV60_03</t>
  </si>
  <si>
    <t>Conocimiento científico, tecnológico y de innovación en salud y ciencias biomédicas</t>
  </si>
  <si>
    <t>Actividades de capacitación y apoyo en la formación en ciencia, tecnología e innovación en salud y biomedicina</t>
  </si>
  <si>
    <t>Transferencia y apropiación social del conocimiento en salud y ciencias biomédicas</t>
  </si>
  <si>
    <t>SERV30_01</t>
  </si>
  <si>
    <t>SERV30_02</t>
  </si>
  <si>
    <t>SERV30_03</t>
  </si>
  <si>
    <t>Análisis de los factores de riesgo y determinantes sociales de la salud</t>
  </si>
  <si>
    <t>Monitoreo de indicadores de salud pública</t>
  </si>
  <si>
    <t>Diseño de modelos de análisis y evaluación de tendencias y predicción de eventos</t>
  </si>
  <si>
    <t>Análisis de políticas públicas</t>
  </si>
  <si>
    <t>Gestión del conocimiento en salud</t>
  </si>
  <si>
    <t>Conformación de redes de conocimiento en salud</t>
  </si>
  <si>
    <t>Comunicación de la ciencia</t>
  </si>
  <si>
    <t>Actividades de capacitación y apoyo en la formación del recurso humano en ciencia,</t>
  </si>
  <si>
    <t>Tecnología e innovación en salud</t>
  </si>
  <si>
    <t>SERV70_01</t>
  </si>
  <si>
    <t>SERV70_02</t>
  </si>
  <si>
    <t>SERV70_03</t>
  </si>
  <si>
    <t>SERV70_04</t>
  </si>
  <si>
    <t>SERV70_05</t>
  </si>
  <si>
    <t>SERV70_06</t>
  </si>
  <si>
    <t>SERV70_07</t>
  </si>
  <si>
    <t>SERV70_08</t>
  </si>
  <si>
    <t>SERV70_09</t>
  </si>
  <si>
    <t>SERV70_10</t>
  </si>
  <si>
    <t>SERV70_11</t>
  </si>
  <si>
    <r>
      <t>Protocolos</t>
    </r>
    <r>
      <rPr>
        <sz val="8"/>
        <color rgb="FF000000"/>
        <rFont val="Montserrat"/>
      </rPr>
      <t> para la vigilancia de la salud pública</t>
    </r>
  </si>
  <si>
    <r>
      <t>Lineamientos nacionales</t>
    </r>
    <r>
      <rPr>
        <sz val="8"/>
        <color rgb="FF000000"/>
        <rFont val="Montserrat"/>
      </rPr>
      <t> para el desarrollo de la vigilancia y análisis del riesgo en Salud Pública.</t>
    </r>
  </si>
  <si>
    <r>
      <t>Documentos técnico científicos</t>
    </r>
    <r>
      <rPr>
        <sz val="8"/>
        <color rgb="FF000000"/>
        <rFont val="Montserrat"/>
      </rPr>
      <t> , en evaluación del riesgo de inocuidad de alimentos y conceptos toxicológicos de plaguicidas.</t>
    </r>
  </si>
  <si>
    <r>
      <t>Datos e información</t>
    </r>
    <r>
      <rPr>
        <sz val="8"/>
        <color rgb="FF000000"/>
        <rFont val="Montserrat"/>
      </rPr>
      <t> epidemiológica.</t>
    </r>
  </si>
  <si>
    <r>
      <t>Transferencia y apropiación del conocimiento</t>
    </r>
    <r>
      <rPr>
        <sz val="8"/>
        <color rgb="FF000000"/>
        <rFont val="Montserrat"/>
      </rPr>
      <t> mediante investigación en salud pública y asistencias técnicas en salud pública a entidades territoriales.</t>
    </r>
  </si>
  <si>
    <t>PARTES INTERESADAS</t>
  </si>
  <si>
    <t>Apoyar y administrar los planes institucionales</t>
  </si>
  <si>
    <t>Apoyar la formulación y ejecución de proyectos de inversión</t>
  </si>
  <si>
    <t>Administrar el sistema de gestión de calidad</t>
  </si>
  <si>
    <t>Apoyar la gestión de indicadores</t>
  </si>
  <si>
    <t>Apoyar la gestión del riesgo</t>
  </si>
  <si>
    <t>SERV13_01</t>
  </si>
  <si>
    <t>SERV13_02</t>
  </si>
  <si>
    <t>SERV13_03</t>
  </si>
  <si>
    <t>SERV13_04</t>
  </si>
  <si>
    <t>SERV13_05</t>
  </si>
  <si>
    <t>P.A. - PSGD - PIGD - PAAC</t>
  </si>
  <si>
    <t>Dirección General - Áreas del INS - MSPS</t>
  </si>
  <si>
    <t>Formulación - Actualización - Trámites</t>
  </si>
  <si>
    <t>Administración documental - Apoyo a procesos - Comités SIG - Seguimiento por la Dirección</t>
  </si>
  <si>
    <t>Formulación - Actualización - Monitoreo</t>
  </si>
  <si>
    <t>Procesos del INS - DNP</t>
  </si>
  <si>
    <t>Dirección General - Procesos del INS</t>
  </si>
  <si>
    <t>1100</t>
  </si>
  <si>
    <t>1101</t>
  </si>
  <si>
    <t>Actividades de evaluación y seguimiento realizadas en el marco del Plan anual de auditoría de la vigencia  / Actividades de evaluación y seguimiento planeadas en el Plan anual de auditoría de la vigencia</t>
  </si>
  <si>
    <t>11001</t>
  </si>
  <si>
    <t>11002</t>
  </si>
  <si>
    <t>11003</t>
  </si>
  <si>
    <t>11004</t>
  </si>
  <si>
    <t>11011</t>
  </si>
  <si>
    <t>Informes o reportes de Ley elaborados y socializados</t>
  </si>
  <si>
    <t>No. De informes o reportes de ley elaborados y socializados</t>
  </si>
  <si>
    <t>11012</t>
  </si>
  <si>
    <t>Informes de evaluación independiente al Sistema de Control Interno elaborados y socializados</t>
  </si>
  <si>
    <t>No. De informes de evaluación independiente al Sistema de Control Interno elaborados y socializados</t>
  </si>
  <si>
    <t>11013</t>
  </si>
  <si>
    <t>Estrategias para el fomento de la cultura del autocontrol realizadas y socializadas</t>
  </si>
  <si>
    <t>No. De estrategias para el fomento de la cultura del autocontrol realizadas y socializadas</t>
  </si>
  <si>
    <t>110011</t>
  </si>
  <si>
    <t>110021</t>
  </si>
  <si>
    <t>110031</t>
  </si>
  <si>
    <t>110041</t>
  </si>
  <si>
    <t>110111</t>
  </si>
  <si>
    <t>Elaborar los informes y/o reportes de Ley programados para la vigencia 2022 y/o requeridos de conformidad con la normatividad Legal Vigente.</t>
  </si>
  <si>
    <t>Informes y reportes de Ley elaborados / No. Informes programados y/o requeridos para el periodo evaluado.</t>
  </si>
  <si>
    <t>110121</t>
  </si>
  <si>
    <t>Realizar las evaluaciones independientes al Sistema de Control Interno programadas para la vigencia 2022</t>
  </si>
  <si>
    <t>Evaluaciones independientes realizadas / No. Evaluaciones programadas para el periodo evaluado.</t>
  </si>
  <si>
    <t>110131</t>
  </si>
  <si>
    <t>Generar las estrategias para el fomento de la cultura del autocontrol programadas para la vigencia 2022</t>
  </si>
  <si>
    <t>Estrategias para el fomento realizadas/ No estrategias programadas para el periodo evaluado</t>
  </si>
  <si>
    <t>INSTITUTO NACIONAL DE SALUD</t>
  </si>
  <si>
    <t>PLAN DE ACCIÓN 2022 PRODUCTOS</t>
  </si>
  <si>
    <t>PLAN DE ACCIÓN 2022 ACTIVIDADES</t>
  </si>
  <si>
    <t>1100111</t>
  </si>
  <si>
    <t>1100211</t>
  </si>
  <si>
    <t>1100212</t>
  </si>
  <si>
    <t>1100213</t>
  </si>
  <si>
    <t>1100214</t>
  </si>
  <si>
    <t>1100311</t>
  </si>
  <si>
    <t>1100312</t>
  </si>
  <si>
    <t>1100313</t>
  </si>
  <si>
    <t>1100314</t>
  </si>
  <si>
    <t>1100411</t>
  </si>
  <si>
    <t>1100412</t>
  </si>
  <si>
    <t>1100413</t>
  </si>
  <si>
    <t>1100414</t>
  </si>
  <si>
    <t>1101111</t>
  </si>
  <si>
    <t>Elaborar el crononograma de los reportes y/o informes de Ley a presentar durante la vigencia de conformidad con terminos de tiempo establecidos por la normatividad vigente</t>
  </si>
  <si>
    <t>Cronograma de reportes y/o informes de Ley de la vigencia</t>
  </si>
  <si>
    <t>1101112</t>
  </si>
  <si>
    <t>Establecer las responsabildiades para la elaboración de los  informes y/o reportes de ley programados para la vigencia 2023.</t>
  </si>
  <si>
    <t>Cronograma de reportes y/o informes de Ley de la vigencia que contiene las responsabilidades.</t>
  </si>
  <si>
    <t>1101113</t>
  </si>
  <si>
    <t>Elaborar, presentar y/o socializar los informes y/o reportes de Ley con los grupos de interés (Entes de control o lideres de proceso)</t>
  </si>
  <si>
    <t>Informes y/o reportes definitivos de Ley.</t>
  </si>
  <si>
    <t>1101114</t>
  </si>
  <si>
    <t>Monitorear el cumplimiento del cronograma establecido para elaboración de los informes y/o reportes de Ley.</t>
  </si>
  <si>
    <t>Matriz de seguimiento al plan anual de auditoría para la vigencia 2022.</t>
  </si>
  <si>
    <t>1101211</t>
  </si>
  <si>
    <t>Elaborar el crononograma de evaluaciones independientes a presentar durante la vigencia 2023.</t>
  </si>
  <si>
    <t>Cronograma de informes de evaluaciones independientes de la vigencia.</t>
  </si>
  <si>
    <t>1101212</t>
  </si>
  <si>
    <t>Establecer las responsabildiades para la elaboración de las evaluaciones independientes programadas para la vigencia 2023.</t>
  </si>
  <si>
    <t>Cronograma de informes de evaluaciones independientes de la vigencia que contiene las responsabilidades.</t>
  </si>
  <si>
    <t>1101213</t>
  </si>
  <si>
    <t>Elaborar, presentar y/o socializar el informe de resultados de evaluacion independiente a los lideres de proceso.</t>
  </si>
  <si>
    <t>Informes de resultados definitivos  de evaluación independiente.</t>
  </si>
  <si>
    <t>1101214</t>
  </si>
  <si>
    <t>Monitorear el cumplimiento del cronograma establecido para elaboración de las evaluaciones indepedientes</t>
  </si>
  <si>
    <t>1101311</t>
  </si>
  <si>
    <t>Elaborar el crononograma de estrategias para el fomento de la cultura del autocontrol programadas para la vigencia 2023</t>
  </si>
  <si>
    <t>Cronograma de estrategias para el fomento de la cultura del autocontrol  para la vigencia.</t>
  </si>
  <si>
    <t>1101312</t>
  </si>
  <si>
    <t>Establecer las responsabildiades para la elaboración de estrategias para el fomento de la cultura del autocontrol durante la vigencia 2023.</t>
  </si>
  <si>
    <t>Cronograma de estrategias para el fomento de la cultura del autocontrol  para la vigencia que contiene las responsabilidades</t>
  </si>
  <si>
    <t>1101313</t>
  </si>
  <si>
    <t>Elaborar y socializar las estrategias para el fomento de la cultura del autocontrol durante la vigencia 2022.</t>
  </si>
  <si>
    <t>Boletines, capsulas de sensibilización y lista de asitencia a talleres</t>
  </si>
  <si>
    <t>1101314</t>
  </si>
  <si>
    <t>1200</t>
  </si>
  <si>
    <t>1201</t>
  </si>
  <si>
    <t>Actividades realizadas / Actividades programadas</t>
  </si>
  <si>
    <t>1202</t>
  </si>
  <si>
    <t>1203</t>
  </si>
  <si>
    <t>12001</t>
  </si>
  <si>
    <t>12002</t>
  </si>
  <si>
    <t>12003</t>
  </si>
  <si>
    <t>12004</t>
  </si>
  <si>
    <t>12011</t>
  </si>
  <si>
    <t>Actos Administrativos emitidos por la OAJ (toxicológicos)</t>
  </si>
  <si>
    <t>Reporte de resoluciones emitadas sobre conceptos toxicologicos/ Conceptos toxicologicos allegados por DVARSP</t>
  </si>
  <si>
    <t>12012</t>
  </si>
  <si>
    <t>Actos Jurídicos emitidos por la OAJ (comité de propiedad intelectual)</t>
  </si>
  <si>
    <t>Reporte de actos jurídicos elaborados/peticiones allegadas</t>
  </si>
  <si>
    <t>12013</t>
  </si>
  <si>
    <t>Convenios elaborados por la entidad</t>
  </si>
  <si>
    <t>Reporte de convenios trámitados / solicitudes allegadas</t>
  </si>
  <si>
    <t>12014</t>
  </si>
  <si>
    <t>Desarrollo heramienta digital para el seguimiento de convenios</t>
  </si>
  <si>
    <t>Actualización base de datos de convenios</t>
  </si>
  <si>
    <t>12015</t>
  </si>
  <si>
    <t>Funcionarios y colaboradores INS fotalecidos en temas jurídicos</t>
  </si>
  <si>
    <t xml:space="preserve">Mesas de prevención elaboradas / Mesas de prevención proyectadas (6) - Boletines jurídicos elaborados / boletines juridicos proyectados (6) </t>
  </si>
  <si>
    <t>12016</t>
  </si>
  <si>
    <t>Derechos de petición resueltos</t>
  </si>
  <si>
    <t>Reporte derechos de petición resueltos / derechos de petición recibidos que sean competencia de la OAJ</t>
  </si>
  <si>
    <t>12017</t>
  </si>
  <si>
    <t>Actividades realizadas / Actividades proyectadas</t>
  </si>
  <si>
    <t>12021</t>
  </si>
  <si>
    <t>Reporte de tutelas contestadas / tutelas allegadas</t>
  </si>
  <si>
    <t>12022</t>
  </si>
  <si>
    <t>Actuaciones judiciales en defensa de la Entidad</t>
  </si>
  <si>
    <t>12031</t>
  </si>
  <si>
    <t>120011</t>
  </si>
  <si>
    <t>120021</t>
  </si>
  <si>
    <t>120031</t>
  </si>
  <si>
    <t>120041</t>
  </si>
  <si>
    <t>120111</t>
  </si>
  <si>
    <t>Expedir actos administrativos de conceptos toxicologicos, dictámenes técnico toxicologicos de producto plaguicida</t>
  </si>
  <si>
    <t>Reporte de resoluciones emitadas de conceptos toxicologicos/ Conceptos toxicologicos allegados por DVARSP</t>
  </si>
  <si>
    <t>120121</t>
  </si>
  <si>
    <t>Elaborar actos juridicos para la protección de la propiedad intelectual, los derechos de autor y conexos frente a la información generada por el INS y sujeta a derechos.</t>
  </si>
  <si>
    <t>120131</t>
  </si>
  <si>
    <t>Tramitar convenios de diferente naturaleza jurídica para garantizar condiciomes favorables para el INS</t>
  </si>
  <si>
    <t>120141</t>
  </si>
  <si>
    <t>Alimentar base de datos creada por la OAJ para el trámite de la elaboración de convenios</t>
  </si>
  <si>
    <t>120151</t>
  </si>
  <si>
    <t>Realizar mesas de prevención y publicación de boletines jurídicos para la prevención de daños antijuridicos</t>
  </si>
  <si>
    <t>120161</t>
  </si>
  <si>
    <t>Responder derechos de petición allegados al INS, que sean competencia de la OAJ</t>
  </si>
  <si>
    <t>120171</t>
  </si>
  <si>
    <t>Gestionar las actividades relativas al Plan de Acción Comité Conciliación 2021</t>
  </si>
  <si>
    <t>Actividades realizadas / Actividades progrmadas</t>
  </si>
  <si>
    <t>120211</t>
  </si>
  <si>
    <t>Contestar acciones de tutela en contra de la Entidad, dentri del termino otorgado, salvaguardando los interes de la Entidad</t>
  </si>
  <si>
    <t>120221</t>
  </si>
  <si>
    <t>Defender judicialmente los intereses de Entidad actuado dentro de los procesos judiciales.</t>
  </si>
  <si>
    <t xml:space="preserve">Reporte de actuaciones judiciales presentadas/ requerimiento judiciales allegados a la </t>
  </si>
  <si>
    <t>120311</t>
  </si>
  <si>
    <t>Gestionar las actividades relativas a la ESTRATEGIA PARA LA DECLARACIÓN DE CONFLICTOS DE INTERES EN EL INSTITUTO NACIONAL DE SALUD"</t>
  </si>
  <si>
    <t>1200111</t>
  </si>
  <si>
    <t>1200211</t>
  </si>
  <si>
    <t>1200212</t>
  </si>
  <si>
    <t>1200213</t>
  </si>
  <si>
    <t>1200214</t>
  </si>
  <si>
    <t>1200311</t>
  </si>
  <si>
    <t>1200312</t>
  </si>
  <si>
    <t>1200313</t>
  </si>
  <si>
    <t>1200314</t>
  </si>
  <si>
    <t>1200411</t>
  </si>
  <si>
    <t>1200412</t>
  </si>
  <si>
    <t>1200413</t>
  </si>
  <si>
    <t>1200414</t>
  </si>
  <si>
    <t>1201111</t>
  </si>
  <si>
    <t>Proyectar y trámitar actos administrativos</t>
  </si>
  <si>
    <t>Resoluciones en trámite o emitidas</t>
  </si>
  <si>
    <t>Abogado designado</t>
  </si>
  <si>
    <t>1201112</t>
  </si>
  <si>
    <t>Notificar al solicitante</t>
  </si>
  <si>
    <t>Notificación personal o eletrónica</t>
  </si>
  <si>
    <t>Secretaría OAJ</t>
  </si>
  <si>
    <t>1201113</t>
  </si>
  <si>
    <t xml:space="preserve">Proyectar claratorios y/o correcciones a los conceptos toxicologicos de ser requerido </t>
  </si>
  <si>
    <t>Resoluciones proyectada y/o emitidas</t>
  </si>
  <si>
    <t>1201114</t>
  </si>
  <si>
    <t>Emitir respuesta de recursos de reposición presentados a la emisión de conceptos toxicologicos</t>
  </si>
  <si>
    <t>1201115</t>
  </si>
  <si>
    <t>Registrar actuaciones que realice la OAJ en la herramienta de segumiento y control de trabajo</t>
  </si>
  <si>
    <t>herrmienta actualizada</t>
  </si>
  <si>
    <t>Técnico OAJ</t>
  </si>
  <si>
    <t>1201211</t>
  </si>
  <si>
    <t>Analizar y somenter de ser procedente al comité de Propiedad Intelectual las solicitudes de acuerdo con los lineamientos establecidos</t>
  </si>
  <si>
    <t>Solicitudes presentadas al Comité de Propiedad Intelectual</t>
  </si>
  <si>
    <t>Abogado designado PI</t>
  </si>
  <si>
    <t>1201212</t>
  </si>
  <si>
    <t>Dar respuesta a las peticiones que se alleguen a través del correo datosins@ins.gov.co y al aplicativo pqrsd datos INS</t>
  </si>
  <si>
    <t>Oficios de respuesta</t>
  </si>
  <si>
    <t>1201311</t>
  </si>
  <si>
    <t>Revisar estudios previos y proyectar minuta</t>
  </si>
  <si>
    <t>Proyecto de convenio</t>
  </si>
  <si>
    <t>Abogado designado Convenios</t>
  </si>
  <si>
    <t>1201312</t>
  </si>
  <si>
    <t>Somenter ante el comité de contratación los procesos</t>
  </si>
  <si>
    <t>presentación de tema ante el comité de contratación</t>
  </si>
  <si>
    <t>1201313</t>
  </si>
  <si>
    <t>Trámitar suscripción y cargue en el SECOPII</t>
  </si>
  <si>
    <t>convenio suscritos y trámite en SECOPII</t>
  </si>
  <si>
    <t>1201411</t>
  </si>
  <si>
    <t>Alimentar información de los registros de convenios en la base de datos para tal fin</t>
  </si>
  <si>
    <t>Base de datos actualizada</t>
  </si>
  <si>
    <t>1201412</t>
  </si>
  <si>
    <t>Realizar una infografia sobre el POE de elaboración de convenios</t>
  </si>
  <si>
    <t>Infografia eleborada</t>
  </si>
  <si>
    <t>1201511</t>
  </si>
  <si>
    <t>Realizar mesas de prevención del daño antijuridico con dependencias de la entidad para definir la linea jurídica de especial relevancia para la intervención y acompañamieto del proceso</t>
  </si>
  <si>
    <t xml:space="preserve">Actas de soporte de actividades. </t>
  </si>
  <si>
    <t>Abogados OAJ</t>
  </si>
  <si>
    <t>1201512</t>
  </si>
  <si>
    <t>Emintir boletines jurídicos para apoyar a la Entidad en aspectos legales de especial relevancia y disminuir la configuración de riesgos</t>
  </si>
  <si>
    <t>Boletines jurídicos</t>
  </si>
  <si>
    <t>1201611</t>
  </si>
  <si>
    <t>Revisar los términos según el tipo de petición</t>
  </si>
  <si>
    <t>Registro del cuadro interno y respuesta emitida en términos</t>
  </si>
  <si>
    <t>1201612</t>
  </si>
  <si>
    <t>Solicitar concepto técnico si es procedente</t>
  </si>
  <si>
    <t>Correos electrónicos de solicitud de concepto</t>
  </si>
  <si>
    <t>1201613</t>
  </si>
  <si>
    <t>Emitir proyecto de respuesta para la suscripción del funcionario competente</t>
  </si>
  <si>
    <t>Oficio proyecto de respuesta</t>
  </si>
  <si>
    <t>1201614</t>
  </si>
  <si>
    <t>Diligenciar el cuadro de registro interno para el seguimiento</t>
  </si>
  <si>
    <t>Cuadro de registro actualizado</t>
  </si>
  <si>
    <t>1201711</t>
  </si>
  <si>
    <t>Validar por parte del Comité de Conciliación la realización de 2 socializaciones efectuadas por la Grupo de Gestión Contractual durante el año 2022.</t>
  </si>
  <si>
    <t>Evidencias de las socializaciones realizadas/Soporte de Actividades</t>
  </si>
  <si>
    <t>Jefe de Dependencia (Secretario técnico Comité de Conciliación)</t>
  </si>
  <si>
    <t>1201712</t>
  </si>
  <si>
    <t>Presentar un (1) Informe por parte de la OAJ a los miembros del Comité de Conciliación sobre los Procesos Administrativos Sancionatorios – PAS  iniciados durante el año 2022, con el fin de verificar la disminución de los PAS y así evidenciar la efectividad en el mejoramiento de las funciones de supervisión.</t>
  </si>
  <si>
    <t>nforme dirigido a Comité de Conciliación</t>
  </si>
  <si>
    <t>1201713</t>
  </si>
  <si>
    <t>Reporte de la OAJ de forma cuatrimestral, de indicadores Conforme a las políticas de defensa jurídica del Estado y que son determinados por la Agencia Nacional de Defensa Jurídica del Estado-ANDJE, en el Protocolo para la Gestión de los Comités de Conciliación.</t>
  </si>
  <si>
    <t>publicaciones pagina web (trasparencia)</t>
  </si>
  <si>
    <t>1202111</t>
  </si>
  <si>
    <t>Realizar seguimiento al correo de notificaciones judiciales para validad los requerimientos que se alleguen a diario</t>
  </si>
  <si>
    <t xml:space="preserve">cuadro de tutelas actualizado </t>
  </si>
  <si>
    <t>Abogado designado Tutelas</t>
  </si>
  <si>
    <t>1202112</t>
  </si>
  <si>
    <t>Registrar en el cuadro de tutelas todas las actuaciones que se alleguen desde su notificación, así como los fallos que se deriven de cada una de las actuaciones</t>
  </si>
  <si>
    <t>1202113</t>
  </si>
  <si>
    <t>Remitir al Despacho judicial la contestación de la tutela a través de correo electrónico, o correo certificado dentro del término otorgado por el Despacho</t>
  </si>
  <si>
    <t>correo electrónico o correo fisico</t>
  </si>
  <si>
    <t>1202211</t>
  </si>
  <si>
    <t>Hacer seguimiento de los procesos judiciales</t>
  </si>
  <si>
    <t>Registro cuadro de seguimiento procesos judiciales</t>
  </si>
  <si>
    <t>Abogado defensa jurídica</t>
  </si>
  <si>
    <t>1202212</t>
  </si>
  <si>
    <t>Radicar ante los despachos judiciales las actuaciones a que haya lugar</t>
  </si>
  <si>
    <t>Actuaciones radicadas mediante oficio o correos electrónicos</t>
  </si>
  <si>
    <t>1203111</t>
  </si>
  <si>
    <t>actualizar y sociaclizar POE-A07.0000-003 "CONFIDENCIALIDAD, IMPARCIALIDAD E INTEGRIDAD"</t>
  </si>
  <si>
    <t>POE actualizado</t>
  </si>
  <si>
    <t>1203112</t>
  </si>
  <si>
    <t>Hacer seguimiento al cumplimiento del POE-A07.0000-003 "CONFIDENCIALIDAD, IMPARCIALIDAD E INTEGRIDAD"</t>
  </si>
  <si>
    <t>infrome sobre acuerdos de confidencialidad y conflicto de interes suscritos por nuevos funcionarios, contratistas y TH vinculado por convenio</t>
  </si>
  <si>
    <t>1203113</t>
  </si>
  <si>
    <t>Realizar boletin sobre cumplimiento de "ESTRATEGIA PARA LA DECLARACIÓN DE CONFLICTOS DE INTERES EN EL INSTITUTO NACIONAL DE SALUD"</t>
  </si>
  <si>
    <t>boletin realizado</t>
  </si>
  <si>
    <t>1400</t>
  </si>
  <si>
    <t>1401</t>
  </si>
  <si>
    <t>Número  de fallas  o requerimientos ocurridas/ Tiempo de falla o requerimiento disponible</t>
  </si>
  <si>
    <t>1402</t>
  </si>
  <si>
    <t>Estrategias implementadas  en el periodo / Total estrategias a implementar en el periodo</t>
  </si>
  <si>
    <t>OFICINA DE TECNOLOGÍAS DE LA INFORMACIÓN</t>
  </si>
  <si>
    <t>14001</t>
  </si>
  <si>
    <t>14002</t>
  </si>
  <si>
    <t>14003</t>
  </si>
  <si>
    <t>14004</t>
  </si>
  <si>
    <t>14011</t>
  </si>
  <si>
    <t>14021</t>
  </si>
  <si>
    <t>140011</t>
  </si>
  <si>
    <t>140021</t>
  </si>
  <si>
    <t>140031</t>
  </si>
  <si>
    <t>140041</t>
  </si>
  <si>
    <t>140111</t>
  </si>
  <si>
    <t>Proyectos ejecutados/Proyectos programados</t>
  </si>
  <si>
    <t>140112</t>
  </si>
  <si>
    <t>140113</t>
  </si>
  <si>
    <t>140114</t>
  </si>
  <si>
    <t>140115</t>
  </si>
  <si>
    <t>140211</t>
  </si>
  <si>
    <t xml:space="preserve">Sistemas Implementados / Sistemas Propuestos </t>
  </si>
  <si>
    <t>140212</t>
  </si>
  <si>
    <t>Casos atendidos / Totalidad de casos</t>
  </si>
  <si>
    <t>140213</t>
  </si>
  <si>
    <t xml:space="preserve">Componentes Implementados / Componentes Propuestos </t>
  </si>
  <si>
    <t>140214</t>
  </si>
  <si>
    <t>OFICINA DE TECNOLOGÍAS DE LA INFORMACIÓN Y LAS COMUNICACIONES</t>
  </si>
  <si>
    <t>1400111</t>
  </si>
  <si>
    <t>1400211</t>
  </si>
  <si>
    <t>1400212</t>
  </si>
  <si>
    <t>1400213</t>
  </si>
  <si>
    <t>1400214</t>
  </si>
  <si>
    <t>1400311</t>
  </si>
  <si>
    <t>1400312</t>
  </si>
  <si>
    <t>1400313</t>
  </si>
  <si>
    <t>1400314</t>
  </si>
  <si>
    <t>1400411</t>
  </si>
  <si>
    <t>1400412</t>
  </si>
  <si>
    <t>1400413</t>
  </si>
  <si>
    <t>1400414</t>
  </si>
  <si>
    <t>1401111</t>
  </si>
  <si>
    <t>Atender las solicitudes de soporte y mantenimiento de la plataforma tecnológica insttitucional</t>
  </si>
  <si>
    <t>Reporte solicitudes atendidas</t>
  </si>
  <si>
    <t>Profesionales Oficina TIC</t>
  </si>
  <si>
    <t>1401112</t>
  </si>
  <si>
    <t>Actualizar firmware sobre dispositivos activos de red, siempre y cuando los fabricantes realicen las respectivas liberaciones.</t>
  </si>
  <si>
    <t>Reporte actualizaciones</t>
  </si>
  <si>
    <t>1401113</t>
  </si>
  <si>
    <t>Instalar y aplicar actualizaciones de seguridad sobre sistemas operativos de equipos de cómputo y servidores.</t>
  </si>
  <si>
    <t>1401114</t>
  </si>
  <si>
    <t xml:space="preserve">Hacer seguimiento a la herramienta de monitoreo y gestionar las alarmas en caso necesario </t>
  </si>
  <si>
    <t>Informe seguimiento</t>
  </si>
  <si>
    <t>1401115</t>
  </si>
  <si>
    <t>Elaborar estudios técnicos para Adquirir token de Microsoft Azure para dar continuidad a los procesos de backup y puesta en operación de servicios en nube y hacer seguimiento al proceso</t>
  </si>
  <si>
    <t>Estudios técnicos</t>
  </si>
  <si>
    <t>1401121</t>
  </si>
  <si>
    <t>Elaborar estudios técnicos para Adquirir sistema de información clear pass y hacer seguimiento al proceso</t>
  </si>
  <si>
    <t>1401131</t>
  </si>
  <si>
    <t>Elaborar estudios técnicos para adquirir bolsa de horas de soporte y mantenimiento de la herramienta de monitoreo PRTG  y hacer seguimiento al proceso</t>
  </si>
  <si>
    <t>1401132</t>
  </si>
  <si>
    <t>Elaborar estudios técnicos para contratar las actividades de modernización de la infraestructura base de la planta telefonica, asi como el soporte y mantenimiento de la misma con bolsa de repuesto y hacer seguimiento al proceso</t>
  </si>
  <si>
    <t>1401133</t>
  </si>
  <si>
    <t>Elaborar estudios técnicos Renovación de las licencias,  servicios de soporte técnico y  mantenimiento para la solución wifi  y hacer seguimiento al proceso</t>
  </si>
  <si>
    <t>1401134</t>
  </si>
  <si>
    <t>Elaborar estudios técnicos para contratar la ampliación del almacenamiento y renovar el soporte   marca Pure Storage y hacer seguimiento al proceso</t>
  </si>
  <si>
    <t>1401135</t>
  </si>
  <si>
    <t>Elaborar estudios técnicos Adquirir sistema de almacenamiento de copias de seguridad y custodia de copias y hacer seguimiento al proceso</t>
  </si>
  <si>
    <t>1401136</t>
  </si>
  <si>
    <t>Elaborar estudios técnicos Adquirir los elementos del proyecto de fortalecimiento de las capacidades de cómputo,  red, y desarrollar las actividades tendientes a la  modernización del centro de cómputo y hacer seguimiento al proceso</t>
  </si>
  <si>
    <t>1401141</t>
  </si>
  <si>
    <t>Elaborar estudios técnicos realizar la renovación de las licencias Antispam y hacer seguimiento al proceso</t>
  </si>
  <si>
    <t>1401142</t>
  </si>
  <si>
    <t>Elaborar estudios técnicos  la renovación de las Licencias del equipo de seguridad perimetral marca palo alto M850 y hacer seguimiento al proceso</t>
  </si>
  <si>
    <t>1401143</t>
  </si>
  <si>
    <t>Elaborar estudios técnicos para realizar la contratación de soporte técnico especializado sobre los servicios implementados en IPV6 y realizar  la renovación ante  Lacnic de direccionamiento IPV6, sistema autonomo e IPV4 y hacer seguimiento al proceso</t>
  </si>
  <si>
    <t>1401144</t>
  </si>
  <si>
    <t>Elaborar estudios técnicos para Adquirir el software de Evaluación de Vulnerabilidades Nessus y hacer seguimiento al proceso</t>
  </si>
  <si>
    <t>1401145</t>
  </si>
  <si>
    <t>Elaborar estudios técnicos  para Adquirir Certificados de Seguridad SSL  incluyendo administración e inventario  de la herramientas  y hacer seguimiento al proceso</t>
  </si>
  <si>
    <t>1401151</t>
  </si>
  <si>
    <t>Gestionar los recursos para las actividades de apoyo logístico</t>
  </si>
  <si>
    <t>Recursos asignados</t>
  </si>
  <si>
    <t>1401152</t>
  </si>
  <si>
    <t>Realizar seguimiento a la ejecucion de los recursos de apoyo logístico</t>
  </si>
  <si>
    <t>Informe ejecución</t>
  </si>
  <si>
    <t>1402111</t>
  </si>
  <si>
    <t>Apoyar con la generación de nuevas funcionalidades de los eventos de Parasitología, tamizaje neonatal y el módulo Lab- Muestras para el laboratorio de salud pública y brindar soporte, actualización y mantenimiento del sistema de Comercialización en línea de la resolución de precios</t>
  </si>
  <si>
    <t>Informe actividades desarrolladas</t>
  </si>
  <si>
    <t>1402112</t>
  </si>
  <si>
    <t>Brindar apoyo en el desarrollo del aplicativo Tamizaje de Defectos Congénitos y su interoperabilidad
con los sistemas de información SIVILAB laboratorio de muestras y SIVIGILA, así como prestar soporte al aplicativo CECO y de CONVENIOS del Instituto Nacional de Salud.</t>
  </si>
  <si>
    <t>1402113</t>
  </si>
  <si>
    <t xml:space="preserve">Desarrollar nuevos módulos para el sistema de información RedData </t>
  </si>
  <si>
    <t>1402114</t>
  </si>
  <si>
    <t>Apoyar el desarrollo evolutivo del sistema de información SIVILAB en el módulo laboratorio de
muestras con los diferentes laboratorios que aplican para el sistema, brindando soporte al sistema
SICI (Costos) y con la interoperabilidad de GovCo con (Min Tic) con el formulario de los eventos
adversos de la Dirección de Producción.</t>
  </si>
  <si>
    <t>1402115</t>
  </si>
  <si>
    <t>Apoyar y dar continuidad al desarrollo del sistema Sivilab - en el módulo de Sivien dando soporte a
los requerimientos de mejora y asegurar el mejoramiento continuo del sistema SICI, implementando la automatización a la medida de procedimientos internos de los laboratorios de salud pública (Redes, Investigación y producción) apoyando el cumplimiento de su misión.</t>
  </si>
  <si>
    <t>1402116</t>
  </si>
  <si>
    <t>Desarrollo, mejora, mantenimiento y soporte del aplicativo de reporte de resultados del tamizaje neonatal.</t>
  </si>
  <si>
    <t>1402117</t>
  </si>
  <si>
    <t>Desarrollo del sistema de información para asegurar la verificación de los diferentes numerales de la norma ISO/IEC 17025 y NTC-ISO\IEC 17043</t>
  </si>
  <si>
    <t>1401153</t>
  </si>
  <si>
    <t>Apoyar la administración del sistema de Gestión Documental Orfeo y de la plataforma Service
Manager.</t>
  </si>
  <si>
    <t>1402121</t>
  </si>
  <si>
    <t>Apoyar la administración de la plataforma de centro de servicios y la documentación y los sprint de los sistemas de información del INS.</t>
  </si>
  <si>
    <t>1402122</t>
  </si>
  <si>
    <t>Apoyar la operación del portal WEB y el fortalecimiento de la Ley de transparencia y acceso a la información pública y los lineamientos de integración de las sedes electrónicas al portal único del estado colombiano GOV.CO</t>
  </si>
  <si>
    <t>1402131</t>
  </si>
  <si>
    <t>Implementación, análisis y diseño de la arquitectura de Interoperabilidad, migración y estandarización de servicios API.</t>
  </si>
  <si>
    <t>1402141</t>
  </si>
  <si>
    <t>Asesorar y apoyar la administración, mejoras y soporte de las diferentes plataformas y aplicaciones
web requeridas por el INS.</t>
  </si>
  <si>
    <t>1401146</t>
  </si>
  <si>
    <t>Actualizar documentos publicados en el portal institucional (PESI, Plan de tratamiento de riesgos)</t>
  </si>
  <si>
    <t>Documentos Actualizados</t>
  </si>
  <si>
    <t>1401147</t>
  </si>
  <si>
    <t>Socializar y divulgar las políticas de seguridad de la información</t>
  </si>
  <si>
    <t>Acta y soporte de documentos de socialización</t>
  </si>
  <si>
    <t>1401148</t>
  </si>
  <si>
    <t>Socializar los procedimientos de seguridad de la información</t>
  </si>
  <si>
    <t>1401149</t>
  </si>
  <si>
    <t xml:space="preserve">Definición  y actualización de  las políticas de la herramienta DLP </t>
  </si>
  <si>
    <t>Documento con las politicas de la herramienta DLP</t>
  </si>
  <si>
    <t>14011410</t>
  </si>
  <si>
    <t>Informe de Vulnerabilidades</t>
  </si>
  <si>
    <t>1402142</t>
  </si>
  <si>
    <t>Apoyar el desarrollo evolutivo y fortalecimiento de la norma ISO 27000 de estándares internacionales,
orientando al establecimiento de buenas prácticas en relación con la implantación, mantenimiento y
gestión del Sistema de Gestión de Seguridad de la Información (SGSI) del INS</t>
  </si>
  <si>
    <t>1402143</t>
  </si>
  <si>
    <t>Atender las solicitudes de soporte y mantenimiento de los portales recibidas</t>
  </si>
  <si>
    <t>1402144</t>
  </si>
  <si>
    <t>Realizar los desarrollos y ajustes a los portales insittucionales según requerimientos</t>
  </si>
  <si>
    <t>2000</t>
  </si>
  <si>
    <t>2001</t>
  </si>
  <si>
    <t>Número de funcionarios que cumplieron con la totalidad de requisitos solicitados / Número de funcionarios ingresados en la vigencia</t>
  </si>
  <si>
    <t>2002</t>
  </si>
  <si>
    <t>Planes Estrategicos implementados de la dimension de Talento Humano MIPG para la vigencia actual / Planes establecidos a implementar Para la dimensión de Talento humano</t>
  </si>
  <si>
    <t>2003</t>
  </si>
  <si>
    <t xml:space="preserve">Solicitudes contractuales gestionadas /  Solicitudes contractuales recibidas </t>
  </si>
  <si>
    <t>2004</t>
  </si>
  <si>
    <t>Capacitaciones efectuadas/capacitaciones programadas</t>
  </si>
  <si>
    <t>2005</t>
  </si>
  <si>
    <t>8 programas ambientales ejecutados</t>
  </si>
  <si>
    <t>2006</t>
  </si>
  <si>
    <t xml:space="preserve">Contratos ejecutados / Contratos suscritos </t>
  </si>
  <si>
    <t>2007</t>
  </si>
  <si>
    <t>Solicitudes atendidas / Solicitudes recibidas</t>
  </si>
  <si>
    <t>2008</t>
  </si>
  <si>
    <t xml:space="preserve">Informes ejecutados / Informes programados </t>
  </si>
  <si>
    <t>2009</t>
  </si>
  <si>
    <t>Cantidad de canales oficiales de la entidad atendidos por el procesos</t>
  </si>
  <si>
    <t>2010</t>
  </si>
  <si>
    <t>Informes emitidos / Informes solicitados</t>
  </si>
  <si>
    <t>2011</t>
  </si>
  <si>
    <t>Divulgar información sobre los lineamientos de atención y servicio al ciudadano</t>
  </si>
  <si>
    <t>2012</t>
  </si>
  <si>
    <t>2013</t>
  </si>
  <si>
    <t>2014</t>
  </si>
  <si>
    <t>Capacitaciones y asesorias  efectuadas / Capacitaciones y asesorias programadas</t>
  </si>
  <si>
    <t>2015</t>
  </si>
  <si>
    <t>Visitas realizadas a las dependencias / Visitas programadas para verificación de organización de archivos de gestión</t>
  </si>
  <si>
    <t>2016</t>
  </si>
  <si>
    <t>Estados contables publicados / estados contables generados</t>
  </si>
  <si>
    <t>20001</t>
  </si>
  <si>
    <t>20002</t>
  </si>
  <si>
    <t>20003</t>
  </si>
  <si>
    <t>20004</t>
  </si>
  <si>
    <t>20011</t>
  </si>
  <si>
    <t>No Actividades realizadas en la vigencia 2022 / No Actividades planeadas para  la vigencia 2022</t>
  </si>
  <si>
    <t>20021</t>
  </si>
  <si>
    <t>20022</t>
  </si>
  <si>
    <t>Desarrollar la dimensión de MIPG gestión estrategica del talento humano</t>
  </si>
  <si>
    <t>20031</t>
  </si>
  <si>
    <t xml:space="preserve">Contratos perfeccionados y legalizados en Secop II </t>
  </si>
  <si>
    <t>Número de contratos perfeccionados y legalizados/ números de solicitudes contractuales radicadas</t>
  </si>
  <si>
    <t>20041</t>
  </si>
  <si>
    <t>Capacitaciones efectuadas</t>
  </si>
  <si>
    <t>Capacitaciones efectuadas / Capacitaciones Programadas</t>
  </si>
  <si>
    <t>20051</t>
  </si>
  <si>
    <t>Reconocimiento del Programa de Excelencia Ambiental Distrital-PREAD, otorgado por la Secretaria Distrital de Ambiente</t>
  </si>
  <si>
    <t>(No. de programas ambientales ejecutados trim.)/ No. de programas ambientales programados trim )</t>
  </si>
  <si>
    <t>20061</t>
  </si>
  <si>
    <t>Cuatro sedes mantenidas</t>
  </si>
  <si>
    <t>20062</t>
  </si>
  <si>
    <t>Cuatro sedes adecuadas</t>
  </si>
  <si>
    <t>20071</t>
  </si>
  <si>
    <t>Informe de atención de solicitudes de mantenimiento y soporte técnico recibidas mediante plataforma centro de servicios</t>
  </si>
  <si>
    <t>Solicitudes atendidas/Solicitudes recibidas</t>
  </si>
  <si>
    <t>20081</t>
  </si>
  <si>
    <t>Informe de Inventarios de los funcionarios del INS</t>
  </si>
  <si>
    <t>Actividades realizadas/Actividades programadas</t>
  </si>
  <si>
    <t>20091</t>
  </si>
  <si>
    <t xml:space="preserve">Fortalecer el uso de las comunicaciones oficiales </t>
  </si>
  <si>
    <t>20101</t>
  </si>
  <si>
    <t>Medir la percepción de la ciudadanía frente al INS</t>
  </si>
  <si>
    <t>Mediciones realizadas / Mediciones programadas</t>
  </si>
  <si>
    <t>20111</t>
  </si>
  <si>
    <t>Apoyar la implementación de modelo integral de servicio al ciudadano</t>
  </si>
  <si>
    <t>20121</t>
  </si>
  <si>
    <t xml:space="preserve">Total equipos adquiridos / 
Total de equipos priorizados </t>
  </si>
  <si>
    <t>20131</t>
  </si>
  <si>
    <t>Número de OCM ejecutadas / 
Total de OCM contratadas</t>
  </si>
  <si>
    <t>Número contratos de prestación de servicio adjudicados / Número contratos de prestación de servicio requeridos</t>
  </si>
  <si>
    <t>Número solicitudes operativas ejecutadas / 
Número solicitudes operativas requeridas</t>
  </si>
  <si>
    <t>20141</t>
  </si>
  <si>
    <t>Elaborar, actualizar y socializar los instrumentos archivisticos</t>
  </si>
  <si>
    <t xml:space="preserve">Instrumentos archivisticos socializados / Instrumentos archivisticos adoptados </t>
  </si>
  <si>
    <t>20151</t>
  </si>
  <si>
    <t xml:space="preserve">Reporte de segumiento y acompañamiento a dependencias para revision del estado de sus archivos </t>
  </si>
  <si>
    <t>No de dependencias visitadas / No de dedependencias programadas</t>
  </si>
  <si>
    <t>20161</t>
  </si>
  <si>
    <t>estados contables fiables y oportunos</t>
  </si>
  <si>
    <t>Estados contables publicados durante la vigencia /  Estados contables por publicar durante la vigencia</t>
  </si>
  <si>
    <t>200011</t>
  </si>
  <si>
    <t>200021</t>
  </si>
  <si>
    <t>200031</t>
  </si>
  <si>
    <t>200041</t>
  </si>
  <si>
    <t>200111</t>
  </si>
  <si>
    <t>Número de tareas realizadas/ Número de tareas programadas</t>
  </si>
  <si>
    <t>200112</t>
  </si>
  <si>
    <t>200113</t>
  </si>
  <si>
    <t>Valor total ejecutado y/o pagado/ valor total asignado</t>
  </si>
  <si>
    <t>200211</t>
  </si>
  <si>
    <t>200212</t>
  </si>
  <si>
    <t>200221</t>
  </si>
  <si>
    <t>Desarrollar los planes asociados con la dimension de Talento Humano</t>
  </si>
  <si>
    <t>200222</t>
  </si>
  <si>
    <t>Desarrollar el Plan Anual de Salud y Seguridad en el trabajo para la vigencia 2022</t>
  </si>
  <si>
    <t>200223</t>
  </si>
  <si>
    <t>Orientar a los funcionarios de la entidad en la aplicación de la evaluación desempeño para la vigencia 2021</t>
  </si>
  <si>
    <t>200311</t>
  </si>
  <si>
    <t>Gestionar las solicitudes de contratación radicadas por la dependencIas del INS</t>
  </si>
  <si>
    <t>Número de procesos contractuales legalizados y perfeccionados/ Número de procesos contractuales programdos en el Plan Anual de Adquisiciones</t>
  </si>
  <si>
    <t>200411</t>
  </si>
  <si>
    <t>Realizar capacitaciones a las areas técnicas sobre temas contractuales</t>
  </si>
  <si>
    <t>Capacitaciones efecutadas / Capacitaciones programadas</t>
  </si>
  <si>
    <t>200511</t>
  </si>
  <si>
    <t>Ejecutar las actividades de 8 programas ambientales</t>
  </si>
  <si>
    <t>No. de actividades de los programas ambientales ejecutados trim/ No. de actividades de los programas ambientales programados trim</t>
  </si>
  <si>
    <t>200611</t>
  </si>
  <si>
    <t>200612</t>
  </si>
  <si>
    <t>200621</t>
  </si>
  <si>
    <t>Actividades realizadas/Actividades planeadas</t>
  </si>
  <si>
    <t>200622</t>
  </si>
  <si>
    <t>200623</t>
  </si>
  <si>
    <t>200711</t>
  </si>
  <si>
    <t>Atención de solicitudes de mantenimiento recibidas mediante plataforma centro de servicios INS</t>
  </si>
  <si>
    <t>200811</t>
  </si>
  <si>
    <t>200911</t>
  </si>
  <si>
    <t xml:space="preserve">Realizar creación y asignación de solicitudes allegadas al INS en el aplicativo correspondiente </t>
  </si>
  <si>
    <t>Cantidad de comunicaciones verificadas / comunicaciones recibidas</t>
  </si>
  <si>
    <t>200912</t>
  </si>
  <si>
    <t xml:space="preserve">Realizar acciones tendientes a la respuesta oportuna de las PQRSD </t>
  </si>
  <si>
    <t>Acciones realizadas  / Acciones Programadas</t>
  </si>
  <si>
    <t>201011</t>
  </si>
  <si>
    <t xml:space="preserve">Gestionar acciones para llevar a cabo la medición de la percepción </t>
  </si>
  <si>
    <t>201111</t>
  </si>
  <si>
    <t>Dar cumplimiento a las actividades sectoriales definidas para la implementación del MISC</t>
  </si>
  <si>
    <t xml:space="preserve">Acciones realizadas  / Acciones solicitadas </t>
  </si>
  <si>
    <t>201211</t>
  </si>
  <si>
    <t xml:space="preserve">Total equipos adquiridos  / Total de equipos priorizados </t>
  </si>
  <si>
    <t>201311</t>
  </si>
  <si>
    <t>Número de OCM ejecutadas / Total de OCM contratadas</t>
  </si>
  <si>
    <t>201411</t>
  </si>
  <si>
    <t xml:space="preserve">Actualizar los inventarios de archivo de gestión </t>
  </si>
  <si>
    <t>201412</t>
  </si>
  <si>
    <t>Identificar  e intenvenir los Fondos Acumulados de las dependencias del INS</t>
  </si>
  <si>
    <t>Fondos documentales intervenidos/ Fondos documentales identificados</t>
  </si>
  <si>
    <t>201413</t>
  </si>
  <si>
    <t>Adelantar la actualización paracreación y ajsutes de llas Tablas de Retencion Documental TRD teniendo en cuenta creacion de nuevas dependencias y cambios en procesos</t>
  </si>
  <si>
    <t>201414</t>
  </si>
  <si>
    <t>Gestionar la aprobación por parte del AGN de las Tablas de Valoracfion Documemtal TVD y realizar su implementación en la entidad.</t>
  </si>
  <si>
    <t>201415</t>
  </si>
  <si>
    <t>Implementación de un Sistema de gestión documental y documentos electronicos para el INS</t>
  </si>
  <si>
    <t>201511</t>
  </si>
  <si>
    <t>201611</t>
  </si>
  <si>
    <t>Realizar oportunamente la gestión financiera de la entidad</t>
  </si>
  <si>
    <t>Estados contables generados/ estados contables a generar</t>
  </si>
  <si>
    <t>Tablas de retención documentales definidas/ Tablas de retencion documental revisadas para ajustsr</t>
  </si>
  <si>
    <t>Número de Reuniones realizadas / Número de reuniones programadas</t>
  </si>
  <si>
    <t>No de Reuniones para revision deTablas de Valoración Documental realizadas / No de Reuniones programadas para revisión de Tablas de Valoración Documental</t>
  </si>
  <si>
    <t>2000111</t>
  </si>
  <si>
    <t>2000211</t>
  </si>
  <si>
    <t>2000212</t>
  </si>
  <si>
    <t>2000213</t>
  </si>
  <si>
    <t>2000214</t>
  </si>
  <si>
    <t>2000311</t>
  </si>
  <si>
    <t>2000312</t>
  </si>
  <si>
    <t>2000313</t>
  </si>
  <si>
    <t>2000314</t>
  </si>
  <si>
    <t>2000411</t>
  </si>
  <si>
    <t>2000412</t>
  </si>
  <si>
    <t>2000413</t>
  </si>
  <si>
    <t>2000414</t>
  </si>
  <si>
    <t>2001111</t>
  </si>
  <si>
    <t>Bateria de riesgo psicosocial y encuesta de clima organizacional</t>
  </si>
  <si>
    <t>Jefe de Dependencia y profesional asignado de SST</t>
  </si>
  <si>
    <t>2001121</t>
  </si>
  <si>
    <t xml:space="preserve">Elaboración de diagnóstico de necesidades de capacitación </t>
  </si>
  <si>
    <t>Diagnóstico de necesidades de la entidad</t>
  </si>
  <si>
    <t>Jefe de Dependencia y profesional asignado al PIC</t>
  </si>
  <si>
    <t>2001122</t>
  </si>
  <si>
    <t>Publicación y seguimiento al plan institucional de capacitación</t>
  </si>
  <si>
    <t>Publicación PIC 2022 y seguimientos</t>
  </si>
  <si>
    <t>2001131</t>
  </si>
  <si>
    <t>Seguimiento presupuestal a la ejecución de las actividades asignadas a este item</t>
  </si>
  <si>
    <t xml:space="preserve">Informe de seguimiento de la ejecución presupuestal </t>
  </si>
  <si>
    <t xml:space="preserve">Nelson Ruiz </t>
  </si>
  <si>
    <t>2001132</t>
  </si>
  <si>
    <t>Gestionar pagos de indole trasversal</t>
  </si>
  <si>
    <t>CDP. RP Y Comunicion Oficial de aprobación</t>
  </si>
  <si>
    <t>2002111</t>
  </si>
  <si>
    <t>Asignación de recursos a las tareas definidas a ejecutar en esta actividad del proyecto</t>
  </si>
  <si>
    <t xml:space="preserve">Jefe de Dependencia y Nelson Ruiz </t>
  </si>
  <si>
    <t>2002112</t>
  </si>
  <si>
    <t>Seguimiento a la ejecución presupuestal periodico a los recursos asignados</t>
  </si>
  <si>
    <t>Informe de seguimiento de la  ejecución presupuestal periodico</t>
  </si>
  <si>
    <t>2002121</t>
  </si>
  <si>
    <t>2002122</t>
  </si>
  <si>
    <t>2002211</t>
  </si>
  <si>
    <t>Publicacion y seguimiento al Plan Estratégico de Talento Humano</t>
  </si>
  <si>
    <t>Publicación Plan 2022 y seguimientos</t>
  </si>
  <si>
    <t>Jefe de Dependencia y profesional designado</t>
  </si>
  <si>
    <t>2002212</t>
  </si>
  <si>
    <t>Publicacion y seguimiento al Plan Vacantes</t>
  </si>
  <si>
    <t>2002213</t>
  </si>
  <si>
    <t xml:space="preserve">Publicacion y seguimiento al Plan de Previsión </t>
  </si>
  <si>
    <t>2002214</t>
  </si>
  <si>
    <t>Publicacion y seguimiento al Plan de Bienestar e incentivos</t>
  </si>
  <si>
    <t>2002221</t>
  </si>
  <si>
    <t>Elaborar  y publicacion al plan de trabajo anual del SST</t>
  </si>
  <si>
    <t>Publicación Plan 2022</t>
  </si>
  <si>
    <t>2002222</t>
  </si>
  <si>
    <t>Seguimiento periodico al plan de trabajo anual del SST</t>
  </si>
  <si>
    <t>Seguimiento periodico</t>
  </si>
  <si>
    <t>2002231</t>
  </si>
  <si>
    <t>Socializacion de lineamientos de evaluación de desempeño</t>
  </si>
  <si>
    <t>correo electrónico institucional por inscomunicaciones</t>
  </si>
  <si>
    <t>2002232</t>
  </si>
  <si>
    <t>Dar respuesta inquietudes de los funcionarios de la entidad sobre la aplicación de la evaluacion del desempeño</t>
  </si>
  <si>
    <t>correo respesuta a consuta, evaida al funcioanrio solicitante</t>
  </si>
  <si>
    <t>Profesional designado</t>
  </si>
  <si>
    <t>2003111</t>
  </si>
  <si>
    <t xml:space="preserve">Publicar ejecución contractual </t>
  </si>
  <si>
    <t xml:space="preserve">Base de legalización de contratos públicada en págian web y contratos en secop II </t>
  </si>
  <si>
    <t>Profesional del grupo de gestión contractual</t>
  </si>
  <si>
    <t>2003112</t>
  </si>
  <si>
    <t>Realizar monitoreo a la ejecución programada en el Plan Anual de Adquisiciones</t>
  </si>
  <si>
    <t>Monitoreo mensual al Plan Anual de Adquisiciones</t>
  </si>
  <si>
    <t>2004111</t>
  </si>
  <si>
    <t>Dictar charla a los supervisores de contratos y referentes de contratación</t>
  </si>
  <si>
    <t xml:space="preserve">Listado de asistencia o soporte de actividades </t>
  </si>
  <si>
    <t>2005111</t>
  </si>
  <si>
    <t>Ejecutar las actividades del programa ambiental PROCAVERT. Programa calidad de vertimientos</t>
  </si>
  <si>
    <t xml:space="preserve">Informe trimestral de ejecución de actividades </t>
  </si>
  <si>
    <t xml:space="preserve">Profesionales del proceso de Gestión Ambiental </t>
  </si>
  <si>
    <t>2005112</t>
  </si>
  <si>
    <t>Ejecutar las actividades del programa ambiental PAUA. Programa de ahorro y uso eficiente del agua</t>
  </si>
  <si>
    <t>2005113</t>
  </si>
  <si>
    <t>Ejecutar las actividades del programa ambiental PGIR. Programa de gestión integral de residuos</t>
  </si>
  <si>
    <t>2005114</t>
  </si>
  <si>
    <t>Ejecutar las actividades del programa ambiental PROURE. Programa de uso racional y eficiente de energía</t>
  </si>
  <si>
    <t>2005115</t>
  </si>
  <si>
    <t>Ejecutar las actividades del programa ambiental PROAIREL. Programa de aire limpio</t>
  </si>
  <si>
    <t>2005116</t>
  </si>
  <si>
    <t>Ejecutar las actividades del programa ambiental PROFAUFLOR. Programa de protección de fauna y flora</t>
  </si>
  <si>
    <t>2005117</t>
  </si>
  <si>
    <t>Ejecutar las actividades del programa ambiental PROMEPA. Programa menos papel</t>
  </si>
  <si>
    <t>2005118</t>
  </si>
  <si>
    <t>Ejecutar las actividades del programa ambiental ECONCIENCIA</t>
  </si>
  <si>
    <t>2006111</t>
  </si>
  <si>
    <t>Diagnosticar áreas para determinar priorización de mantenimiento a la infraestructura física</t>
  </si>
  <si>
    <t>Documento diagnóstico de áreas</t>
  </si>
  <si>
    <t xml:space="preserve">Jefe de Dependencia y profesionales designados </t>
  </si>
  <si>
    <t>2006112</t>
  </si>
  <si>
    <t xml:space="preserve">Elaborar plan de mantenimiento de áreas </t>
  </si>
  <si>
    <t>Documento Plan de mantenimiento INS</t>
  </si>
  <si>
    <t>2006113</t>
  </si>
  <si>
    <t>Adelantar etapa precontractual para iniciar procesos contractuales de adecuación, mantenimiento, reorganización, modificación e intervención de infraestructura física de las sedes del INS.</t>
  </si>
  <si>
    <t>Documentos fase precontractual</t>
  </si>
  <si>
    <t>2006114</t>
  </si>
  <si>
    <t>Verificar el cumplimiento de los contratos de mantenimiento de infraestructura física y plan de mantenimiento.</t>
  </si>
  <si>
    <t>Informes de supervisión de contrato</t>
  </si>
  <si>
    <t>2006121</t>
  </si>
  <si>
    <t>Gestionar la etapa precontractual para compra  de materiales, equipos y herramientas</t>
  </si>
  <si>
    <t>2006122</t>
  </si>
  <si>
    <t>Realizar seguimiento de ejecución del contrato compra  de materiales, equipos y herramientas</t>
  </si>
  <si>
    <t>2006211</t>
  </si>
  <si>
    <t>Diagnosticar áreas para determinar priorización de adecuación a la infraestructura física</t>
  </si>
  <si>
    <t>2006212</t>
  </si>
  <si>
    <t>2006213</t>
  </si>
  <si>
    <t>2006214</t>
  </si>
  <si>
    <t>Verificar el cumplimiento de las actividades propuestas para la adecuación de infraestructura del INS.</t>
  </si>
  <si>
    <t>2006221</t>
  </si>
  <si>
    <t>Apoyar en el trámite de pago de servicios públicos de la Entidad.</t>
  </si>
  <si>
    <t>Documentos de pago de servicos públicos</t>
  </si>
  <si>
    <t>2006222</t>
  </si>
  <si>
    <t xml:space="preserve">Verificar el cumplimiento de contratos de prestación de servicios profesionales y apoyo </t>
  </si>
  <si>
    <t xml:space="preserve">Formato de cuentas de cobro </t>
  </si>
  <si>
    <t>2006231</t>
  </si>
  <si>
    <t>Iniciar proceso contractual para implementar energía solar fotovoltaica</t>
  </si>
  <si>
    <t>2006232</t>
  </si>
  <si>
    <t>Implementación del sistema de energía solar fotovoltaica</t>
  </si>
  <si>
    <t>Informe de implementación del sistema de energía solar fotovoltaica</t>
  </si>
  <si>
    <t>2007111</t>
  </si>
  <si>
    <t>Atender solicitudes de mantenimiento  con personal del INS</t>
  </si>
  <si>
    <t>2007112</t>
  </si>
  <si>
    <t>Atender solicitudes de  soporte técnico por la mesa de ayuda</t>
  </si>
  <si>
    <t xml:space="preserve">Informe de soporte técnico casos atendidos </t>
  </si>
  <si>
    <t>2008111</t>
  </si>
  <si>
    <t>Elaborar circular de programación de inventario de bienes en las diferentes dependencias</t>
  </si>
  <si>
    <t xml:space="preserve">Circular de programación de inventario de bienes </t>
  </si>
  <si>
    <t>2008112</t>
  </si>
  <si>
    <t>Realizar el inventario de bienes en las diferentes sedes según el cronograma informado</t>
  </si>
  <si>
    <t>Documentos de Soporte de actividades revisión de inventario y Novedades de inventario.</t>
  </si>
  <si>
    <t>2008113</t>
  </si>
  <si>
    <t>Elaborar el informe final de inventario de bienes del instituto de la vigencia</t>
  </si>
  <si>
    <t>Documento de informe final de inventario de bienes del instituto para la vigencia</t>
  </si>
  <si>
    <t>2009111</t>
  </si>
  <si>
    <t>Revisar las cuentas electrónicas administradas por el proceso para determinar si corresponde a comunicaciones oficiales recibidas en la entidad</t>
  </si>
  <si>
    <t>Base de datos y/o FOR-A08.0000-018</t>
  </si>
  <si>
    <t xml:space="preserve">Personal designado  </t>
  </si>
  <si>
    <t>2009112</t>
  </si>
  <si>
    <t>Crear y asignar PQRSD y comunicaciones  oficiales reciidas</t>
  </si>
  <si>
    <t>PQRSD y Comunicaciones Oficiales radicadas</t>
  </si>
  <si>
    <t>2009113</t>
  </si>
  <si>
    <t>Remitir las comunicaciones oficiales  a los procesos responsables</t>
  </si>
  <si>
    <t xml:space="preserve">Reporte de PQRSD y FOR-A08.0000-018 </t>
  </si>
  <si>
    <t>2009114</t>
  </si>
  <si>
    <t>Realizar atención en chat y call center orientando al ciudadano/cliente</t>
  </si>
  <si>
    <t xml:space="preserve">Base de datos </t>
  </si>
  <si>
    <t>2009121</t>
  </si>
  <si>
    <t xml:space="preserve">Realizar monitoreos a las PQRSD radicadas en la entidad </t>
  </si>
  <si>
    <t>Registro en el sistema de PQRSD y FOR-A08.0000-021</t>
  </si>
  <si>
    <t>2009122</t>
  </si>
  <si>
    <t>Generar socializaciones a los referentes de PQRSD respecto a la oportunidad de la respuesta</t>
  </si>
  <si>
    <t>Soporte de actividades y/o lista de asistencia, o pieza grafica</t>
  </si>
  <si>
    <t>2009123</t>
  </si>
  <si>
    <t>Generar socialización de los aplicativos del proceso</t>
  </si>
  <si>
    <t>2010111</t>
  </si>
  <si>
    <t>Requerimiento de la programación para la medición de satisfacción a los lideres de los procesos</t>
  </si>
  <si>
    <t xml:space="preserve">Comunicación Oficial o correo electrónico </t>
  </si>
  <si>
    <t>2010112</t>
  </si>
  <si>
    <t>Realizar sensibilización del procedimiento con el fin de mejorar el uso de las herramientas</t>
  </si>
  <si>
    <t>2010113</t>
  </si>
  <si>
    <t>Apoyo en la generación de formulario virtual o aplicación de encuestas y acompañamiento a eventos según solicitud</t>
  </si>
  <si>
    <t>Formulario virtual o encuesta  aplicada o correo electronico con respuesta del  acompañamiento</t>
  </si>
  <si>
    <t>2010114</t>
  </si>
  <si>
    <t>Elaboración de informes de medición como insumo para la toma de decisiones</t>
  </si>
  <si>
    <t>Informe de medicion publicado</t>
  </si>
  <si>
    <t>2011111</t>
  </si>
  <si>
    <t>Realizar las actividades sectoriales definidas para la implementación del MISC</t>
  </si>
  <si>
    <t xml:space="preserve">Soporte de actividades, lista de asistencia, o pieza grafica o documento </t>
  </si>
  <si>
    <t>2012111</t>
  </si>
  <si>
    <t>Revisar necesidades adquisición de equipos de laboratorio</t>
  </si>
  <si>
    <t>Lista de equipos a adquirir</t>
  </si>
  <si>
    <t>2012112</t>
  </si>
  <si>
    <t>Realizar gestión precontractual y contractual de adquisición de equipos de laboratorio e instrumentos de medición</t>
  </si>
  <si>
    <t>Estudios previos radicados e informes de supervisión</t>
  </si>
  <si>
    <t>2012113</t>
  </si>
  <si>
    <t>Instalar equipos e inclusión en el PAME</t>
  </si>
  <si>
    <t>FOR-A04.0000-001 Hoja de vida y ficha técnica de equipo
FOR-A04.2070-002 PAME actualizado</t>
  </si>
  <si>
    <t>Personal GELP</t>
  </si>
  <si>
    <t>2013111</t>
  </si>
  <si>
    <t>Definir necesidades para inclusión en el Plan Anual de Adquisiciones</t>
  </si>
  <si>
    <t>Solicitud para la inclusión en el Plan Anual de Adquisiciones</t>
  </si>
  <si>
    <t>2013112</t>
  </si>
  <si>
    <t xml:space="preserve">Realizar las OCM a los equipos e instrumentos de medición </t>
  </si>
  <si>
    <t>Informes OCM 
FOR.A04.0000-004 Verificación OCM y puesta en marcha</t>
  </si>
  <si>
    <t>2013113</t>
  </si>
  <si>
    <t>Actualizar Plan de Aseguramiento Metrológico</t>
  </si>
  <si>
    <t>FOR-A04.2070-002 PAME actualizado</t>
  </si>
  <si>
    <t>Realizar gestión precontractual y contractual de contratos de prestación de servicios</t>
  </si>
  <si>
    <t>Estudios previos radicados</t>
  </si>
  <si>
    <t>Realizar la supervisión de contratos</t>
  </si>
  <si>
    <t>Informes de supervisión</t>
  </si>
  <si>
    <t>Atender solicitudes de mantenimiento correctivo, recibidas a través del aplicativo</t>
  </si>
  <si>
    <t>Informe atención decorrectivos</t>
  </si>
  <si>
    <t>Gestor Mantenimiento GELP</t>
  </si>
  <si>
    <t>2014111</t>
  </si>
  <si>
    <t>2014112</t>
  </si>
  <si>
    <t>Acompañamiento a las dependencias para valorar  el cumplimiento en la actualización de inventarios</t>
  </si>
  <si>
    <t>soporte de actividades</t>
  </si>
  <si>
    <t>2014121</t>
  </si>
  <si>
    <t>Realizar visitas a las dependencias para identificar y  valorar los fondos acumulados</t>
  </si>
  <si>
    <t>Fondos documentales intervenidos</t>
  </si>
  <si>
    <t>Jefe de Dependenciay Profesional designado</t>
  </si>
  <si>
    <t>2014122</t>
  </si>
  <si>
    <t>Diligenciar el inventario de cada fondo acumulado en conjunto con la dependencia</t>
  </si>
  <si>
    <t>Formatos de inventarios diligenciados</t>
  </si>
  <si>
    <t>Jefe fe Dependencia y Profesional designado</t>
  </si>
  <si>
    <t>2014131</t>
  </si>
  <si>
    <t>Realizar visitas a dependencias que solicitan la actualización para creación y austes de llas Tablas de Retencion Documental TRD teniendo en cuenta creacion de nuevas dependencias y cambios en procesos</t>
  </si>
  <si>
    <t>2014132</t>
  </si>
  <si>
    <t>Adelantar los tramites correspondientes ante el AGN para  solicitar revision y aprobacion de TRD</t>
  </si>
  <si>
    <t>Tabals de Retencion Documental catualizadas</t>
  </si>
  <si>
    <t>2014141</t>
  </si>
  <si>
    <t>Reportar información al AGN de las Tablas de Valoracion Documemtal TVD de INS  de las observaciones que se generan de la revision y mesas de trabajo</t>
  </si>
  <si>
    <t>Informe de respuestas a observaciones al AGN</t>
  </si>
  <si>
    <t>2014151</t>
  </si>
  <si>
    <t>Participar en reuniones con dependencias para Implementar un Sistema de Gestión Documental para archivos  electronicos para el INS</t>
  </si>
  <si>
    <t>2015111</t>
  </si>
  <si>
    <t>Adelantar visitas a dependencias para seguimiento del Sistema Integrado de Conservacion Documental SIC en el INS</t>
  </si>
  <si>
    <t>2015112</t>
  </si>
  <si>
    <t>Publicar cronograma para transferencias documentales primarias</t>
  </si>
  <si>
    <t>Cronogramas publicados</t>
  </si>
  <si>
    <t>2016111</t>
  </si>
  <si>
    <t>Generar ejecución mensual del SIIF, hacer comparativos, porcentajes y consolidar información para publicacion en la pagina web ins</t>
  </si>
  <si>
    <t>Publicación en la página web botón de transparencia</t>
  </si>
  <si>
    <t>Profesional Presupuesto</t>
  </si>
  <si>
    <t>2016112</t>
  </si>
  <si>
    <t>Recibir y pagar las cuentas y facturas de acuerdo con el pac solicitado</t>
  </si>
  <si>
    <t xml:space="preserve">Reporte de ordendes de pago mensual </t>
  </si>
  <si>
    <t>Tesorero</t>
  </si>
  <si>
    <t>2016113</t>
  </si>
  <si>
    <t xml:space="preserve"> Elaborar las facturas correspondientes de acuerdo con la confirmación de pago y de las áreas técnicas</t>
  </si>
  <si>
    <t>Reporte de facturas mensualmente generadas</t>
  </si>
  <si>
    <t>Profesional Facturación</t>
  </si>
  <si>
    <t>2016114</t>
  </si>
  <si>
    <t>Preparar, consolidar y publicar los estados contables de la entidad</t>
  </si>
  <si>
    <t xml:space="preserve"> Publicación en la página web botón de transparencia</t>
  </si>
  <si>
    <t xml:space="preserve">Contador </t>
  </si>
  <si>
    <t>Realizar actividades de vulnerabilidades de infraestructura, sistemas de información e ingenieria social</t>
  </si>
  <si>
    <t>3000</t>
  </si>
  <si>
    <t>3001</t>
  </si>
  <si>
    <t>3002</t>
  </si>
  <si>
    <t>30001</t>
  </si>
  <si>
    <t>30002</t>
  </si>
  <si>
    <t>30003</t>
  </si>
  <si>
    <t>30004</t>
  </si>
  <si>
    <t>30011</t>
  </si>
  <si>
    <t>30021</t>
  </si>
  <si>
    <t>30012</t>
  </si>
  <si>
    <t>30022</t>
  </si>
  <si>
    <t>300011</t>
  </si>
  <si>
    <t>300021</t>
  </si>
  <si>
    <t>300031</t>
  </si>
  <si>
    <t>300041</t>
  </si>
  <si>
    <t>300111</t>
  </si>
  <si>
    <t>Proyectos gestionados / Total proyectos programados a gestionar</t>
  </si>
  <si>
    <t>300112</t>
  </si>
  <si>
    <t>No. De proyectos sometidos al CEMIN / No. De proyectos evaluado por CEMIN</t>
  </si>
  <si>
    <t>300113</t>
  </si>
  <si>
    <t xml:space="preserve">No. estudiantes formados / No. estudiantes programados a formar </t>
  </si>
  <si>
    <t>300114</t>
  </si>
  <si>
    <t>300115</t>
  </si>
  <si>
    <t xml:space="preserve">No. Bancos preservados / No. Bancos programados a preservar </t>
  </si>
  <si>
    <t>300116</t>
  </si>
  <si>
    <t>300117</t>
  </si>
  <si>
    <t>300118</t>
  </si>
  <si>
    <t>Número de solicitudes gestionadas / Número de solicitudes recibidas</t>
  </si>
  <si>
    <t>300211</t>
  </si>
  <si>
    <t xml:space="preserve">No. Eventos realizados o con participación / No. De eventros programados </t>
  </si>
  <si>
    <t>300212</t>
  </si>
  <si>
    <t xml:space="preserve">Número de revistas publicadas / número de revistas programadas </t>
  </si>
  <si>
    <t>300213</t>
  </si>
  <si>
    <t>Número de redes en las que hubo participación del INS / Número de redes en las que participa el INS</t>
  </si>
  <si>
    <t>300214</t>
  </si>
  <si>
    <t xml:space="preserve">Número de productos sometidos o publicados/ número de productos programados por someter o publicar </t>
  </si>
  <si>
    <t>300121</t>
  </si>
  <si>
    <t>300122</t>
  </si>
  <si>
    <t>300123</t>
  </si>
  <si>
    <t>300221</t>
  </si>
  <si>
    <t>Número de eventos realizados / Número de eventos programados</t>
  </si>
  <si>
    <t>300222</t>
  </si>
  <si>
    <t>Número de metodologías desarrolladas o validadas / Número de metodologías planeadas a desarrollar o validar</t>
  </si>
  <si>
    <t>3000111</t>
  </si>
  <si>
    <t>3000211</t>
  </si>
  <si>
    <t>3000212</t>
  </si>
  <si>
    <t>3000213</t>
  </si>
  <si>
    <t>3000214</t>
  </si>
  <si>
    <t>3000311</t>
  </si>
  <si>
    <t>3000312</t>
  </si>
  <si>
    <t>3000313</t>
  </si>
  <si>
    <t>3000314</t>
  </si>
  <si>
    <t>3000411</t>
  </si>
  <si>
    <t>3000412</t>
  </si>
  <si>
    <t>3000413</t>
  </si>
  <si>
    <t>3000414</t>
  </si>
  <si>
    <t>3001111</t>
  </si>
  <si>
    <t>Monitorear los avances en la gestión de las tareas programadas en cuatro (4) proyectos de investigación de acuerdo con los cronogramas establecidos en el área de  Banco de Proyectos</t>
  </si>
  <si>
    <t>Informes parciales y finales de las actividades realizadas en los proyectos</t>
  </si>
  <si>
    <t>Equipo Banco de Proyectos</t>
  </si>
  <si>
    <t>3001112</t>
  </si>
  <si>
    <t>Monitorear los avances en la gestión de las tareas programadas en tres (3) proyectos de investigación de acuerdo con los cronogramas establecidos en el grupo de Entomología</t>
  </si>
  <si>
    <t>Grupo de Entomología</t>
  </si>
  <si>
    <t>3001113</t>
  </si>
  <si>
    <t>Monitorear los avances logrados en la gestión de las tareas programadas en dos (2) proyectos de investigación de acuerdo con los cronogramas establecidos en el grupo de Fisiologia Molecular</t>
  </si>
  <si>
    <t>Grupo de Fisiologia Molecular</t>
  </si>
  <si>
    <t>3001114</t>
  </si>
  <si>
    <t>Monitorear los avances logrados en la gestión de las tareas programadas en dos (2) proyectos de investigación de acuerdo con los cronogramas establecidos en el grupo de Genómica</t>
  </si>
  <si>
    <t>Grupo de Genómica</t>
  </si>
  <si>
    <t>3001115</t>
  </si>
  <si>
    <t>Monitorear los avances logrados en la gestión de las tareas programadas en un (1) proyecto de investigación de acuerdo con los cronogramas establecidos en la Subdireccion de Innovacion en Salud Pública</t>
  </si>
  <si>
    <t>Subdireccion de Innovacion en Salud Publica</t>
  </si>
  <si>
    <t>3001116</t>
  </si>
  <si>
    <t>Monitorear los avances logrados en la gestión de las tareas programadas en cuatro (4) proyecto de investigación de acuerdo con los cronogramas establecidos en el grupo de Micobacterias</t>
  </si>
  <si>
    <t>Grupo de Micobacterias</t>
  </si>
  <si>
    <t>3001117</t>
  </si>
  <si>
    <t>Monitorear los avances logrados en la gestión de las tareas programadas en seis (6) proyectos de investigación de acuerdo con los cronogramas establecidos en el grupo de Microbiologia</t>
  </si>
  <si>
    <t>Grupo de Microbiología</t>
  </si>
  <si>
    <t>3001118</t>
  </si>
  <si>
    <t>Monitorear los avances logrados en la gestión de las tareas programadas en seis (6) proyectos de investigación de acuerdo con los cronogramas establecidos en el grupo de Parasitologia</t>
  </si>
  <si>
    <t>Grupo de Parasitología</t>
  </si>
  <si>
    <t>3001119</t>
  </si>
  <si>
    <t>Monitorear los avances logrados en la gestión de las tareas programadas en cinco (5) proyectos de investigación de acuerdo con los cronogramas establecidos en el grupo de Salud Ambiental y Laboral</t>
  </si>
  <si>
    <t>Grupo de Salud Ambiental y Laboral</t>
  </si>
  <si>
    <t>30011110</t>
  </si>
  <si>
    <t>Monitorear los avances logrados en la gestión de las tareas programadas en un (1) proyecto de investigación de acuerdo con los cronogramas establecidos en el grupo de Salud Materna y perinatal</t>
  </si>
  <si>
    <t>Grupo de Salud Materna y Perinatal</t>
  </si>
  <si>
    <t>3001121</t>
  </si>
  <si>
    <t>Hacer la gestión requerida para el trámite de avales institucionales de los proyectos de investigación radicados en el CEMIN</t>
  </si>
  <si>
    <t>Actas de las sesiones del CEMIN
Conceptos técnicos
Avales institucionales</t>
  </si>
  <si>
    <t>Subdirección de Investigación Científica y Tecnológica</t>
  </si>
  <si>
    <t>3001122</t>
  </si>
  <si>
    <t>Poner en marcha el aplicativo para el Sistema de Seguimiento a la Investigación - SSI, según cronograma definido</t>
  </si>
  <si>
    <t>manual de usuario del aplicativo
Informe de reporte del aplicativo</t>
  </si>
  <si>
    <t>3001131</t>
  </si>
  <si>
    <t>Seleccionar estudiante y tema de investigación</t>
  </si>
  <si>
    <t>Documento de grado</t>
  </si>
  <si>
    <t>3001132</t>
  </si>
  <si>
    <t>Ejecutar la formación (pasantía, tesista, etc)</t>
  </si>
  <si>
    <t>FOR Evaluación de actividades de formación diligenciado</t>
  </si>
  <si>
    <t>3001141</t>
  </si>
  <si>
    <t>Continuar con desarrollo del Registro Unico Nacional de Investigaciones en Salud RUNIS - según cronograma definido</t>
  </si>
  <si>
    <t>Subdirección de Innovación en Salud Pública</t>
  </si>
  <si>
    <t>3001142</t>
  </si>
  <si>
    <t>Realizar mejoras al aplicativo IAMD para la gestión de Activos de Propiedad Intelectual de INS</t>
  </si>
  <si>
    <t>3001143</t>
  </si>
  <si>
    <t>Realizar la gestión de los activos de propiedad intelectual del Instituto Nacional de Salud.</t>
  </si>
  <si>
    <t>Inventario actualizado de actividades de propiedad intelectual</t>
  </si>
  <si>
    <t>3001144</t>
  </si>
  <si>
    <t>Realizar el trámite de la patente internacional con GiaTech</t>
  </si>
  <si>
    <t>Documento con el soporte del trámite realizado</t>
  </si>
  <si>
    <t>3001145</t>
  </si>
  <si>
    <t>Gestionar la documentación para la obtención del registro calificado de  la Especialización y Maestria en Entomología en Salud Pública del Convenio Universidad de Antioquía e INS</t>
  </si>
  <si>
    <t>Informe que consigne el avance realizado</t>
  </si>
  <si>
    <t>3001146</t>
  </si>
  <si>
    <t>Estudio Prospectivo de la Red Malaria al 2030</t>
  </si>
  <si>
    <t>3001147</t>
  </si>
  <si>
    <t>Vigilancia tecnológica "Estrategias para la protección social al paciente y su familia con TB y abordaje de las inequidades".</t>
  </si>
  <si>
    <t>3001148</t>
  </si>
  <si>
    <t>Implementacion proyecto UNITAID CUIDA - Chagas comunidades unidades para la innovacción y la atención de la enfermedad de Chagas: Hacia la eliminación de la trasmisión congenita de la enfermedad de chagas en America Latina</t>
  </si>
  <si>
    <t>3001151</t>
  </si>
  <si>
    <t>Mantener 5 bancos de material biológico y entomológico disponibles para la formulación y ejecución de investigaciones científicas en desarrollo.</t>
  </si>
  <si>
    <t>Informe de actividades realizadas por trimestre</t>
  </si>
  <si>
    <t>Grupo de entomología</t>
  </si>
  <si>
    <t>3001152</t>
  </si>
  <si>
    <t>Realizar actividades de mantenimiento de cultivos  primarios de células cardiacas y mantenimiento de  las líneas celulares</t>
  </si>
  <si>
    <t>Grupo de fisiología molecular</t>
  </si>
  <si>
    <t>3001153</t>
  </si>
  <si>
    <t>Realizar actividades de mantenimiento de material biológico de los laboratorios de parasitología, microbiología y micobacterias</t>
  </si>
  <si>
    <t>Grupos de Micobacterias, Microbiología y Parasitología</t>
  </si>
  <si>
    <t>3001161</t>
  </si>
  <si>
    <t>Desarrollar actividades relacionadas con el producto Tiphi Kit de acuerdo con cronograma establecido</t>
  </si>
  <si>
    <t>3001162</t>
  </si>
  <si>
    <t>Evidenciar presencia/ausencia de anticuerpos específicos contra el virus Dengue en gestantes expuestas al virus Zika durante el embarazo</t>
  </si>
  <si>
    <t>3001171</t>
  </si>
  <si>
    <t>Definir, en coordinación con las instancias competentes, los gastos operativos y de apoyo logístico a desarrollar en cumplimiento del objeto de la actividad</t>
  </si>
  <si>
    <t>Plan anual de adquisiciones
Plan de compras</t>
  </si>
  <si>
    <t>Despacho DISP</t>
  </si>
  <si>
    <t>3001172</t>
  </si>
  <si>
    <t>Realizar, en coordinación con las instancias competentes, trámites presupuestales para la adquisición de bienes y servicios para el cumplimiento del objeto de la actividad</t>
  </si>
  <si>
    <t>Estudios previos
Comisiones de desplazamiento
Resoluciones de pago</t>
  </si>
  <si>
    <t>3001173</t>
  </si>
  <si>
    <t>Realizar el mantenimeinto del software especializado y la valoracion del inventario de la colección general bibliográfica de la Biblioteca José Celestino Mutis del INS.</t>
  </si>
  <si>
    <t>Informe de actividades realizadas
Inventario de la colección general valorado y
KOHA implementado</t>
  </si>
  <si>
    <t>Biblioteca José Celestino Mutis</t>
  </si>
  <si>
    <t>3001174</t>
  </si>
  <si>
    <t>Apoyo científico y técnico a la DISP</t>
  </si>
  <si>
    <t>Base de datos de convocatorias
Fichas de cada convocatoria</t>
  </si>
  <si>
    <t>3001175</t>
  </si>
  <si>
    <t>Identificación de fuentes de  financiación para proyectos de investigación e innovación.</t>
  </si>
  <si>
    <t>Conceptos técnicos generados
Documentación solicitada</t>
  </si>
  <si>
    <t>3001181</t>
  </si>
  <si>
    <t xml:space="preserve">Registrar ante el SiB Colombia (IAvH) un conjunto de datos de la colección de insectos de importancia médica. </t>
  </si>
  <si>
    <t>3001182</t>
  </si>
  <si>
    <t>Multi-centre laboratory study to develop test protocols and determine discriminating concentrations of insecticides for monitoring resistance in Lutzomyia longipalpis visceral leishmaniasis vector in Latin America</t>
  </si>
  <si>
    <t>3001183</t>
  </si>
  <si>
    <t>Establecer, ampliar y fortalecer el programa nacional de caracterización genómica de SARS-CoV-2 en Colombia.</t>
  </si>
  <si>
    <t>3001184</t>
  </si>
  <si>
    <t>Realizar actividades para la implementación de la estrategia mundial contra la lepra 2021-2030 “Hacia Cero Lepra"</t>
  </si>
  <si>
    <t>3001185</t>
  </si>
  <si>
    <t>Apoyo a la vigilancia de la resistencia de M. tuberculosis</t>
  </si>
  <si>
    <t>Cuaderno de laboratorio
Informe</t>
  </si>
  <si>
    <t>3001186</t>
  </si>
  <si>
    <t>Apoyo en el diagnóstico molecular de sindromes febriles causados por Brucella y Rickettsia</t>
  </si>
  <si>
    <t>3001187</t>
  </si>
  <si>
    <t xml:space="preserve">Realizar la caracterización molecular de Streptococcus pneumoniae, Neisseria meningitidis y Haemophilus </t>
  </si>
  <si>
    <t>3001188</t>
  </si>
  <si>
    <t>Secuenciación de genomas bacterianos</t>
  </si>
  <si>
    <t>3001189</t>
  </si>
  <si>
    <t>Vigilancia molecular de Salmonella Typhimurium y Typhi y de los serotipos relacionados con procesos extraintestinales y Shigella sonnei y Vibrio cholerae</t>
  </si>
  <si>
    <t>30011810</t>
  </si>
  <si>
    <t>Apoyo a la vigilancia y diagnóstico de micosis sistémicas y oportunistas y atención a brotes producidos por hongos</t>
  </si>
  <si>
    <t>30011811</t>
  </si>
  <si>
    <t>Procesamiento de muestras varias para microscopía electrónica e inmunohistoquímica</t>
  </si>
  <si>
    <t>Grupo de Morfologia Celular</t>
  </si>
  <si>
    <t>30011812</t>
  </si>
  <si>
    <t xml:space="preserve">Procesar muestras de cerebros de ratones inoculados con Zika para estudio de neurotransmisores </t>
  </si>
  <si>
    <t>30011813</t>
  </si>
  <si>
    <t>Gestión para la implementacion de Biobanco Institucional</t>
  </si>
  <si>
    <t>3002111</t>
  </si>
  <si>
    <t>Participar en eventos de formación, capacitacion o divulgación (conferencias) de actividades relacionadas con la investigación y la innovación en salud</t>
  </si>
  <si>
    <t>Registros de asistencia
Actas de socialización
Certificado de participación</t>
  </si>
  <si>
    <t>Todos los grupos y áreas de la DISP</t>
  </si>
  <si>
    <t>3002112</t>
  </si>
  <si>
    <t>Organizar eventos liderando temáticas en investigación e innovación en salud</t>
  </si>
  <si>
    <t>3002121</t>
  </si>
  <si>
    <t>Realizar el proceso editorial de la revista para 4 números regulares y 2 suplementos.</t>
  </si>
  <si>
    <t>Volumen 42 No.1, 2, 3 y 4. Sp.1 y Sp.2</t>
  </si>
  <si>
    <t>Revista Biomédica</t>
  </si>
  <si>
    <t>Hacer la publicación de la revista para 4 números regulares y 2 suplementos.</t>
  </si>
  <si>
    <t>Portal con las publicaciones</t>
  </si>
  <si>
    <t>Participación en comités de trabajo y en redes de conocimiento y registro único nacional de investigación en temas de interés en investigación científica básica.</t>
  </si>
  <si>
    <t>Gestionar actividades para la sostenibilidad de la Red Nacional de Investigación, Innovación y Gestión del Conocimiento  en Tuberculosis</t>
  </si>
  <si>
    <t xml:space="preserve">Gestionar actividades para la sostenibilidad de la Red Pulsenet LA y Caribe </t>
  </si>
  <si>
    <t>3002134</t>
  </si>
  <si>
    <t>Gestionar actividades para la sostenibilidad de la Red Criptococosis</t>
  </si>
  <si>
    <t>3002135</t>
  </si>
  <si>
    <t>Gestionar actividades para la sostenibilidad de la Red de Gestión del conocimiento, investigación e Innovación en Malaria</t>
  </si>
  <si>
    <t>Grupo de Parasitologia</t>
  </si>
  <si>
    <t>3002136</t>
  </si>
  <si>
    <t>Gestionar actividades para la sostenibilidad de la Red de Gestión del conocimiento, investigación e Innovación en Chagas</t>
  </si>
  <si>
    <t>3002137</t>
  </si>
  <si>
    <t>Apoyar el desarrollo y consolidación de las Redes de Gestion de Conocimiento, Investigación e Innovación del INS, para la articulación del trabajo colaborativo y participativo de los diferentes actores (realización de encuentros, generación de documentos tecnicos, conformación de nuevas redes,  entre otros)</t>
  </si>
  <si>
    <t>3002141</t>
  </si>
  <si>
    <t>Sometimiento o publicación de artículos científicos</t>
  </si>
  <si>
    <t>Articulo sometido o publicado</t>
  </si>
  <si>
    <t>3002142</t>
  </si>
  <si>
    <t>Realización de guías, informes científico técnicos de proyectos de investigación, policy briefs</t>
  </si>
  <si>
    <t>Documento de investigación (guía, informe, policy brief, lo que aplique)</t>
  </si>
  <si>
    <t>3001211</t>
  </si>
  <si>
    <t>Planear y definir el desarrollo temático para entrenar a cinco (5) personas en nutrición y seguridad alimentaria</t>
  </si>
  <si>
    <t>Programa de la capacitación</t>
  </si>
  <si>
    <t>Grupo de Nutricion</t>
  </si>
  <si>
    <t>3001212</t>
  </si>
  <si>
    <t>Realizar el entrenamiento para cinco (5) personas en temas de nutrición y seguridad alimentaria</t>
  </si>
  <si>
    <t>Registros de asistencia</t>
  </si>
  <si>
    <t>3001221</t>
  </si>
  <si>
    <t>3001222</t>
  </si>
  <si>
    <t>3001231</t>
  </si>
  <si>
    <t>Monitorear  los avances logrados en la gestión de las tareas programadas en un programa  de investigación de acuerdo con los cronogramas establecidos en el área de nutrición (Programa para el estudio y prevención de la anemia en Colombia)</t>
  </si>
  <si>
    <t>Grupo de nutrición</t>
  </si>
  <si>
    <t>3001232</t>
  </si>
  <si>
    <t xml:space="preserve">Monitorear  los avances logrados en la gestión de las tareas programadas en cuatro (4) proyectos  de investigación de acuerdo con los cronogramas establecidos en el área de nutrición </t>
  </si>
  <si>
    <t>3002211</t>
  </si>
  <si>
    <t>Planear la participación en un evento en nutrición y seguridad alimentaria</t>
  </si>
  <si>
    <t xml:space="preserve">Presentación </t>
  </si>
  <si>
    <t>3002212</t>
  </si>
  <si>
    <t>Realizar el evento programado en el marco de nutrición y seguridad alimentaria</t>
  </si>
  <si>
    <t>Programa y acta de participación</t>
  </si>
  <si>
    <t>3002221</t>
  </si>
  <si>
    <t>Elaborar un protocolo de una nueva metodología para la medición de la nutrición y/o seguridad alimentaria y nutricional</t>
  </si>
  <si>
    <t>Protocolo/ instructivo/ MEN</t>
  </si>
  <si>
    <t>3002222</t>
  </si>
  <si>
    <t>Actualización del documento en el Sistema Integrado de Gestión de la Entidad</t>
  </si>
  <si>
    <t>SIG  de nutrición actualizado</t>
  </si>
  <si>
    <t>3002122</t>
  </si>
  <si>
    <t>3002132</t>
  </si>
  <si>
    <t>3002133</t>
  </si>
  <si>
    <t>3002138</t>
  </si>
  <si>
    <t>4000</t>
  </si>
  <si>
    <t>4001</t>
  </si>
  <si>
    <t>100% del Sistema de vigilancia en salud pública en operación</t>
  </si>
  <si>
    <t>4002</t>
  </si>
  <si>
    <t>100% del Sistema de gestión del riesgo en salud pública en operación</t>
  </si>
  <si>
    <t>4003</t>
  </si>
  <si>
    <t>Cursos realizados / cursos a realizar</t>
  </si>
  <si>
    <t>DIRECCIÓN DE VIGILANCIA Y ANÁLISIS DEL RIESGO EN SALUD PÚBLICA</t>
  </si>
  <si>
    <t>40001</t>
  </si>
  <si>
    <t>40002</t>
  </si>
  <si>
    <t>40003</t>
  </si>
  <si>
    <t>40004</t>
  </si>
  <si>
    <t>40011</t>
  </si>
  <si>
    <t>1159 Usuarios del sistema con acceso y 1 Sistema de información implementado</t>
  </si>
  <si>
    <t>40012</t>
  </si>
  <si>
    <t>1 Documento de lineamientos técnicos elaborado</t>
  </si>
  <si>
    <t>40013</t>
  </si>
  <si>
    <t>37 Entidades fortalecidas en capacidades básicas y técnicas en salud</t>
  </si>
  <si>
    <t>40014</t>
  </si>
  <si>
    <t>106 Eventos de interés en salud pública vigilados, 8 Informes de eventos generados en la vigencia</t>
  </si>
  <si>
    <t>40021</t>
  </si>
  <si>
    <t>818 Evaluaciones de riesgo realizadas</t>
  </si>
  <si>
    <t>40031</t>
  </si>
  <si>
    <t>700 Personas capacitadas</t>
  </si>
  <si>
    <t>400011</t>
  </si>
  <si>
    <t>400021</t>
  </si>
  <si>
    <t>400031</t>
  </si>
  <si>
    <t>400041</t>
  </si>
  <si>
    <t>400111</t>
  </si>
  <si>
    <t>Consolidar la información y el análisis de
datos del sistema</t>
  </si>
  <si>
    <t>100% de consolidación de la información de Entidades Territoriales en el Sivigila</t>
  </si>
  <si>
    <t>400112</t>
  </si>
  <si>
    <t>Sistema de información actualizado</t>
  </si>
  <si>
    <t>400121</t>
  </si>
  <si>
    <t>Generar los documentos que orientan la
vigilancia en salud pública</t>
  </si>
  <si>
    <t>Documentos elaborados / Documentos a elaborar</t>
  </si>
  <si>
    <t>400122</t>
  </si>
  <si>
    <t>Publicar los documentos técnicos de lineamientos programados</t>
  </si>
  <si>
    <t>Documentos pubicados / Documentos a publicar</t>
  </si>
  <si>
    <t>400131</t>
  </si>
  <si>
    <t>Priorizar y programar las asistencias
técnicas</t>
  </si>
  <si>
    <t>Archivos elaborados / Archivos a elaborar</t>
  </si>
  <si>
    <t>400132</t>
  </si>
  <si>
    <t>Realizar actividades para apoyar la respuesta territorial a eventos, emergencias y epidemias en salud pública</t>
  </si>
  <si>
    <t>Tareas realizadas / Tareas programadas</t>
  </si>
  <si>
    <t>400133</t>
  </si>
  <si>
    <t>Asistencias técnicas realizadas / Asistencias  aprobadas</t>
  </si>
  <si>
    <t>400141</t>
  </si>
  <si>
    <t>Generar informes epidemiológicos programados</t>
  </si>
  <si>
    <t>Informes epidemiologicos publicados / Informes epidemiologicos a publicar</t>
  </si>
  <si>
    <t>400142</t>
  </si>
  <si>
    <t>Eventos monitoreados / Total de Eventos vigilados</t>
  </si>
  <si>
    <t>400143</t>
  </si>
  <si>
    <t>Tareas realizadas / Tareas a realizar</t>
  </si>
  <si>
    <t>400211</t>
  </si>
  <si>
    <t>Evaluaciones realizadas / Evaluaciones requeridas</t>
  </si>
  <si>
    <t>400212</t>
  </si>
  <si>
    <t>Comunicar resultados de la evaluación para la toma de decisiones</t>
  </si>
  <si>
    <t>Documentos comunicados / Documentos a comunicar</t>
  </si>
  <si>
    <t>400213</t>
  </si>
  <si>
    <t>Integrar la información ambiental a la evaluación del riesgo de los eventos de interés en salud pública</t>
  </si>
  <si>
    <t>400311</t>
  </si>
  <si>
    <t>Evaluar y certificar competencias a personas responsables de la operación del sistema de vigilancia en el país</t>
  </si>
  <si>
    <t>400312</t>
  </si>
  <si>
    <t>Mantener el programa de entrenamiento en epidemiología de campo</t>
  </si>
  <si>
    <t>Informes elaborados / Informes a elaborar</t>
  </si>
  <si>
    <t>400313</t>
  </si>
  <si>
    <t>Cursos realizados / Cursos aprobados para realizar</t>
  </si>
  <si>
    <t>4000111</t>
  </si>
  <si>
    <t>4000211</t>
  </si>
  <si>
    <t>4000212</t>
  </si>
  <si>
    <t>4000213</t>
  </si>
  <si>
    <t>4000214</t>
  </si>
  <si>
    <t>4000311</t>
  </si>
  <si>
    <t>4000312</t>
  </si>
  <si>
    <t>4000313</t>
  </si>
  <si>
    <t>4000314</t>
  </si>
  <si>
    <t>4000411</t>
  </si>
  <si>
    <t>4000412</t>
  </si>
  <si>
    <t>4000413</t>
  </si>
  <si>
    <t>4000414</t>
  </si>
  <si>
    <t>4001111</t>
  </si>
  <si>
    <t>Gestionar la entrega de los archivos de notificación semanal</t>
  </si>
  <si>
    <t>Archivos de notificación semanal</t>
  </si>
  <si>
    <t>Coordinadora GVSP</t>
  </si>
  <si>
    <t>4001112</t>
  </si>
  <si>
    <t>Gestionar la entrega de bases de datos, tablas e indicadores solicitados por grupos internos o entidades externas</t>
  </si>
  <si>
    <t>Informe de la entrega de bases de datos, tablas e indicadores solicitados por grupos internos o entidades externas</t>
  </si>
  <si>
    <t>4001113</t>
  </si>
  <si>
    <t>Realizar seguimiento a los indicadores de gestión de la vigilancia en salud pública de las Entidades Territoriales</t>
  </si>
  <si>
    <t>Informe de gestión de la vigilancia publicado en Sivigila 4.0</t>
  </si>
  <si>
    <t>4001114</t>
  </si>
  <si>
    <t>Realizar seguimiento a la cobertura de la red de notificación al Sivigila</t>
  </si>
  <si>
    <t>Informe del seguimiento a la cobertura de la red de notificación al Sivigila</t>
  </si>
  <si>
    <t>4001115</t>
  </si>
  <si>
    <t>Producir datos abiertos de la situacion del Covid19 en Colombia</t>
  </si>
  <si>
    <t>Archivos data set de datos abiertos</t>
  </si>
  <si>
    <t>4001121</t>
  </si>
  <si>
    <t>Informe de la actualización del aplicativo del sistema de vigilancia - Sivigila 4.0</t>
  </si>
  <si>
    <t>Talento Humano</t>
  </si>
  <si>
    <t>4001122</t>
  </si>
  <si>
    <t>4001211</t>
  </si>
  <si>
    <t>Subdirectora SPVCSP</t>
  </si>
  <si>
    <t>4001212</t>
  </si>
  <si>
    <t>Documentos complementarios a los lineamientos de la vigencia actual</t>
  </si>
  <si>
    <t>4001221</t>
  </si>
  <si>
    <t>Publicar el documento técnico de lineamientos para la siguiente vigencia</t>
  </si>
  <si>
    <t>Documento técnico de lineamientos para la siguiente vigencia publicado</t>
  </si>
  <si>
    <t>4001222</t>
  </si>
  <si>
    <t>Publicar los documentos complementarios a los lineamientos de la siguiente vigencia</t>
  </si>
  <si>
    <t xml:space="preserve">Documentos complementarios a los lineamientos de la siguiente vigencia </t>
  </si>
  <si>
    <t>4001311</t>
  </si>
  <si>
    <t>Consolidar la priorización de asistencias técnicas</t>
  </si>
  <si>
    <t>4001312</t>
  </si>
  <si>
    <t>Consolidar la programación de las asistencias técnicas</t>
  </si>
  <si>
    <t>4001321</t>
  </si>
  <si>
    <t>Subdirector SARRISP</t>
  </si>
  <si>
    <t>4001322</t>
  </si>
  <si>
    <t>Coordinadora FTHVSP, Coordinadora GGRRICR</t>
  </si>
  <si>
    <t>4001323</t>
  </si>
  <si>
    <t>Gestionar la transferencia del modelo de preparación y respuesta a las entidades territoriales</t>
  </si>
  <si>
    <t>Informe de la transferencia del modelo de preparación y respuesta a las entidades territoriales</t>
  </si>
  <si>
    <t>Coordinadora GGRRICR</t>
  </si>
  <si>
    <t>4001324</t>
  </si>
  <si>
    <t>Apoyar la respuesta territorial a conglomerados de Covid19</t>
  </si>
  <si>
    <t>4001331</t>
  </si>
  <si>
    <t>Reporte de asistencias técnicas realizadas</t>
  </si>
  <si>
    <t>Tiquetes</t>
  </si>
  <si>
    <t>4001332</t>
  </si>
  <si>
    <t>Consolidar el seguimiento a los compromisos de las asistencias técnicas</t>
  </si>
  <si>
    <t>Seguimiento a compromisos asistencias técnicas</t>
  </si>
  <si>
    <t>4001411</t>
  </si>
  <si>
    <t>Generar y publicar los Boletines Epidemiológicos Semanales (BES)</t>
  </si>
  <si>
    <t xml:space="preserve"> - Cronograma de actividades
- Boletines Epidemiológicos Semanales publicados</t>
  </si>
  <si>
    <t>4001412</t>
  </si>
  <si>
    <t>Generar y publicar infografias e informes de eventos</t>
  </si>
  <si>
    <t xml:space="preserve"> - Cronograma de actividades
- Infografias de informes de eventos publicadas
- Informes de eventos publicados</t>
  </si>
  <si>
    <t>4001413</t>
  </si>
  <si>
    <t>Generar y publicar los Boletines de Clima y Salud</t>
  </si>
  <si>
    <t>Boletínes de Clima y Salud publicados</t>
  </si>
  <si>
    <t>Coordinadora FRA</t>
  </si>
  <si>
    <t>4001421</t>
  </si>
  <si>
    <t>Realizar seguimiento del sistema de gestión del riesgo para eventos de interes de salud publica, brotes y epidemias</t>
  </si>
  <si>
    <t>Informe de la operación del sistema de gestión del riesgo para eventos de interes de salud publica, brotes y epidemias</t>
  </si>
  <si>
    <t>4001422</t>
  </si>
  <si>
    <t>Consolidar y divulgar el tablero de problemas de unidades de análisis</t>
  </si>
  <si>
    <t>Informe del Tablero de problemas de unidades de análisis</t>
  </si>
  <si>
    <t>Coordinadora UACE</t>
  </si>
  <si>
    <t>4001423</t>
  </si>
  <si>
    <t>Realizar los Comités de Vigilancia Epidemiológica (COVE)</t>
  </si>
  <si>
    <t>Documentos de los COVE
- Soportes de actividades (Actas)</t>
  </si>
  <si>
    <t>4001424</t>
  </si>
  <si>
    <t>Realizar Salas de Analisis del Riesgo (SAR) sobre la situacion del Covid19 en las Entidades Territoriales en Colombia</t>
  </si>
  <si>
    <t>Actas de las Salas de Analisis del Riesgo (SAR)</t>
  </si>
  <si>
    <t>4001431</t>
  </si>
  <si>
    <t>Definir y gestionar los requerimientos de apoyo logístico, administrativo y de soporte</t>
  </si>
  <si>
    <t>Archivo de requerimientos de apoyo logístico, administrativos y de soporte</t>
  </si>
  <si>
    <t>4001432</t>
  </si>
  <si>
    <t>Gestionar la realización de los requerimientos de apoyo logístico, administrativo y de soporte</t>
  </si>
  <si>
    <t>Archivos de seguimiento a la ejecución</t>
  </si>
  <si>
    <t>4002111</t>
  </si>
  <si>
    <t>Elaborar la priorización de documentos tecnicos (evaluaciones de riesgo y conceptos) a realizar</t>
  </si>
  <si>
    <t>Informe de priorización de documentos técnicos</t>
  </si>
  <si>
    <t>Coordinador ERIA</t>
  </si>
  <si>
    <t>4002112</t>
  </si>
  <si>
    <t>Gestionar la respuesta de las solicitudes de clasificación toxicológica y evaluación del riesgo de toxicidad de plaguicidas</t>
  </si>
  <si>
    <t>Informe que evidencie la respuesta de las solicitudes de clasificación toxicológica y evaluación del riesgo de toxicidad de plaguicidas</t>
  </si>
  <si>
    <t>4002113</t>
  </si>
  <si>
    <t>Gestionar la evaluación de conformidad de la emisión de conceptos técnicos</t>
  </si>
  <si>
    <t>4002121</t>
  </si>
  <si>
    <t>Realizar los documentos tecnicos de evaluaciones de riesgo en inocuidad alimentaria</t>
  </si>
  <si>
    <t>Documentos tecnicos de evaluaciones de riesgo en inocuidad alimentaria e informe que evidencie lo realizado</t>
  </si>
  <si>
    <t>4002122</t>
  </si>
  <si>
    <t>4002131</t>
  </si>
  <si>
    <t>Realizar los documentos tecnicos de evaluaciones de factores del ambiente</t>
  </si>
  <si>
    <t>Documentos tecnicos de evaluaciones de factores del ambiente</t>
  </si>
  <si>
    <t>4002132</t>
  </si>
  <si>
    <t>4003111</t>
  </si>
  <si>
    <t>Coordinadora FTHVSP</t>
  </si>
  <si>
    <t>4003112</t>
  </si>
  <si>
    <t>Actualizar el diagnostico para la acreditación en la norma 17024</t>
  </si>
  <si>
    <t>Diagnostico para la acreditación en la norma 17024</t>
  </si>
  <si>
    <t>4003121</t>
  </si>
  <si>
    <t>Realizar seguimiento al entrenamiento en epidemiología de campo</t>
  </si>
  <si>
    <t>Informe del seguimiento al entrenamiento en epidemiología de campo</t>
  </si>
  <si>
    <t>4003122</t>
  </si>
  <si>
    <t>4003131</t>
  </si>
  <si>
    <t>4003132</t>
  </si>
  <si>
    <t>Realizar cursos de formación en competencias para la vigilancia  y gestión del riesgo en salud pública</t>
  </si>
  <si>
    <t>5000</t>
  </si>
  <si>
    <t>5001</t>
  </si>
  <si>
    <t>Numero de actores de las redes especiales coordinados / actores de las redes especiales</t>
  </si>
  <si>
    <t>5002</t>
  </si>
  <si>
    <t>5003</t>
  </si>
  <si>
    <t>Actividades programadas que  contribuyerón a la vigilancia y control  de eventos de interés en salud pública  por los Laboratorios Nacionales de Referencia/Actividades programadas</t>
  </si>
  <si>
    <t>5004</t>
  </si>
  <si>
    <t xml:space="preserve">Información generada y divulgada  de la vigilancia y la investigación por laboratorio a los tomadores de decisión y la comunidad científica/Información programada a ser divulgada.
</t>
  </si>
  <si>
    <t>5005</t>
  </si>
  <si>
    <t>Actividades programadas para fortalecer la capacidad técnico administrativa y de gestión de la Red Nacional de Laboratorios/Actividades realizadas.</t>
  </si>
  <si>
    <t>5006</t>
  </si>
  <si>
    <t>DIRECCIÓN DE REDES EN SALUD PÚBLICA</t>
  </si>
  <si>
    <t>50001</t>
  </si>
  <si>
    <t>50002</t>
  </si>
  <si>
    <t>50003</t>
  </si>
  <si>
    <t>50004</t>
  </si>
  <si>
    <t>50011</t>
  </si>
  <si>
    <t>No. de acciones ejcutadas en el periodo / No. Total de acciones planeadas en el periodo</t>
  </si>
  <si>
    <t>50012</t>
  </si>
  <si>
    <t>50013</t>
  </si>
  <si>
    <t>50021</t>
  </si>
  <si>
    <t>50031</t>
  </si>
  <si>
    <t>Eventos de interés en salud publica vigilados por laboratorio a/Eventos de interes en saud publica programados a vigilar</t>
  </si>
  <si>
    <t>50032</t>
  </si>
  <si>
    <t>Actividades de fortalecimiento a los Laboratorios de Referencia realizdas/Actividades de fortalecimiento planeadas</t>
  </si>
  <si>
    <t>50041</t>
  </si>
  <si>
    <t>Publicaciones en revistas indexadas nacionales e internacionales realizadas en salud ublica/Publicaciones planeadas</t>
  </si>
  <si>
    <t>50042</t>
  </si>
  <si>
    <t xml:space="preserve">No Documentos, lineamientos técnicos elaborados o actualizados/ No de Documentos, lineamientos técnicos planeados </t>
  </si>
  <si>
    <t>50043</t>
  </si>
  <si>
    <t>No de infografías, informes o boletines elaborados o actualizados/ No de infografías, informes o boletines elabordos planeados</t>
  </si>
  <si>
    <t>50051</t>
  </si>
  <si>
    <t>No de Entidades fortalecidas a traves de Asistencias técnicas y eventos//No de Entidades planeadas a fortalecer.</t>
  </si>
  <si>
    <t>50061</t>
  </si>
  <si>
    <t xml:space="preserve">Actividades administrativas y misionales transversales del proceso de Redes </t>
  </si>
  <si>
    <t>No de actividades administrativas y misionales realizadas/No de actividades administrativas programadas</t>
  </si>
  <si>
    <t>500011</t>
  </si>
  <si>
    <t>500021</t>
  </si>
  <si>
    <t>500031</t>
  </si>
  <si>
    <t>500041</t>
  </si>
  <si>
    <t>500111</t>
  </si>
  <si>
    <t xml:space="preserve">Documentos entregados / documentos programados </t>
  </si>
  <si>
    <t>500112</t>
  </si>
  <si>
    <t xml:space="preserve">Avance de la actividad / Avance programados </t>
  </si>
  <si>
    <t>500121</t>
  </si>
  <si>
    <t>Informes de asistencias entregadas /  asistencias tecnicas realizadas</t>
  </si>
  <si>
    <t>500122</t>
  </si>
  <si>
    <t>Atención continua del CRT</t>
  </si>
  <si>
    <t>500123</t>
  </si>
  <si>
    <t xml:space="preserve">Soportes  deactividades según reporte de azzure elaborados/ Soportes programados  </t>
  </si>
  <si>
    <t>500131</t>
  </si>
  <si>
    <t xml:space="preserve">Paneles producidos / paneles programados </t>
  </si>
  <si>
    <t>500132</t>
  </si>
  <si>
    <t xml:space="preserve">Configuraciones o informes elaborados / programados </t>
  </si>
  <si>
    <t>500211</t>
  </si>
  <si>
    <t xml:space="preserve">Soportes de actividades (acta de reunión)/ reuniones realizadas </t>
  </si>
  <si>
    <t>500212</t>
  </si>
  <si>
    <t xml:space="preserve">Informes Hemo/Bio vigilancia elaborados / programados </t>
  </si>
  <si>
    <t>500213</t>
  </si>
  <si>
    <t xml:space="preserve">Articulos elaborados por proyecto de investigación </t>
  </si>
  <si>
    <t>500311</t>
  </si>
  <si>
    <t xml:space="preserve">Total de eventos de Interés en salud pública   vigilados   en la vigencia  por  demanda/
Total de eventos de Interés en salud pública priorizados y solicitados para ser vigilados durante la vigencia.
</t>
  </si>
  <si>
    <t>500312</t>
  </si>
  <si>
    <t xml:space="preserve">Acciones de vigilancia por laboratorio de eventos ambientales realizadas/Acciones planeadas a realizar
</t>
  </si>
  <si>
    <t>500313</t>
  </si>
  <si>
    <t xml:space="preserve">Ensayos de alta complejidad realizados como respuesta a brotes / Ensayos de alta complejidad requeridos para la respuesta a brotes </t>
  </si>
  <si>
    <t>500321</t>
  </si>
  <si>
    <t>Procesos  administrativos y de apoyo a la DRSP ejecutados para el desarrollo de los dos proyectos de inversión  a cargo. / Procesos  administrativos y de apoyo a la DRSP planeados  para el desarrollo de los dos proyectos de inversión  a cargo</t>
  </si>
  <si>
    <t>500322</t>
  </si>
  <si>
    <t>Acreditaciones mantenidas en las normas ISO/IEC17025 y en  ISO/IEC 17043  en la vigencia</t>
  </si>
  <si>
    <t>500323</t>
  </si>
  <si>
    <t>No. de Programas de EED realizados / No. De programas de EED programados.</t>
  </si>
  <si>
    <t>500324</t>
  </si>
  <si>
    <t>Participaciones en  programas de ensayos de aptitud disponibles en la vigencia/Total de Programas disponibles en la vigencia</t>
  </si>
  <si>
    <t>500325</t>
  </si>
  <si>
    <t>Avance de acciones trimestrales  realizadas para fortalecer  habilidades técnicas/ Totalidad de acciones  planeadas trimestralmente para fortalecer habilidades técnicas</t>
  </si>
  <si>
    <t>500326</t>
  </si>
  <si>
    <t>No de validaciones o verificaciones  culminadas de acuerdo al alcance en el trimestre/ No de validaciones o verificaciones programadas a realizar  de acuerdo al alcance en propuesto.</t>
  </si>
  <si>
    <t>500411</t>
  </si>
  <si>
    <t>No. de proyectos presentados/No. de proyectos programados</t>
  </si>
  <si>
    <t>500412</t>
  </si>
  <si>
    <t>500421</t>
  </si>
  <si>
    <t>Total de  articulos o documentos técnicos sometidos, elaborados o actualizados / Total de  articulos elaborados o sometidos y  documentos técnicos elaborados o actualizados  planedos para las redes de laboratorio.</t>
  </si>
  <si>
    <t>500422</t>
  </si>
  <si>
    <t xml:space="preserve">Total de estrategias desarrolladas para implementación de documentos y lineamientos para las redes de laboratorio / Total de estrategias planeadas para desarrollar con  las redes de laboratorios </t>
  </si>
  <si>
    <t>500431</t>
  </si>
  <si>
    <t>Total de informes, infografias, boletines,  realizados   / Total de informes, infografías o boletines planeados</t>
  </si>
  <si>
    <t>500432</t>
  </si>
  <si>
    <t>Articulos aceptados para publicación  / Articulos presentados para publicación</t>
  </si>
  <si>
    <t>500511</t>
  </si>
  <si>
    <t>Realiación del  100% de las asistencias técnicas o asesorías o seguimientos  virtuales  o presenciales  programadas o soliciitadas en cada trimestre  por los  Laboratorios de Salud pública o por la Red de colaboradores</t>
  </si>
  <si>
    <t>500512</t>
  </si>
  <si>
    <t>Realización del  100% de reuniones, capacitaciones, talleres   virtuales  o presenciales  programados o soliciitados en cada trimestre por los Laboratorios de Salud Pública o por  la Red  Nacional de Laboratorios</t>
  </si>
  <si>
    <t>500611</t>
  </si>
  <si>
    <t>Realizar acciones administrativas de soporte a las funciones misionales</t>
  </si>
  <si>
    <t>Total de actividades administrativas realizadas de soporte a las funciones misionales / Total de actividades administrativas requeridas como soporte a ls funciones misionales.  L</t>
  </si>
  <si>
    <t>No. De informe de proyectos de investigacion o estudios especiales desarrolldos o en proceso/No. Informes de proyectos de investigación o estudios especiales programados.
No. De informe final de proyectos/No. de proyectos  programados.</t>
  </si>
  <si>
    <t>5000111</t>
  </si>
  <si>
    <t>5000211</t>
  </si>
  <si>
    <t>5000212</t>
  </si>
  <si>
    <t>5000213</t>
  </si>
  <si>
    <t>5000214</t>
  </si>
  <si>
    <t>5000311</t>
  </si>
  <si>
    <t>5000312</t>
  </si>
  <si>
    <t>5000313</t>
  </si>
  <si>
    <t>5000314</t>
  </si>
  <si>
    <t>5000411</t>
  </si>
  <si>
    <t>5000412</t>
  </si>
  <si>
    <t>5000413</t>
  </si>
  <si>
    <t>5000414</t>
  </si>
  <si>
    <t>5001111</t>
  </si>
  <si>
    <t xml:space="preserve">Realizar actualización de comision de trasplante renal, trasplante hepático y corazón. </t>
  </si>
  <si>
    <t xml:space="preserve">Documento comisión </t>
  </si>
  <si>
    <t xml:space="preserve">Profesionales grupo  donación y Trasplantes </t>
  </si>
  <si>
    <t>5001112</t>
  </si>
  <si>
    <t>Someter recomendaciones en conferencias de consenso  para criterios de asignación de trasplante pulmonar</t>
  </si>
  <si>
    <t>Documento de resultados de consenso</t>
  </si>
  <si>
    <t>5001113</t>
  </si>
  <si>
    <t xml:space="preserve">Realizar un análisis para la validación o desarrollo de conferencia de consenso de criterios de asignación trasplante renal según resultados de implementación.  </t>
  </si>
  <si>
    <t>Documento de analisis</t>
  </si>
  <si>
    <t>5001114</t>
  </si>
  <si>
    <t xml:space="preserve">Expedir o actualizar circulares, lineamientos y documentos técnicos  para fortalecer competencias de las redes según necesidades asociadas a las lineas estratégicas. </t>
  </si>
  <si>
    <t>Documentos tecnicos (Sangre 1, CovidTx 1)</t>
  </si>
  <si>
    <t>Profesionales 2 grupos (Bancos y Trasplantes)</t>
  </si>
  <si>
    <t>5001121</t>
  </si>
  <si>
    <t>Participar en mesas trabajo o atender conceptos solicitados para actualización marco normativo de las redes según demanda.</t>
  </si>
  <si>
    <t>Soporte de actividades</t>
  </si>
  <si>
    <t>5001122</t>
  </si>
  <si>
    <t>Inscripción de personal de la  Red de Sangre</t>
  </si>
  <si>
    <t>Profesionales Red nacional Bancos de Sangre</t>
  </si>
  <si>
    <t>5001123</t>
  </si>
  <si>
    <t>Realizar actividades de acuerdo con el POE de promoción.</t>
  </si>
  <si>
    <t>5001221</t>
  </si>
  <si>
    <t xml:space="preserve">Gestionar conceptos de necesidad terapéutica, ingreso de muestras y autorización de trasplante a extranjeros, según procedimientos institucionales. </t>
  </si>
  <si>
    <t>5001211</t>
  </si>
  <si>
    <t>Organizar y ejecutar acciones para conmemorar el dia mundial del donante de sangre y de órganos y tejidos.</t>
  </si>
  <si>
    <t>Informe de actividad</t>
  </si>
  <si>
    <t xml:space="preserve">Profesionales de los grupos </t>
  </si>
  <si>
    <t>5001212</t>
  </si>
  <si>
    <t>Realizar acciones de apoyo administrativo en los grupos  tales como; logística de reuniones, asistencias, capacitaciones u otros eventos; gestión de correspondencia interna y externa, requerimientos de almacen, fallas de equipos, entre otros incidentes</t>
  </si>
  <si>
    <t xml:space="preserve">Soporte de actividades trimestral </t>
  </si>
  <si>
    <t xml:space="preserve">Apoyo administrativo </t>
  </si>
  <si>
    <t>5001213</t>
  </si>
  <si>
    <t xml:space="preserve">Actualizar y organizar directorios de las redes según necesidad, transferencias documentales e inventarios de activos físicos </t>
  </si>
  <si>
    <t>FUID por cada grupo 
Inventario anual por grupo</t>
  </si>
  <si>
    <t>5001214</t>
  </si>
  <si>
    <t>Mantener actualizada la documentación de los grupos de redes en el sistema de gestión de calidad SIG del INS y realizar su socialización.</t>
  </si>
  <si>
    <t xml:space="preserve">Listado maestro </t>
  </si>
  <si>
    <t xml:space="preserve">Profesionales de los grupos  </t>
  </si>
  <si>
    <t>5001215</t>
  </si>
  <si>
    <t xml:space="preserve">Realizar seguimiento de proyecto de inversión de las redes, inlcyendo monitoreo de indicadores, informes, supervisiones, entre otras acciones. </t>
  </si>
  <si>
    <t>Hojas de vida indicadores</t>
  </si>
  <si>
    <t xml:space="preserve">Coordinaciones de grupos </t>
  </si>
  <si>
    <t>5001216</t>
  </si>
  <si>
    <t xml:space="preserve">Gestionar la biblioteca digital y contenidos de los grupos de las Redes para actualización de la pagina web del INS y activos intangibles. </t>
  </si>
  <si>
    <t>5001217</t>
  </si>
  <si>
    <t>Realizar la gestión a las PQRS según demanda por parte de los grupos de las redes</t>
  </si>
  <si>
    <t>Matriz de seguimiento</t>
  </si>
  <si>
    <t>5001218</t>
  </si>
  <si>
    <t>Realizar ciclo de auditoría a  las Coordinaciones Regionales de la Red de Trasplantes,  para verificar la implementación de auditoria y procedimientos criticos de la Red.</t>
  </si>
  <si>
    <t>Informes auditoria</t>
  </si>
  <si>
    <t xml:space="preserve">Profesionales grupo donación y  Trasplantes </t>
  </si>
  <si>
    <t>5001219</t>
  </si>
  <si>
    <t>Gestionar planes de auditoría y su seguimiento, asi como el comité de novedades.</t>
  </si>
  <si>
    <t xml:space="preserve">Soporte actividades comité </t>
  </si>
  <si>
    <t>50012110</t>
  </si>
  <si>
    <t>Realizar seguimiento y articulación con Superintendencia nacional de salud para la gestión de listas de espera para trasplante por parte de EAPB.</t>
  </si>
  <si>
    <t>Informe trimestral de actividades</t>
  </si>
  <si>
    <t>5001222</t>
  </si>
  <si>
    <t>Validar y consolidar las bases de datos  de téjidos, reportadas por las coordinaciones regionales.</t>
  </si>
  <si>
    <t>Bases de datos</t>
  </si>
  <si>
    <t>5001223</t>
  </si>
  <si>
    <t>Elaborar Informes vigencia 2021 de las redes especiales e informes periodicos CRT.</t>
  </si>
  <si>
    <t>Informes entregados</t>
  </si>
  <si>
    <t>5001224</t>
  </si>
  <si>
    <t>Realizar la gestión de los procesos operativos de donación y trasplantes a través del CRT segun procedimientos.</t>
  </si>
  <si>
    <t xml:space="preserve">Registros </t>
  </si>
  <si>
    <t>5001225</t>
  </si>
  <si>
    <t>Realizar la actualización de la información de la Red de donación y trasplantes en el sistema DONASUR.</t>
  </si>
  <si>
    <t>5001226</t>
  </si>
  <si>
    <t>Participar en las reuniones de seguimiento al convenio 090 de 2018 según cronograma.</t>
  </si>
  <si>
    <t>Acta</t>
  </si>
  <si>
    <t>5001227</t>
  </si>
  <si>
    <t xml:space="preserve">Socializar a nivel nacional la metodología para reporte de indicadores según circular 022 de 2020 y anexo técnico. </t>
  </si>
  <si>
    <t>5001228</t>
  </si>
  <si>
    <t xml:space="preserve">Recolectar y medir los indicadores de la circular 022 de 2020, según fichas técnicas  y desarrollar un analisis del reporte anual 2020.  </t>
  </si>
  <si>
    <t xml:space="preserve">Informe </t>
  </si>
  <si>
    <t>5001231</t>
  </si>
  <si>
    <t xml:space="preserve">Planear las actividades de los sistemas información de los sistemas de información Sihevi, RedDataINS y Sismuestras mediante reviews, documentación de historias de usuario o manuales de sistema. </t>
  </si>
  <si>
    <t xml:space="preserve">Soporte de actividades según reportes de  Azzure </t>
  </si>
  <si>
    <t>5001232</t>
  </si>
  <si>
    <t>Desarrollar funcionalidades o módulos de los sistemas de Información de las redes de acuerdo con priorización (pruebas, entrada a producción, interoperabilidad).</t>
  </si>
  <si>
    <t xml:space="preserve">Informe de desarrollos </t>
  </si>
  <si>
    <t>5001233</t>
  </si>
  <si>
    <t>Soportar permanentemente a los usuarios internos y externos para el uso de las funcionalidades de los sistemas SIHEVI -Sismuestras y RedDataINS.</t>
  </si>
  <si>
    <t>5001311</t>
  </si>
  <si>
    <t xml:space="preserve">Realizar la planeación e inscripciones de PEEDDs Red de Sangre  o Programa  interlaboratorio de inmunología de trasplantes </t>
  </si>
  <si>
    <t xml:space="preserve">Registros según instructivos e inscripciones. </t>
  </si>
  <si>
    <t>5001312</t>
  </si>
  <si>
    <t>Producir y enviar los paneles de PEEDDs Red de Sangre  y Programa   interlaboratorios de Inmunología Trasplantes  (incluye gestion inventarios, ambiental, gestión de  contratos para adquisición de insumos y reactivos )</t>
  </si>
  <si>
    <t>Registros de producción y envío según instructivos</t>
  </si>
  <si>
    <t>5001321</t>
  </si>
  <si>
    <t xml:space="preserve">Realizar la publicación de resultados (configuración de resultados o informes) de PEEDDs Red de Sangre. </t>
  </si>
  <si>
    <t>Registros según instructivos</t>
  </si>
  <si>
    <t>Profesionales grupo bancos de sangre</t>
  </si>
  <si>
    <t>5001322</t>
  </si>
  <si>
    <t xml:space="preserve">Realizar los informes y socialización  de resultados del programa interlaboratorios de inmunologia de trasplantes. </t>
  </si>
  <si>
    <t>Soporte de actividades (reunión socialización)</t>
  </si>
  <si>
    <t>5002111</t>
  </si>
  <si>
    <t>Realizar asistencias técnicas, asesorías, capacitaciones  y seguimiento presencial o virtual a los actores de las redes.</t>
  </si>
  <si>
    <t>5002112</t>
  </si>
  <si>
    <t>Realizar reunión nacional de enfermeras de grupos de trasplante de órganos, Entidades Administradoras de Planes de beneficios e IPS con servicio de trasplante de CPH para el fortalecimiento de los procesos de la Red.</t>
  </si>
  <si>
    <t>Soporte de actividades (reunión)</t>
  </si>
  <si>
    <t>5002113</t>
  </si>
  <si>
    <t>Realizar reunion nacional con actores de la Red de Sangre</t>
  </si>
  <si>
    <t>5002114</t>
  </si>
  <si>
    <t xml:space="preserve">Realizar actividades de aprendizaje internas o externas relacionadas con procesos de donación y trasplantes. </t>
  </si>
  <si>
    <t>5002121</t>
  </si>
  <si>
    <t>Realizar reuniones de comité nacional de biovigilancia según Resolucion 095 de 2020.</t>
  </si>
  <si>
    <t>5002122</t>
  </si>
  <si>
    <t xml:space="preserve">Realizar un análisis para la actualización de manuales de biovigilancia, definiciones operativas y fichas de notificación segun resultados de implementación. </t>
  </si>
  <si>
    <t xml:space="preserve">Acta de reunión </t>
  </si>
  <si>
    <t>5002123</t>
  </si>
  <si>
    <t>Elaborar informes de Hemovigilancia y Biovigilancia y retroalimentar hallazgos principales (boletines técnicos, respuestas a solicitudes, entre otros)</t>
  </si>
  <si>
    <t xml:space="preserve">Informes o documentos </t>
  </si>
  <si>
    <t>5002131</t>
  </si>
  <si>
    <t>Contribuir a la divulgación de conocimiento de temas de las redes, mediante publicaciones, eventos científicos y gestionar participación en proyectos de investigación.</t>
  </si>
  <si>
    <t xml:space="preserve">Informe de avance trimestral </t>
  </si>
  <si>
    <t>5002132</t>
  </si>
  <si>
    <t xml:space="preserve">Participar en el proyecto de investigación de evaluación de vacunas contra Covid-19 en una cohorte de pacientes trasplantados según protocolo de la Dirección de investigación. </t>
  </si>
  <si>
    <t xml:space="preserve">Artículo sometido </t>
  </si>
  <si>
    <t>5003111</t>
  </si>
  <si>
    <t>Realizar los ensayos solicitados necesarios para la vigilancia rutinaria de los eventos de interés en salud pública y consolidarlos trimestralmente</t>
  </si>
  <si>
    <t>Matriz consolidada de ensayos de vigilancia rutinaria al corte de cada trimestre de acuerdo a solicitud</t>
  </si>
  <si>
    <t>SLNR</t>
  </si>
  <si>
    <t>5003112</t>
  </si>
  <si>
    <t>Avanzar en los desarrollos  complementarios del  Sistema de Información de Vigilancia por Laboratorio  (SIVILAB )</t>
  </si>
  <si>
    <t>Actas de reunión  con profesionales de Ingenieria, oficina TIC, administradores de los sistemas y designados</t>
  </si>
  <si>
    <t>Grupos SLR
Esther Cristina Barros</t>
  </si>
  <si>
    <t>5003113</t>
  </si>
  <si>
    <t xml:space="preserve">Someter a consideración ante la Oficina Sanitaria Panamericana PAHO/WHO,  nuestra actuación como centro colaborador para el diagnóstico post mortem de la Fiebre Amarilla en humanos para la región de las Américas.  </t>
  </si>
  <si>
    <t xml:space="preserve">Solicitud formulada ante PAHO/WHO
</t>
  </si>
  <si>
    <t>SLNR
Edgar Parra</t>
  </si>
  <si>
    <t>5003121</t>
  </si>
  <si>
    <t>Realizar los ensayos necesarios solicitados a demanda  para la vigilancia rutinaria por laboratorio de los eventos de interés en salud pública de tipo ambiental  y consolidarlos trimestralmente</t>
  </si>
  <si>
    <t>Matriz consolidada de ensayos realizados al corte en cada trimestre de la vigilancia de eventos ambientales de acuerdo a solicitud</t>
  </si>
  <si>
    <t>5003122</t>
  </si>
  <si>
    <t>Marysol Gonzalez Hormiga
Gerardo Nava
Angelica Quiroga</t>
  </si>
  <si>
    <t>5003131</t>
  </si>
  <si>
    <t xml:space="preserve">Realizar los ensayos necesarios para el apoyo a brotes y consolidarlos trimestralmente </t>
  </si>
  <si>
    <t>Matriz consolidada de ensayos realizados al corte en cada trimestre del apoyo a brotes según solicitud</t>
  </si>
  <si>
    <t>Grupos SLNR</t>
  </si>
  <si>
    <t>5003132</t>
  </si>
  <si>
    <t>Caracterizar los brotes atendidos o emergencias de eventos de interes en salud pública según demanda  y participar en unidades de análisisis</t>
  </si>
  <si>
    <t>1. Caracterización de brotes atendidos en matriz según demanda
2. Informes de las  participaciones en unidades de análisi en cada trimestre  acuerdo a solicitud .</t>
  </si>
  <si>
    <t xml:space="preserve">Desarrollar los procesos precontractuales, contractuales, administrativos y de apoyo a la DRSP requiridos  para el desarrollo de los dos proyectos de inversión  a cargo. </t>
  </si>
  <si>
    <t>Soporte de la gestión de procesos precontrales y contractuales.
Actividades administrativas y finacieras de la Redes (Ejecución presupuestal mesual)
Base de legalización de Contratos (Evidencia oficina de Contractual)</t>
  </si>
  <si>
    <t>Filomena Klinger</t>
  </si>
  <si>
    <t>Soportes de  auditorias internas y  externas  en 17025 y 17043
Planes de auditoria
Informes de auditoria (Fortalezas, aspectos por mejorar y hallazgos)
Registro de apertura y cierrre  de las auditorias
Plan de acciones correctivas y preventivas. 
Plan de auditoria, selección de auditores.
Listas de chequeo.
Evaluacion del ciclo de auditoria.</t>
  </si>
  <si>
    <t>Melania Rios</t>
  </si>
  <si>
    <t xml:space="preserve"> Elaborar el informe  del desempeño del sistema de gestión de calidad (gestión técnica y metrologíca).</t>
  </si>
  <si>
    <t xml:space="preserve">Avance del informe de acreditacion de las normas ISO 17025, ISO 17043 a primer  semestre  e informe final. </t>
  </si>
  <si>
    <t>5003231</t>
  </si>
  <si>
    <t>Gestionar desde la SGCLSP la actualización de los documentos de los programas  en la plataforma PCC  en los grupos  y en la pagina web.</t>
  </si>
  <si>
    <t>Matriz de excel con link para verificación de actualización de documentos de los Programas.
Matriz de seguimiento a la gestión en línea con los grupos de acuerdo a los tiempos establecidos con cada grupo (cronograma).</t>
  </si>
  <si>
    <t>Andres Otalora</t>
  </si>
  <si>
    <t>5003232</t>
  </si>
  <si>
    <t>Las dos Subdirecciones realizar monitoreo de seguimiento de esta actividad a los grupos.
Los grupos: Elaborar cronograma .
Grupos
Entomología
Genética
Micobacterias
Microbiología
Química y toxicología
Virología</t>
  </si>
  <si>
    <t>5003233</t>
  </si>
  <si>
    <t>Realizar  un programa internacional para el Diagnóstico Microscópico de Leishmaniasis del grupo e parasitología</t>
  </si>
  <si>
    <t xml:space="preserve">Consolidado envió Programa y/o Informe de acuerdo a la finaliación de la ronda.
1.  Programa Regional de Evaluación  Externa Directa del Desempeño para el Diagnóstico Microscópico de Leishmaniasis para los paises de la Región de las Américas. </t>
  </si>
  <si>
    <t>Grupo Parasitología</t>
  </si>
  <si>
    <t>5003234</t>
  </si>
  <si>
    <t>Desarrollar como Laboratorio Nacional de Referencia  los  programas de evaluación externa del desempeño indirectos .</t>
  </si>
  <si>
    <t xml:space="preserve">Soporte de resultados segú demanda: Parastología
Virología: Envió programas y/o Informe de acuerdo a culminación de ronda.
Genética: 1 (Tm IV)
Parasitología: 4 (a demanda) (2 puntos 0.5 de cadad uno en cada semestre
Virología: 3 (III Tm)
</t>
  </si>
  <si>
    <t xml:space="preserve">Genética
Parasitología
Virología
</t>
  </si>
  <si>
    <t>5003241</t>
  </si>
  <si>
    <t>Participar de acuerdo a disponibilidad  como Laboratorio Nacional de Referencia en programas de Ensayo de aptitud (nacionales o internacionales) con el fin de asegurar la calidad de los procesos y resultados del Laboratorio Nacional de Referencia.</t>
  </si>
  <si>
    <t xml:space="preserve">Grupos:
Genética
Microbiología
Micobacterias
Parasitología
Química y Toxicología
Virología
</t>
  </si>
  <si>
    <t>5003242</t>
  </si>
  <si>
    <t xml:space="preserve">Participar  en  Programas de ensayo de aptitud  compartidos con otros grupos de acuerdo a rondas en los programas 
</t>
  </si>
  <si>
    <t>Soporte de participación con otros rupos
1. EVECSI ( Microbiología, Parasitología y Virología)
2. CONTROLAB (Microbiología y Virología)</t>
  </si>
  <si>
    <t>Grupo Parasitología
Grupo de Microbiología 
Grupo Virología</t>
  </si>
  <si>
    <t>5003243</t>
  </si>
  <si>
    <t xml:space="preserve">Revisar participación, ejecución y cumplimiento de indicadores de los Programas de ensayo de actitud de los  grupos  de la SLNR a  corte III trimestre . </t>
  </si>
  <si>
    <t>Informe (en Excel) de participacion en los programas de ensayo de aptitud a corte III Tm.</t>
  </si>
  <si>
    <t>Diana Patrica Martínez
Dianan Mercedes Martínez</t>
  </si>
  <si>
    <t>5003251</t>
  </si>
  <si>
    <t>Yadira Pacheco</t>
  </si>
  <si>
    <t>5003261</t>
  </si>
  <si>
    <t>Avanzar de acuerdo al alcance  en  la vigencia validación o verificación de 18 métodos de diagnostico  en el marco de los eventos de interes en salud pública</t>
  </si>
  <si>
    <t>Soportes :
1. Cronogramas
2. MEN , diseño experimental o Informe de acuerdo al alcance de cada grupo en la vigencia .
Genética: 2
Micobacterias 3
Química y Toxicología: 12</t>
  </si>
  <si>
    <t xml:space="preserve">Subdirecciones (LNR y SGCLSP) 
Grupos:
Grupo e Genética
Grupo e Micobacteriias
Grupo de Química y Toxicología
</t>
  </si>
  <si>
    <t>5003262</t>
  </si>
  <si>
    <t xml:space="preserve">Realizar el informe  correspondiente a la  Fase I para valoración de efectos e impactos  por cambio crítico de equipos de la técnica ELISA Indirecta </t>
  </si>
  <si>
    <t>Informe elaborado</t>
  </si>
  <si>
    <t>5003263</t>
  </si>
  <si>
    <t>Elaborar o actualizar  o revalidar  documentos asociados a los diferentes ensayos del Laboratorio Nacional de Referencia</t>
  </si>
  <si>
    <t xml:space="preserve">Documentos relacionados con los métodos actualizados o elaborados o revalidados.
Entomología: 4
Virología: 53
Química y toxicología: 6 Nuevas metodologías
</t>
  </si>
  <si>
    <t>Grupo de Entomología
Grupo de Virología
Grupo e Química y toxicología</t>
  </si>
  <si>
    <t>5003264</t>
  </si>
  <si>
    <t>5003265</t>
  </si>
  <si>
    <t>Adelantar compromiso del Sisconpes de laboratorio y elaborar los  informes periodos relacionados con el  SIVICAP.</t>
  </si>
  <si>
    <t>Marysol Gonzalez Hormiga
Rosa Elvinia Rodríguez
Astrid Carolina Flórez</t>
  </si>
  <si>
    <t>5004111</t>
  </si>
  <si>
    <t>Participar en   un  estudios especial relacionado con los eventos de interes en salud pública  del grupo de Parasitología</t>
  </si>
  <si>
    <t xml:space="preserve">Informe de avance semestral  final  de  Estudio especial :Evaluación Diagnóstico de Once Pruebas de Diagnóstico Rápido para la Enfermedad de Chagas en Colombia. (FIND-DNDi)
</t>
  </si>
  <si>
    <t>5004112</t>
  </si>
  <si>
    <t xml:space="preserve">Participar en la formulación y/o sometimiento  proyectos de  investigación de eventos de interes en salud pública de los grupos de Parasitología y Virología
</t>
  </si>
  <si>
    <t>Grupo Parasitología
Grupo Virología</t>
  </si>
  <si>
    <t>5004121</t>
  </si>
  <si>
    <t>Participar en el desarrollo  de  proyectos  nuevos  de eventos de interes en salud pública del grupo de Entomología y Microbiología</t>
  </si>
  <si>
    <t>5004122</t>
  </si>
  <si>
    <t>Avanzar con los   proyectos  en proceso  en los que participan los grupos de Genética, Entomología, Micobacterias, Microbiología y Parasitología</t>
  </si>
  <si>
    <t>Informes de avance e informes finales de acuerdo a la programación en cada grupo.
Entomología 4  
Micobacterias 5
Microbiología 3
Parasitología: 4 (Informes semestrales )</t>
  </si>
  <si>
    <t>Entomología
Micobacterias 
Microbiología 
Parasitología</t>
  </si>
  <si>
    <t>5004123</t>
  </si>
  <si>
    <t>Avanzar con los Estudios Especiales en proceso en los que participan los  grupos de Genética, y Entomología</t>
  </si>
  <si>
    <t xml:space="preserve">Genética
Entomología  
MIcrobiología
Parasitología
</t>
  </si>
  <si>
    <t>5004211</t>
  </si>
  <si>
    <t>Someter a evaluacion para publicaciòn 11 articulos en revistas nacionales o internacionales</t>
  </si>
  <si>
    <t xml:space="preserve">
Artículos sometdos por grupo:
Entomología 1
Genética: 1 
Parasitología:1 
Micobacterias: 1 
Microbiología: 3
Virología: 4</t>
  </si>
  <si>
    <t>Entomología 
Genética 
Parasitología
Micobacterias
Microbiología
Virología</t>
  </si>
  <si>
    <t>5004212</t>
  </si>
  <si>
    <t>5004213</t>
  </si>
  <si>
    <t>Elaborar  el Lineamiento 2022 para profesionales de los Laboratorios de salud pública y entregar en versión final el protocolo de Aedes.</t>
  </si>
  <si>
    <t xml:space="preserve">1. Lineamiento 2022 a profesionales de entomología
2. Pilotaje protocolo Aedes
</t>
  </si>
  <si>
    <t>Grupo Entomología</t>
  </si>
  <si>
    <t>5004214</t>
  </si>
  <si>
    <t>Elaborar de IOT DE PEEDQCH     grupo Genética</t>
  </si>
  <si>
    <t>Documento elaborado</t>
  </si>
  <si>
    <t>Grupo Genética</t>
  </si>
  <si>
    <t>5004215</t>
  </si>
  <si>
    <t>Elaborar  3 artículos relacionado con temas de  manejo del grupo de Micobacterias .</t>
  </si>
  <si>
    <t>Artículos elaborados</t>
  </si>
  <si>
    <t>Gruo Micobacterias</t>
  </si>
  <si>
    <t>5004216</t>
  </si>
  <si>
    <t>Actualizar o elaborar   guías, criterios, protocolos e instructivos  de   temas de  manejo del grupo de Miicrobiología</t>
  </si>
  <si>
    <t xml:space="preserve">1. Actualización Guia Meningitis ​(I TM)
2. Actualización Guía N. gonorrhoeae​ (I TM)
3. Actualización Guía EDA – ETA ​(I TM)
4. Actualización Guía Colera ​(I TM)
5. Actualización Guía Leptospira ​(I TM)
6. Actualización Guía Tos ferina ​(I TM)
7. Actualización Guía Difteria ​(I TM)
8. Actualización RAM criterios (I TM)
9. Actualización Protocolo RAM ​(II TM)
10. Instructivo WHONET (II TM)
</t>
  </si>
  <si>
    <t>Grupo Microbiología</t>
  </si>
  <si>
    <t>5004217</t>
  </si>
  <si>
    <t>Actualizar o elaborar guías , lineamientos o circulares   en temas de manejo del grupo  de Parasitología.</t>
  </si>
  <si>
    <t xml:space="preserve">Chagas:
1. Lineamiento para la atención de casos de Chagas en Fase Aguda.
2. Guía para la vigilancia por Laboratorio de Trypanosoma cruzi
Malaria
1. Guía para la Vigilancia por Laboratorio de parásitos del género Plasmodium spp.
Leishmania: 
1. Lineamiento o circular sobre la vigilancia de la Leishmaniasis visceral en armonización con las directrices nacionales e internacionales en el marco de la eliminación de esta parasitosis.
</t>
  </si>
  <si>
    <t>5004218</t>
  </si>
  <si>
    <t>Elaborar   2  guías en  temas de manejo del grupo de Virología</t>
  </si>
  <si>
    <t xml:space="preserve">1. Guía elaborada virus entericos 
2. Guía elaborada virus en aguas.
</t>
  </si>
  <si>
    <t>Grupo Virología</t>
  </si>
  <si>
    <t>5004221</t>
  </si>
  <si>
    <t xml:space="preserve">Realizar los pilotajes para socializar los protocolos de malaria y Aedes
</t>
  </si>
  <si>
    <t>Informes de las dos estratégias 
* Pilotaje en 8 localidades de diferentes entidades territoriales según disponibilidad de estas
y Socialización protocolo Malaria (III Tm)
* Pilotaje Protocolo Aedes.</t>
  </si>
  <si>
    <t>5004222</t>
  </si>
  <si>
    <t>Realizar Reunión de Socialización  de Lineamientos de la  vigilancia  por el Laboratorio de  la Enfermedad de Chagas, Malaria y Leishmaniasis con algunos  Laboratorios de la Red privada..</t>
  </si>
  <si>
    <t xml:space="preserve">Soporte de las estrategías implementadas
Listados de asisitencia a la Reunión
Presentación .
</t>
  </si>
  <si>
    <t>5004223</t>
  </si>
  <si>
    <t>5004224</t>
  </si>
  <si>
    <t xml:space="preserve">Realizar seguimiento  a la implementación  de  ensayos moleculares de  influenza y otros virus respiratorios de acuerdo al protocolo socializado a tres Entidades Territoriales.. </t>
  </si>
  <si>
    <t>Resultados de corridas anaíticas realizadas de acuerdo a protocolo.</t>
  </si>
  <si>
    <t>5004225</t>
  </si>
  <si>
    <t>Socialización  a los Laboratorios de Salud Pública  la utilidad de biología molecular para el diagnóstico y la vigilancia de eventos de interes en salud pública</t>
  </si>
  <si>
    <t xml:space="preserve">Soporte de las estrategías implementadas
Listados de asisitencia a la Reunión
Presentación .
</t>
  </si>
  <si>
    <t>5004311</t>
  </si>
  <si>
    <t xml:space="preserve">Elaborar Informes y boletines a cargo del Despacho Direccón de Redes  </t>
  </si>
  <si>
    <t>1. Doce (12) Boletines de la vigilancia de la calidad del agua. 
2. Informe Gestión 2021</t>
  </si>
  <si>
    <t>Marysol Gonzalez Hormiga 
Rosa Elvinia Rodríguez</t>
  </si>
  <si>
    <t>5004312</t>
  </si>
  <si>
    <t xml:space="preserve">Elaborar   informes tècnicos de los eventos a cargo de grupo Entmología y actualiar guía.
</t>
  </si>
  <si>
    <t>* Elaboración de Informe técnico Chagas 2022 (IV Tm)
* Actualización de guia vigilancia entomológica 2022 (IV Tm)
* Elaboración de Informe técnico Leishmaniasis 2022 (IV Tm)
* Elaboración de Informe técnico Malaria 2022. (IV Tm)
* Elaboración de Informe técnico Resistencia a insecticidas 2022. (IV Tm)
* Elaboración de Informe técnico Arbovirosis 2022. (IV Tm)</t>
  </si>
  <si>
    <t>5004313</t>
  </si>
  <si>
    <t>Elaborar Análisis epidemiologico de tamiz neonatal</t>
  </si>
  <si>
    <t>Análisis epidemiologico de tamiz neonatal</t>
  </si>
  <si>
    <t>5004314</t>
  </si>
  <si>
    <t>Elaborar y públicar infografías y/o analisis epidemiologicos  de eventos de interes de manejo del grupo de Microbiología</t>
  </si>
  <si>
    <t>5004315</t>
  </si>
  <si>
    <t>Elaborar Informes técnicos de eventos de vigilancia por laboratorio a  cargo del grupo de Parasitología</t>
  </si>
  <si>
    <t>1. Informe técnico del programa de la vigilancia por el laboratorio de Malaria Año 2021
2. Informe técnico del programa de la vigilancia por el laboratorio de Leishmaniasis Año 2022
3. Informe técnico del programa de la vigilancia por el laboratorio de la Enfermedad de Chagas Año 2022
4. Informe técnico del programa de la vigilancia por el laboratorio de Parasitismo Intestinal Año 2022
5. Informe técnico del programa de la vigilancia por el laboratorio de Giardia y Cryptosporidium Año 2022</t>
  </si>
  <si>
    <t>5004316</t>
  </si>
  <si>
    <t>Elaborar  inforgrafias  de eventos  de interes en salud pública a cargo del grupo de Virología</t>
  </si>
  <si>
    <t>1. Infografía de Vigilancia por el laboratorio de Eruptivas
2. Infografía de Vigilancia por el laboratorio de virus entéricos
3. Infografía de Vigilancia por el laboratorio de Virus en aguas
4. Infografía de Vigilancia por el laboratorio de Rabia y zoonosis
5. Infografía de Vigilancia por el laboratorio de Virus Respiratorios
6. Infografía de Vigilancia por el laboratorio de Arbovirus</t>
  </si>
  <si>
    <t xml:space="preserve">Grupo Virología </t>
  </si>
  <si>
    <t>5004321</t>
  </si>
  <si>
    <t>Publicar artículos en los que han participado los grupos  o documentos    producto de la vigilancia por laboratorio  (investigaciones, datos de vigilancia rutinaria o por brotes, validaciones o verificaciones)  acuerdo a aceptación en revistas.</t>
  </si>
  <si>
    <t>Entomología
Genética
Parasitología</t>
  </si>
  <si>
    <t>5004322</t>
  </si>
  <si>
    <t>Gestionar participación en eventos de carácter científico de acuerdo a la aprobación por la Dirección técnica y disponibilidad presupuestal.</t>
  </si>
  <si>
    <t xml:space="preserve">
Soportes de la gestión realizada </t>
  </si>
  <si>
    <t>5005111</t>
  </si>
  <si>
    <t>Realizar eventos  para el fortalecimiento de la Red Nacional de Laboratorios.</t>
  </si>
  <si>
    <t xml:space="preserve">Entomología
Genética
Microbiología
Micobacteris
Paarsitología
Patología
SGCLSP
Química  y toxicología
</t>
  </si>
  <si>
    <t>5005112</t>
  </si>
  <si>
    <t>Realizar eventos de fortalecimiento a los a la Red Nacional de Laboratorios en  temas de manejo del  despacho de la Dirección de redes en slud Publica.</t>
  </si>
  <si>
    <t>6 Talleres  virtuales sobre Ingreso de mapas de riesgo de la calidad del agua nuevo SIICAP. 
6 Talleres de Fortalecimiento técnico administrativo .
10 Sesiones de capacitación virtual en temas de bioseguridad, biocontención y biocustodia   
1 Reunión Nacional de Vogilancia</t>
  </si>
  <si>
    <t>Despacho DRSP</t>
  </si>
  <si>
    <t>5005113</t>
  </si>
  <si>
    <t xml:space="preserve">Realizar el Informe de Rendición de cuentas eventos II semestre  2021  y  I semestre 2022.
</t>
  </si>
  <si>
    <t xml:space="preserve">Informes Rendición de cuenta eventos  elaborados
Realizar el Informe de Rendición de cuentas eventos II semestre  2021 
  I Semestre 2022.
</t>
  </si>
  <si>
    <t>Grupos DRSP</t>
  </si>
  <si>
    <t>5005121</t>
  </si>
  <si>
    <t xml:space="preserve">Realizar el 100% de las  asistencias técnicas concertadas virtuales  programadas o solicitadas trimestralmente  a la Red de Laboratorios  de los diferentes eventos de interes en salud pública. </t>
  </si>
  <si>
    <t>Atención al  100% de las asistencias técnicas virtuales   programadas o solicitadas en cada trimestre .
Informes de AT  virtuales realizadas en cada trimestre.</t>
  </si>
  <si>
    <t>5005122</t>
  </si>
  <si>
    <t xml:space="preserve">Realizar el 100% de las  asistencias técnicas  presenciales concertadas programadas o solicitadas trimestralmente  a la Red de Laboratorios  de los diferentes eventos de interes en salud pública. </t>
  </si>
  <si>
    <t xml:space="preserve">Asistencias atendidas presenciales o virtuales/Asistencias programadas o solicitadas </t>
  </si>
  <si>
    <t>5005123</t>
  </si>
  <si>
    <t>Realizar asistencias técnicas  virtuales o presenciales  concertadas  en estándares programadas y/o a solicitadas.</t>
  </si>
  <si>
    <t>Informes de  asistencias técnicas  realizadas en estándares</t>
  </si>
  <si>
    <t>Angela Coronado</t>
  </si>
  <si>
    <t>5005124</t>
  </si>
  <si>
    <t xml:space="preserve">Realizar  seguimiento y/o autorizaciones a la  red de laboratorios colaboradores en el diagnóstico de eventos de interes en saud pública de acuerdo a necesidad. </t>
  </si>
  <si>
    <t>Informes de seguimiento y /o autorizaciones realizados por trimestres a la Red de laboratorios</t>
  </si>
  <si>
    <t>5005125</t>
  </si>
  <si>
    <t xml:space="preserve">Realizar Informe de implementación de  Estandares  avance semestral e informe final  </t>
  </si>
  <si>
    <t xml:space="preserve"> Informe de avance semestral y final de estandares de calidad.</t>
  </si>
  <si>
    <t>5005126</t>
  </si>
  <si>
    <t xml:space="preserve">Realizar asisitencias técnicas concertadas en temas relacionados con BBB (Bioseguridad, Biocustodia y Biocontensión)  de acuerdo al alcance del INS </t>
  </si>
  <si>
    <t xml:space="preserve">Informes Asisitencias técnico-Administrativas   en Bioseguridad, Biocontención , Biocustodia (BBB). </t>
  </si>
  <si>
    <t>5006111</t>
  </si>
  <si>
    <t>Realizar acciones administrativas necesarias para compra de reactivos e insumos ,  eliminación de residuos químicos,  supervición de contratos, evaluación a proveedores</t>
  </si>
  <si>
    <t>Soportes de  acciones administrativas trimestrales de acuerdo a solicitudes de  :
Actas de comites primarios del grupo                                     
Plan de necesidades 
Evaluación de proveedores
Supervisión de contratos 
Participación en jornadas de Eliminación  de residuos químicos  (RESPEL).</t>
  </si>
  <si>
    <t>7000</t>
  </si>
  <si>
    <t>7001</t>
  </si>
  <si>
    <t>Documentos de analisis realizados/ Documentos de análisis a realizar en el periodo</t>
  </si>
  <si>
    <t>7002</t>
  </si>
  <si>
    <t>Actividades de divulgación realizadas / Actividades a realizar en el periodo</t>
  </si>
  <si>
    <t>70001</t>
  </si>
  <si>
    <t>70002</t>
  </si>
  <si>
    <t>70003</t>
  </si>
  <si>
    <t>70004</t>
  </si>
  <si>
    <t>70011</t>
  </si>
  <si>
    <t>70021</t>
  </si>
  <si>
    <t>700011</t>
  </si>
  <si>
    <t>700021</t>
  </si>
  <si>
    <t>700031</t>
  </si>
  <si>
    <t>700041</t>
  </si>
  <si>
    <t>700111</t>
  </si>
  <si>
    <t>Número de documentos generados, informe final</t>
  </si>
  <si>
    <t>700112</t>
  </si>
  <si>
    <t>Informe final que incluya análisis de territorio y poblaciones vulnerables o régimes de afiliación</t>
  </si>
  <si>
    <t>700113</t>
  </si>
  <si>
    <t>Herramientas generadas</t>
  </si>
  <si>
    <t>700114</t>
  </si>
  <si>
    <t>Número de Policy Brief generados</t>
  </si>
  <si>
    <t>700211</t>
  </si>
  <si>
    <t>Número de mesas de trabajo realizadas</t>
  </si>
  <si>
    <t>700212</t>
  </si>
  <si>
    <t>Medición índice de legitimidad (Informe)</t>
  </si>
  <si>
    <t>700213</t>
  </si>
  <si>
    <t>Medición índice de citaciones (Informe)</t>
  </si>
  <si>
    <t>700214</t>
  </si>
  <si>
    <t>Apoyos lógísticos brindados</t>
  </si>
  <si>
    <t>7000111</t>
  </si>
  <si>
    <t>7000211</t>
  </si>
  <si>
    <t>7000212</t>
  </si>
  <si>
    <t>7000213</t>
  </si>
  <si>
    <t>7000214</t>
  </si>
  <si>
    <t>7000311</t>
  </si>
  <si>
    <t>7000312</t>
  </si>
  <si>
    <t>7000313</t>
  </si>
  <si>
    <t>7000314</t>
  </si>
  <si>
    <t>7000411</t>
  </si>
  <si>
    <t>7000412</t>
  </si>
  <si>
    <t>7000413</t>
  </si>
  <si>
    <t>7000414</t>
  </si>
  <si>
    <t>Contrato de prestación de servicios</t>
  </si>
  <si>
    <t>7001111</t>
  </si>
  <si>
    <t xml:space="preserve">	Definir el tema y estructura general del informe anual</t>
  </si>
  <si>
    <t>Soporte de actividades con tema definido</t>
  </si>
  <si>
    <t>Director técnico</t>
  </si>
  <si>
    <t>7001112</t>
  </si>
  <si>
    <t xml:space="preserve">	Definir unas metodologías de análisis</t>
  </si>
  <si>
    <t>Documento con metodologias</t>
  </si>
  <si>
    <t>7001113</t>
  </si>
  <si>
    <t xml:space="preserve">	Escribir los capítulos y aprobar versiones finales </t>
  </si>
  <si>
    <t>Soporte de actividades con avances descritos</t>
  </si>
  <si>
    <t>7001121</t>
  </si>
  <si>
    <t>Realizar y publicar boletines técnicos</t>
  </si>
  <si>
    <t>Boetines publicados</t>
  </si>
  <si>
    <t>Profesional encargado</t>
  </si>
  <si>
    <t>7001122</t>
  </si>
  <si>
    <t>Realizar y publicar recomendaciones de política (policy brief)</t>
  </si>
  <si>
    <t>Documentos (policy brief)</t>
  </si>
  <si>
    <t>7001131</t>
  </si>
  <si>
    <t xml:space="preserve">	Estimar indicadores a escala territorial</t>
  </si>
  <si>
    <t>7001132</t>
  </si>
  <si>
    <t>Generar herramientas informáticas con los análisis realizados</t>
  </si>
  <si>
    <t>2 Herramientas publicadas</t>
  </si>
  <si>
    <t>7001141</t>
  </si>
  <si>
    <t>Escribir y someter artículos científicos a revistas indexadas</t>
  </si>
  <si>
    <t>Artículos sometidos</t>
  </si>
  <si>
    <t>7001142</t>
  </si>
  <si>
    <t>Reportar los productos de gestión de conocimiento a las instancias pertinentes</t>
  </si>
  <si>
    <t>Base de datos con productos de gestión de conocimiento</t>
  </si>
  <si>
    <t>7001143</t>
  </si>
  <si>
    <t xml:space="preserve">	Disponer el informe en la página web del INS</t>
  </si>
  <si>
    <t>Informe técnico anual publicado</t>
  </si>
  <si>
    <t>7001144</t>
  </si>
  <si>
    <t xml:space="preserve">	Presentar un informe a las Comisiones Séptimas Conjuntas de Senado y Cámara, antes de finalizar cada legislatura sobre las evaluaciones periódicas que se realizaren</t>
  </si>
  <si>
    <t>Informe enviado a la comisión séptima</t>
  </si>
  <si>
    <t>7002111</t>
  </si>
  <si>
    <t>Caracterizar actores de la red y actualizar el mapa de interaccion de actores</t>
  </si>
  <si>
    <t>Grafo de las RCSP</t>
  </si>
  <si>
    <t>7002112</t>
  </si>
  <si>
    <t>Realizar el  monitoreo del índice de legitimidad del ONS</t>
  </si>
  <si>
    <t>Informe índice legitimidad</t>
  </si>
  <si>
    <t>7002113</t>
  </si>
  <si>
    <t>Realizar un informe de gestión de la implementación de las redes de conocimiento</t>
  </si>
  <si>
    <t>Informe Redes</t>
  </si>
  <si>
    <t>7002121</t>
  </si>
  <si>
    <t xml:space="preserve">	Generar un plan anual de divulgación de conocimiento del ONS</t>
  </si>
  <si>
    <t>Cronograma</t>
  </si>
  <si>
    <t>7002122</t>
  </si>
  <si>
    <t xml:space="preserve">	Mantener actualizados los documentos publicados en la página web de la entidad, que sean competencia del proceso </t>
  </si>
  <si>
    <t>Pagina web actualizada</t>
  </si>
  <si>
    <t>7002123</t>
  </si>
  <si>
    <t xml:space="preserve">	Realizar el monitoreo del indice de citaciones del ONS</t>
  </si>
  <si>
    <t>Indice de montoreo</t>
  </si>
  <si>
    <t>7002124</t>
  </si>
  <si>
    <t xml:space="preserve">	Realizar un informe de gestión del plan de comunicaciones</t>
  </si>
  <si>
    <t>Informe comunicaciones</t>
  </si>
  <si>
    <t>7002131</t>
  </si>
  <si>
    <t xml:space="preserve">	Realizar el 100% de  las tareas programadas de apoyo logístico, administrativo y de soporte.</t>
  </si>
  <si>
    <t>Seguimientos a los recursos transversales</t>
  </si>
  <si>
    <t>Referente Calidad</t>
  </si>
  <si>
    <t>Contrato de prestación de servicios, tiquetes, gastos de desplazamiento, papelería, otros.</t>
  </si>
  <si>
    <t>DEPENDENCIAS</t>
  </si>
  <si>
    <t>ITEMS DEFINIDOS POR COMPONENTE</t>
  </si>
  <si>
    <t>RECURSOS DE INVERSIÓN</t>
  </si>
  <si>
    <t>No. Proyectos</t>
  </si>
  <si>
    <t>DEPENDENCIAS DESPACHO</t>
  </si>
  <si>
    <t>AREAS DE APOYO - SECRETARÍA GENERAL</t>
  </si>
  <si>
    <t>DEPENDENCIAS MISIONALES</t>
  </si>
  <si>
    <t>TOTAL INSTITUTO NACIONAL DE SALUD</t>
  </si>
  <si>
    <t>NOMBRE DE DEPENDENCIA</t>
  </si>
  <si>
    <t>GERENTE DE DEPENDENCIA</t>
  </si>
  <si>
    <t>Apropiación 2022</t>
  </si>
  <si>
    <t>MARTHA LUCÍA OSPINA MARTÍNEZ</t>
  </si>
  <si>
    <t>DEC: 2774/2012</t>
  </si>
  <si>
    <t>6000</t>
  </si>
  <si>
    <t>600011</t>
  </si>
  <si>
    <t>600021</t>
  </si>
  <si>
    <t>600031</t>
  </si>
  <si>
    <t>600041</t>
  </si>
  <si>
    <t>600111</t>
  </si>
  <si>
    <t>600112</t>
  </si>
  <si>
    <t>600121</t>
  </si>
  <si>
    <t>600122</t>
  </si>
  <si>
    <t>600123</t>
  </si>
  <si>
    <t>600124</t>
  </si>
  <si>
    <t>600211</t>
  </si>
  <si>
    <t>600212</t>
  </si>
  <si>
    <t>600213</t>
  </si>
  <si>
    <t>Garantizar gastos operativos y de apoyo logísticos asociados a la operación del proyecto</t>
  </si>
  <si>
    <t>Tareas de la actividad realizadas / Tareas de la actividad programadas</t>
  </si>
  <si>
    <t>60001</t>
  </si>
  <si>
    <t>60002</t>
  </si>
  <si>
    <t>60003</t>
  </si>
  <si>
    <t>60004</t>
  </si>
  <si>
    <t>60011</t>
  </si>
  <si>
    <t>60012</t>
  </si>
  <si>
    <t>60021</t>
  </si>
  <si>
    <t>No. de Gestiones del Producto realizadas en el periodo / No. Total de Gestiones del Producto a realizar en el periodo</t>
  </si>
  <si>
    <t>6001</t>
  </si>
  <si>
    <t>6002</t>
  </si>
  <si>
    <t xml:space="preserve">Numero de procesos gestionados  / Numero de procesos radicados </t>
  </si>
  <si>
    <t>Número de equipos funionando / Número de equipos con mantenimiento preventivo y/o correctivo</t>
  </si>
  <si>
    <t>13001</t>
  </si>
  <si>
    <t>13002</t>
  </si>
  <si>
    <t>13003</t>
  </si>
  <si>
    <t>13004</t>
  </si>
  <si>
    <t>130011</t>
  </si>
  <si>
    <t>130021</t>
  </si>
  <si>
    <t>130031</t>
  </si>
  <si>
    <t>130041</t>
  </si>
  <si>
    <t>15001</t>
  </si>
  <si>
    <t>15002</t>
  </si>
  <si>
    <t>15003</t>
  </si>
  <si>
    <t>15004</t>
  </si>
  <si>
    <t>150011</t>
  </si>
  <si>
    <t>150021</t>
  </si>
  <si>
    <t>150031</t>
  </si>
  <si>
    <t>150041</t>
  </si>
  <si>
    <t>130111</t>
  </si>
  <si>
    <t>130121</t>
  </si>
  <si>
    <t>130122</t>
  </si>
  <si>
    <t>130131</t>
  </si>
  <si>
    <t>130132</t>
  </si>
  <si>
    <t>130141</t>
  </si>
  <si>
    <t>130211</t>
  </si>
  <si>
    <t>130212</t>
  </si>
  <si>
    <t>130311</t>
  </si>
  <si>
    <t>130321</t>
  </si>
  <si>
    <t>130322</t>
  </si>
  <si>
    <t>130331</t>
  </si>
  <si>
    <t>130332</t>
  </si>
  <si>
    <t>130411</t>
  </si>
  <si>
    <t>130421</t>
  </si>
  <si>
    <t>130431</t>
  </si>
  <si>
    <t>130441</t>
  </si>
  <si>
    <t>130511</t>
  </si>
  <si>
    <t>130521</t>
  </si>
  <si>
    <t>130531</t>
  </si>
  <si>
    <t>130541</t>
  </si>
  <si>
    <t>Atender requerimientos del proceso solicitante</t>
  </si>
  <si>
    <t>No. Requerimientos atendidos / No. Requerimientos solicitados</t>
  </si>
  <si>
    <t>Monitorear Riesgos de los procesos como segunda línea de defensa</t>
  </si>
  <si>
    <t>Informes de monitoreo realizados</t>
  </si>
  <si>
    <t>Realizar seguimiento al cumplimiento de las actividades derivadas del monitoreo de los riesgos</t>
  </si>
  <si>
    <t>No. Acompañamientos realizados / No. De novedades detectadas.</t>
  </si>
  <si>
    <t>Realizar informe preliminar de Revisión por Dirección con la información de los 19 procesos del SIG</t>
  </si>
  <si>
    <t>Informe preliminar generado</t>
  </si>
  <si>
    <t>Realizar el Comité Operativo de Revisión por la Dirección</t>
  </si>
  <si>
    <t>Comité realizado</t>
  </si>
  <si>
    <t>Realizar tareas que contribuyan con el mantenimiento y mejora del SIG</t>
  </si>
  <si>
    <t>No. Tareas realizadas / No. De Tareas programadas. (Por Trimestre)</t>
  </si>
  <si>
    <t>Administrar la información del SIG en sitio WEB</t>
  </si>
  <si>
    <t>No. De actualizaciones realizadas / No. De actualizaciones recibidas. (Por Trimestre)</t>
  </si>
  <si>
    <t>Realizar las actividades asociadas a los lineamientos para  control documental</t>
  </si>
  <si>
    <t>No. De actividades realizadas / No. De actividades requqeridas. (Por Trimestre)</t>
  </si>
  <si>
    <t xml:space="preserve">Brindar asesoria de los diferentes temas de planeación (programada o por solicitud </t>
  </si>
  <si>
    <t>No. Asesorías brindadas / No. Asesorías requeridas</t>
  </si>
  <si>
    <t>Formular proyecto transversal para apoyar la implementación del MIPG</t>
  </si>
  <si>
    <t>Proyecto inscrito en BPIN</t>
  </si>
  <si>
    <t>Atender las solicitudes de actualización o trámites presupuestales requeridos</t>
  </si>
  <si>
    <t>No. De requerimiento atendidos / Total requerimientos presentados (En cada trimestre)</t>
  </si>
  <si>
    <t>Consolidar solicitudes de recursos de inversión para 2023</t>
  </si>
  <si>
    <t>Cuota de presupuesto 2023 cuantificada</t>
  </si>
  <si>
    <t>Enviar a MHCP, anteproyecto de presupuesto 2023 consolidado</t>
  </si>
  <si>
    <t>Anteproyecto de presupuesto 2023 registrado en MHCP</t>
  </si>
  <si>
    <t>Elaborar el Plan de Acción consolidado del INS</t>
  </si>
  <si>
    <t xml:space="preserve">Plan de Acción 2022 del INS, consolidado </t>
  </si>
  <si>
    <t xml:space="preserve">Asesorar la formulación, consolidar, publicar y hacer los seguimientos de segunda linea del Plan Anticorrupción y Atención al Ciudadano </t>
  </si>
  <si>
    <t>Plan de Anticorrupción y de Atención al Ciudadano en ejecución</t>
  </si>
  <si>
    <t xml:space="preserve">Asesorar la formulación, cosolidar, publicar y hacer los seguimientos de segunda linea de los Indicadores de gestión de la entidad </t>
  </si>
  <si>
    <t>Tablero de Indicadores actualizados para la vigencia</t>
  </si>
  <si>
    <t>Verificar la consistencia del PAA con Plan de Acción y con SIIF</t>
  </si>
  <si>
    <t>Solicitudes de CDP Visadas / Solicitudes de CDP recibidas</t>
  </si>
  <si>
    <t>Mantener actualizado y reportar avances en SUIT</t>
  </si>
  <si>
    <t>SUIT actualizado</t>
  </si>
  <si>
    <t>Gestionar los requerimientos establecidos para el cumplimiento de la Ley 1712 - Transparencia y administrativos DAFP</t>
  </si>
  <si>
    <t>Reportes ITA y FURAG realizados</t>
  </si>
  <si>
    <t>Divulgar acciones de gestión administrativa y financiera</t>
  </si>
  <si>
    <t>Reportes entregados / Reportes solicitados</t>
  </si>
  <si>
    <t>Presentar otros informes requeridos por diferentes instancias</t>
  </si>
  <si>
    <t>13011</t>
  </si>
  <si>
    <t>13012</t>
  </si>
  <si>
    <t>13013</t>
  </si>
  <si>
    <t>13014</t>
  </si>
  <si>
    <t>13021</t>
  </si>
  <si>
    <t>13031</t>
  </si>
  <si>
    <t>13032</t>
  </si>
  <si>
    <t>13033</t>
  </si>
  <si>
    <t>13041</t>
  </si>
  <si>
    <t>13042</t>
  </si>
  <si>
    <t>13043</t>
  </si>
  <si>
    <t>13044</t>
  </si>
  <si>
    <t>13051</t>
  </si>
  <si>
    <t>13052</t>
  </si>
  <si>
    <t>13053</t>
  </si>
  <si>
    <t>13054</t>
  </si>
  <si>
    <t>Asesorías brindadas</t>
  </si>
  <si>
    <t>No. de solicitudes atendidas / No. de solicitudes recibidas</t>
  </si>
  <si>
    <t>Monitoreos a riesgos efectuados</t>
  </si>
  <si>
    <t>Fichas de Riesgos actualizadas</t>
  </si>
  <si>
    <t>Revisión por la Dirección realizada</t>
  </si>
  <si>
    <t>Comité de revisión por la Dirección realizado</t>
  </si>
  <si>
    <t>Mantenimiento y mejora del SIG realizados</t>
  </si>
  <si>
    <t>Estado conforme del sistema</t>
  </si>
  <si>
    <t>SIG Actualizado</t>
  </si>
  <si>
    <t>Documentos vigentes publicados</t>
  </si>
  <si>
    <t>Asesorías brindadas a solicitantes</t>
  </si>
  <si>
    <t>Apoyos y asistencias técnicas brindadas / Apoyos y asistencias técnicas solicitadas.</t>
  </si>
  <si>
    <t>Proyectos de inversión gestionados</t>
  </si>
  <si>
    <t>11 proyectos de inversión vigentes gestionados
1 proyecto de inversión nuevo formulado</t>
  </si>
  <si>
    <t xml:space="preserve">Gestión Presupuestal realizada </t>
  </si>
  <si>
    <t xml:space="preserve">Plan de Acción gestionado </t>
  </si>
  <si>
    <t>Plan de Acción formulado, monitoreado y evaluado</t>
  </si>
  <si>
    <t>Plan de Anticorrupción y de Atención al Ciudadano - PAAC, Gestionado</t>
  </si>
  <si>
    <t>PAAC consolidado y monitoreado</t>
  </si>
  <si>
    <t>Indicadores gestionados</t>
  </si>
  <si>
    <t>Batería de indicadores revisada e indicadores monitoreado</t>
  </si>
  <si>
    <t>Plan Anual de Adquisiciones - PAA, Gestionado</t>
  </si>
  <si>
    <t>Ejecución del PAA contrastada con Plan de Acción y disponibilidad</t>
  </si>
  <si>
    <t>Trámites y OPAs Actualizados y reportados</t>
  </si>
  <si>
    <t>Transparencia y acceso a la información gestionada</t>
  </si>
  <si>
    <t>Requerimientos atendidos / Requerimientos recibidos</t>
  </si>
  <si>
    <t>Rendición de cuentas realizada</t>
  </si>
  <si>
    <t>Actividades de rendición de cuentas realizadas / Actividades de Rendición de Cuentas programadas</t>
  </si>
  <si>
    <t>Otros informes de gestión presentados</t>
  </si>
  <si>
    <t>Informes presentados / Informes requeridos</t>
  </si>
  <si>
    <t>1300</t>
  </si>
  <si>
    <t>1302</t>
  </si>
  <si>
    <t>1303</t>
  </si>
  <si>
    <t>1304</t>
  </si>
  <si>
    <t>1305</t>
  </si>
  <si>
    <t>Sistema de gestión certificado</t>
  </si>
  <si>
    <t>Documentos publicados cumpliendo con lineamientos transversales definidos.</t>
  </si>
  <si>
    <t>Proyectos de inversión en ejecución</t>
  </si>
  <si>
    <t>Planes en operación eficiente</t>
  </si>
  <si>
    <t>Reportes de información cumplidos eficientemente.</t>
  </si>
  <si>
    <t>OFICINA ASESORA DE
PLANEACIÓN</t>
  </si>
  <si>
    <t>Número equipos con actividades de mantenimiento y aseguramiento metrológico / Total de equipos</t>
  </si>
  <si>
    <t>Número de procesos gestionados  / Número de solicitudes de adquisición de equipos con recursos aprobados</t>
  </si>
  <si>
    <t>Actividades administrativas realizadas de apoyo a la ejecución de los proyectos / Actividades administrativas planeadas</t>
  </si>
  <si>
    <t>- Trámites presupuestales gestionados oportunamente
- Reportes de seguimiento elaborados</t>
  </si>
  <si>
    <t>1301</t>
  </si>
  <si>
    <t>Actuaciones judiciales presentadas / Requerimiento judiciales allegados.</t>
  </si>
  <si>
    <t>Cumplimiento de la "ESTRATEGIA PARA LA DECLARACIÓN DE CONFLICTOS DE INTERÉS EN EL INSTITUTO NACIONAL DE SALUD", verificado y apoyado.</t>
  </si>
  <si>
    <t>Comunicaciones oficiales que dan respuesta a la tutelas interpuestas en contra de la entidad emitidas</t>
  </si>
  <si>
    <t>Gestión Comité de Conciliación, realizada</t>
  </si>
  <si>
    <t>Administrar canales de atención asignados al proceso</t>
  </si>
  <si>
    <t xml:space="preserve"> Generar medición de satisfacción frente a los productos, servicios y atención prestados por el INS</t>
  </si>
  <si>
    <t>Realizar operaciones de confirmación metrológica a los equipos e instrumentos de medición del Instituto Nacional de Salud. M_112211</t>
  </si>
  <si>
    <t>Atender oportunamente las necesidades que se presenten y que estén relacionadas con la continuidad funcional de los equipos e instrumentos de medición. M_112212</t>
  </si>
  <si>
    <t>Atender las necesidades operativas y de apoyo logístico que se presenten en los laboratorios del Instituto Nacional de Salud. M_112213</t>
  </si>
  <si>
    <t>Producir biológicos, biosimilares y medicamentos de síntesis para la atención de eventos de interés para la salud pública priorizados por instancias competentes M_111111</t>
  </si>
  <si>
    <t>Implementar estrategias de mercadeo y comercialización de los bienes y servicios de interés en salud pública ofertados por la Dirección de Producción del INS M_111112</t>
  </si>
  <si>
    <t>Implementar el Programa de Cuidado y Uso de Animales de Laboratorio -PICUAL-INS- M_111122</t>
  </si>
  <si>
    <t>Implementar el Programa de Producción de Medios de Cultivo y Soluciones el INS M_111124</t>
  </si>
  <si>
    <t>Modernizar tecnológicamente los procesos productivos y de aseguramiento y control de la calidad M_111125</t>
  </si>
  <si>
    <t>Implementar el Programa de Aseguramiento y Control de Calidad para materias primas, producto en proceso, producto terminado e insumos de la Dirección de Producción M_111211</t>
  </si>
  <si>
    <t>Realizar tareas que contribuyan con la calidad y la mejora continua del proceso de producción M_111212</t>
  </si>
  <si>
    <t>Medir la satisfacción por los productos, servicios y atención prestados por el INS</t>
  </si>
  <si>
    <t>Inventarios de archivos de gestión actualizados / Total Inventarios de archivos de gestión la entidad</t>
  </si>
  <si>
    <t>Adelantar acompañamiento y seguimiento en las dependencias del Sistema Integrado de Conservacion Documental SIC en el INS</t>
  </si>
  <si>
    <t>Número de dependencias visitadas / Número de dependencias programadas</t>
  </si>
  <si>
    <t>Emitir circular y comunicaciones de actualización de inventarios</t>
  </si>
  <si>
    <t>Circular y comunicaciones</t>
  </si>
  <si>
    <t>5003211</t>
  </si>
  <si>
    <t>5003221</t>
  </si>
  <si>
    <t>5003222</t>
  </si>
  <si>
    <t>5003223</t>
  </si>
  <si>
    <t>Coordinar, atender y desarrollar las acciones relacionadas con las auditorias interna y externas  en el marco de las normas ISO 17025 e ISO 17043</t>
  </si>
  <si>
    <t>Documentos publicados
1. S.pneumoniae  (II TM)​
2. N. menigitidis (II TM)​
3. H. influenzae  (II TM)​
4. N.gonorrhoeae (II TM)​
5. Candida auris   (II TM)​
6. Resistencia antimicrobiana whonet (III TM) ​
7. Resistencia antimicrobiana lab (II TM)​
8. Salmonella (Tm III)
9. Shigella  (Ttm III)
10. Leptospira (II TM)​
11. Tos ferina (II TM)​
12. Difteria (II TM)​
13 Murcomicosisi (II)</t>
  </si>
  <si>
    <t>Desarrollar, como Laboratorio Nacional de Referencia, los  Programas de evaluación externa del desempeño directos.</t>
  </si>
  <si>
    <t xml:space="preserve">Informes de Partipación: 
Genética: 3
Microbiología: 4 
Micobacterias: 1
Parasitología: 2 
Química y Toxicología: 1 
Virología: 3 
</t>
  </si>
  <si>
    <t xml:space="preserve">Informes de  Fortalecimiento (Rendición de cuentas para los que aplique)
Listados
Presentaciones.
Entomología 2 ( I Tm - 1) (IV Tm - 1)
Micobacteirias 3  (II, III, IV )  1 por trimestre
Microbiología 6:  (II Tm - 4), (III Tm - 2)
Patología 1  (IV Tm)
Parasitología 1 (IV Tm) 
SGCLSP:  1 (IV Tm)
Q Y T: 3  ( II Tm: 1) , ( III Tm :2)  
</t>
  </si>
  <si>
    <t xml:space="preserve">Grupo Parasitología: 1 ( IV Tm )
Grupo Virología. 2 ( III Tm )
GMC : 1  (IV Tm) Se incuye </t>
  </si>
  <si>
    <t xml:space="preserve">Informes de avance en el desarrollo de los proyectos
MIcrobiología:  2 </t>
  </si>
  <si>
    <t>Microbiología</t>
  </si>
  <si>
    <t xml:space="preserve">Genética: 1 
Entomología  2 
MIcrobiología: 2 
Parasitología:   4 
</t>
  </si>
  <si>
    <t>Publicación de artículos o documentos de Vigilancia por laboratorio (investigaciones, datos de vigilancia rutinaria o por brotes, validaciones o verificaciones).
Genética: 1 
Parasitología: 2</t>
  </si>
  <si>
    <t>Implementar documentos y lineamientos técnicos por parte de las redes de laboratorios en los eventos de manejo del grupo</t>
  </si>
  <si>
    <t>Informe final</t>
  </si>
  <si>
    <t>Grupo Micobacterias</t>
  </si>
  <si>
    <t>Informe INCA 2021
Informes a solicitud de municipios</t>
  </si>
  <si>
    <t>Elaborar capitulos del INCA 2021 (Informes relacionados con calidad de agua) de acuerdo a cronograma establecido.</t>
  </si>
  <si>
    <t>1. Elaboración y entrega del indicador SIVICAP IRCA II Semestre_2021 a la OAP para publicación en SisConpes con su respectivo informe financiero
2. Informe Sisconpes Laboratorio</t>
  </si>
  <si>
    <t>Consolidado envió  programas y/o informe de acuerdo a la dinámica de cada programa.
Entomología: 1 (II Tm)
Genética: 4 (IV Tm)
Microbiología: 3 (III Tm)
Micobacterias: 2 (IV Tm)
Parasitología: 5  (IV Tm)
Química y Toxicología: 2  (1 en III Tm y 1 en IV Tm)
Virología: 4  (III Tm)</t>
  </si>
  <si>
    <t>Profesionales Despacho DRSP</t>
  </si>
  <si>
    <t>Elaborar o actualizar,  documentos técnicos en temas de manejo de la DRSP</t>
  </si>
  <si>
    <t>1. Actualizar el Manual de procedimientos para la toma, conservación y envío de muestras al Laboratorio Nacional de Referencia. 
2. Lineaminento toma de muestras de agua para consumo humano (III Tm)
3. Documento de evaluaciòn de riesgo en tema  de agua (SSP). (II Tm)
4. Informe relacionado con la situaciòn LSP en BBB y cumplimiento de estándares (IV Tm)
5. Informe de controversia (III Tm)
6. Informe de seguimiento de cumplimiento de indicadores de capacidades bàsicas de lso LSP. (Tm IV)
7. Diseño y entrega de material para capacitación virtual INS-CAWST (presentaciones, evaluaciones) (I Tm)</t>
  </si>
  <si>
    <t>Realizar  acompañamiento y seguimiento a los grupos para verificar el nivel de implementación de requisitos de gestión y técnicos para las normas objeto de Acreditación (iSO/IEC 17025, ISO/IEC 17043, ISO 15189)</t>
  </si>
  <si>
    <t>Melania Rios
Adriana Quevedo
Diana Patricia Martinez
Yadira Pacheco
Johana Marcela Cordoba
Jonh Jairo Gonzales</t>
  </si>
  <si>
    <t>Actas de seguimiento. 
Documentos técnicos revisados.
Documentos trasversales actualizados relacionados  directamente con la acreditación.
Lista de chequeo cruzada (Tm Iv)</t>
  </si>
  <si>
    <t xml:space="preserve">Realizar el diagnóstico  de necesidades de capacitación de todos los grupos de  la DRSP, gestionar el desarrollo y realizar seguimiento </t>
  </si>
  <si>
    <t xml:space="preserve">1. Matriz de necesidades de capacitación (I tm) 
2. Soporte de la  gestión realizada para desarrollar capacitaciones (II Tm)
3.  Cronograma de capacitaciones con el seguimiento ( II , III y IV  Tm)
4. Informe concolidado en en Exel (IV Tm). </t>
  </si>
  <si>
    <t>Realizar las acciones  correspondientes  a los procesoso de validación, verificación, estandarización o revalidación de las técnicas.</t>
  </si>
  <si>
    <t>Documentos revisados y soportes de actividades</t>
  </si>
  <si>
    <t>Monitoreo  por parte de las dos subdirectoras.
Diana Patricia Martinez
Pilar Zambrano
Dianan Mercedes Martínez</t>
  </si>
  <si>
    <t>Proceso de producción de antivenenos para obtención de producto purificado</t>
  </si>
  <si>
    <t xml:space="preserve">Memorando y demas documentos  del  Proceso de producción de antivenenos para obtención de producto purificado y demas documentos </t>
  </si>
  <si>
    <t>Coordinadora Grupo de Producción y Desarrollo Tecnológico</t>
  </si>
  <si>
    <t>Fabricación de 28000 viales de antiveneno (4 lotes)</t>
  </si>
  <si>
    <t>Memorando de terminacion de Fabricación de cada uno de los 4 lotes de viales de antiveneno</t>
  </si>
  <si>
    <t>SERVICIOS DE PERSONAL</t>
  </si>
  <si>
    <t>Actualizar, revisar y mantener la información documentada interna y externa relacionada con los procesos productivos.</t>
  </si>
  <si>
    <t xml:space="preserve">Documento en excel que evidencie la actualización, revisión y mantenimiento de  la información documentada interna y externa relacionada con los procesos productivos. </t>
  </si>
  <si>
    <t>Actualizar, revisar y mantener la información relacionada con el reporte de movimiento de inventario.</t>
  </si>
  <si>
    <t xml:space="preserve">Documento que evidencie la actualización, revisióny mantenimiento de la información documentada interna y externa relacionada con los procesos productivos. </t>
  </si>
  <si>
    <t xml:space="preserve">Desarrollar las actividades tendientes a mantener la certificación en BPM </t>
  </si>
  <si>
    <t>Documentos con actividades tendientes a renovar la certificación en BPM y mantener el cumplimiento de la misma</t>
  </si>
  <si>
    <t>ESTABLECER EL PLAN DE MERCADEO DE BIENES Y SERVICIOS DE LA DP</t>
  </si>
  <si>
    <t>Plan de mercadeo formulado para el 2021</t>
  </si>
  <si>
    <t>Profesional Comercialización Dirección de Producción - DIRECTOR PRODUCCION</t>
  </si>
  <si>
    <t>SEGUIMIENTO A CLIENTES DE LOS BIENES Y SERVICIOS OFERTADOS POR LA DIRECCIÓN DE PRODUCCIÓN</t>
  </si>
  <si>
    <t xml:space="preserve">Tablas de seguimiento a clientes de los bienes y servicios </t>
  </si>
  <si>
    <t>Profesional Comercialización Dirección de Producción</t>
  </si>
  <si>
    <t>IMPRESOS Y PUBLICACIONES</t>
  </si>
  <si>
    <t>ANÁLISIS DE VENTAS DE LOS BIENES Y SERVICIOS OFERTADOS POR LA DIRECCIÓN DE PRODUCCIÓN</t>
  </si>
  <si>
    <t>Tablas de análisis de ventas de los bienes y servicios ofertados por la dirección de producción.</t>
  </si>
  <si>
    <t xml:space="preserve">SEGUIMIENTO Y CONCILIACION MENSUAL DE LAS EXISTENCIAS DE ANTIVENENOS EN ALMACEN </t>
  </si>
  <si>
    <t>Tabla de conciliacion mensual de las existencias de antivenenos en el almacen</t>
  </si>
  <si>
    <t>MARKETING DE LOS BIENES Y SERVICIOS OFERTADOS POR LA DIRECCIÓN DE PRODUCCIÓN</t>
  </si>
  <si>
    <t>Cuadros de Marketing de los bienes y servicios ofertados por la Dirección de Producción</t>
  </si>
  <si>
    <t>ACTUALIZACIÓN Y SEGUIMIENTO DE LAS PLATAFORMAS DE SERVICIO AL CIUDADANO EN LO REFERENTE A LOS BIENES Y SERVICIOS OFERTADOS POR LA DIRECCIÓN DE PRODUCCIÓN</t>
  </si>
  <si>
    <t>Informe del seguimiento de las plataformas de servicio al ciudadano en lo referente a los bienes y servicios ofertados por la Dirección de Producción</t>
  </si>
  <si>
    <t>Facilitar el desarrollo de protocolos en investigación, diagnóstico y control de calidad con biomodelos desarrollados en las instalaciones del Bioterio de Barrera y ABSL-2</t>
  </si>
  <si>
    <t xml:space="preserve">Número de protocolos desarrollados en el Bioterio por mes </t>
  </si>
  <si>
    <t>Coordinador Grupo de Animales de Laboratorio</t>
  </si>
  <si>
    <t xml:space="preserve">Proveer el servicio de alojamiento para animales de laboratorio </t>
  </si>
  <si>
    <t xml:space="preserve">Número de días de servicio de alojamiento proporcionados por mes </t>
  </si>
  <si>
    <t xml:space="preserve">Realizar procedimientos bajo atención médico veterinaria </t>
  </si>
  <si>
    <t xml:space="preserve">Número de procedimientos atendidos por mes </t>
  </si>
  <si>
    <t>Suministrar roedores de laboratorio</t>
  </si>
  <si>
    <t xml:space="preserve">Número de roedores suministrados por mes </t>
  </si>
  <si>
    <t xml:space="preserve">Entregar hemoderivados </t>
  </si>
  <si>
    <t xml:space="preserve">Mililitros de sangre entregada por mes </t>
  </si>
  <si>
    <t>Ejecutar actividades de cuidado, manejo y monitoreo sanitario de roedores de producción</t>
  </si>
  <si>
    <t>Registro de actividades de mantenimiento de micro y macroambiente, registro de necropsias cuando fuere el caso</t>
  </si>
  <si>
    <t>Gestionar actividades de capacitación para miembros Grupo Animales de Laboratorio</t>
  </si>
  <si>
    <t>Soporte de actividades, registro de participación o certificados</t>
  </si>
  <si>
    <t>Desarrollar actividades de socialización del Grupo Animales de Laboratorio</t>
  </si>
  <si>
    <t>Soporte de actividades, registro de participación o evidencia de publicación</t>
  </si>
  <si>
    <t>Realizar actividades tendientes a mantener condiciones de planta física y controles de ingeniería en Zona Técnica del Bioterio de Barrera y ABSL-2</t>
  </si>
  <si>
    <t>Informe de condiciones ambientales y funcionamiento de equipos</t>
  </si>
  <si>
    <t xml:space="preserve">Producir plasma hiperinmune </t>
  </si>
  <si>
    <t>Tabla que evidencia la producción del plasma hiperinmune</t>
  </si>
  <si>
    <t>Producir otros hemoderivados</t>
  </si>
  <si>
    <t xml:space="preserve">Tabla que evidencia la producción de otros hemoderivados </t>
  </si>
  <si>
    <t>Ejecutar actividades de cuidados, manejo  y  plan sanitario de équidos</t>
  </si>
  <si>
    <t>Historia clinica de equinos (FOR-R04-6014-004)</t>
  </si>
  <si>
    <t>Ejecutar actividades de cuidados, manejo  y  plan sanitario de especies menores</t>
  </si>
  <si>
    <t>Ficha Sanitaria de especies Menores (FOR-R04-6014-035)</t>
  </si>
  <si>
    <t>Gestionar la obtención de animales ponzoñosos para fortalecer la colección viva del INS y  mantenimiento y gestión de la colección preservada</t>
  </si>
  <si>
    <t xml:space="preserve">Documento que evidencie  la obtención de animales ponzoñosos </t>
  </si>
  <si>
    <t>Ejecutar actividades de cuidados, manejo  y desarrollo del plan sanitario de serpientes</t>
  </si>
  <si>
    <t>Documento del registro de inspeccion e inventario diario (FOR-R04-6014-009)</t>
  </si>
  <si>
    <t xml:space="preserve">Obtener venenos. Fortalecer banco venenos: liofilización y actividades asociadas. </t>
  </si>
  <si>
    <t>Tabla que evidencie la obtención de venenos</t>
  </si>
  <si>
    <t>Actividades asociadas a proyectos de investigación</t>
  </si>
  <si>
    <t>Documentos, informes y demas que demuestren las actividades asociadas a proyectos de investigación</t>
  </si>
  <si>
    <t>Construir documentos técnicos y realizar  capacitaciones sobre animales venenosos y los antivenenos del INS</t>
  </si>
  <si>
    <t>Registro de asistencia (FOR-A01-0000-006)</t>
  </si>
  <si>
    <t xml:space="preserve">Atender todas las actividades relacionadas  con el componente normativo del quehacer con animales ponzoñosos </t>
  </si>
  <si>
    <t xml:space="preserve">Documentos para atender todas las actividades relacionadas  con el componente normativo del quehacer con animales ponzoñosos </t>
  </si>
  <si>
    <t>Producir Medios de Cultivo y soluciones.</t>
  </si>
  <si>
    <t>Formatos Producción semanal de Medios de Cultivo y soluciones.</t>
  </si>
  <si>
    <t>Mantener actualizado inventario y semaforización para el control de insumos y materias primas necesarias para el proceso productivo.</t>
  </si>
  <si>
    <t>Formato Soporte de Actividades indicando actualización de bases de datos de inventario,  y semaforización.</t>
  </si>
  <si>
    <t>Realizar actividades para definir el rango de rendimiento en la producción de Medios de Cultivo y Soluciones.</t>
  </si>
  <si>
    <t>Soportes de Actividades.</t>
  </si>
  <si>
    <t>Realizar actividades tendientes al cumplimiento de aspectos técnicos de  los requerimientos normativos para la solicitud de la certificación técnico sanitaria.</t>
  </si>
  <si>
    <t>Formato Soporte de Actividades.</t>
  </si>
  <si>
    <t>Determinar las necesidades de equipos prioritarios para la Direccion de Producción</t>
  </si>
  <si>
    <t>Documento, formato, informe o demas, que de cuenta de las actividades desarrolladas en torno a la tarea</t>
  </si>
  <si>
    <t>Director Técnico de Producción</t>
  </si>
  <si>
    <t>Adelantar las actividades necesarias para garantizar la realización de los procesos contractuales requeridos</t>
  </si>
  <si>
    <t>EQUIPOS LABORATORIO</t>
  </si>
  <si>
    <t>Seguimiento y medición de análisis de control de calidad</t>
  </si>
  <si>
    <t>Informe de seguimiento y medición de analisis de control de calidad</t>
  </si>
  <si>
    <t>Coordinadora Grupo de Aseguramiento de la Calidad</t>
  </si>
  <si>
    <t>Plan maestro de validaciones</t>
  </si>
  <si>
    <t>Informe Inspecciones BPM FOR-R04-6021-102</t>
  </si>
  <si>
    <t>SERVICIOS INSTITUCIONALES</t>
  </si>
  <si>
    <t>Auditorías a proveedores</t>
  </si>
  <si>
    <t>Lista de chequeo Auditoria a proveedores externos FOR-R04.6020-087</t>
  </si>
  <si>
    <t>Plan de inspección a las áreas</t>
  </si>
  <si>
    <t>Informe de inspeccion a otras areas FOR-R04-6021-020</t>
  </si>
  <si>
    <t>Programa de control ambiental</t>
  </si>
  <si>
    <t>Documento, formato, informe o demas, que de cuenta de las actividades desarrolladas</t>
  </si>
  <si>
    <t>Plan de capacitación</t>
  </si>
  <si>
    <t>Listas de asistencia a las capacitaciones programadas</t>
  </si>
  <si>
    <t>Seguimiento a la gestión metrológica DP</t>
  </si>
  <si>
    <t>Informe de seguimiento metrológico</t>
  </si>
  <si>
    <t>Programa de estabilidades</t>
  </si>
  <si>
    <t>Informe de resultados de estudios de estabilidad FOR-R04,6021-093</t>
  </si>
  <si>
    <t>Actividades de asuntos regulatorios</t>
  </si>
  <si>
    <t>Disponer los recursos necesarios para las auditorias de calidad que se adelanten en la institución</t>
  </si>
  <si>
    <t>Programación de recursos en Plan de Compras y Entrega de Alineación Presupuestal a Control Interno</t>
  </si>
  <si>
    <t>GASTOS ADMINISTRATIVOS</t>
  </si>
  <si>
    <t>Adelantar las actividades presupuestales necesarias para garantizar un adecuado control del presupuesto y una adecuada ejecución de los recursos asignados a la Dirección de Producción</t>
  </si>
  <si>
    <t>Profesional Especializado Despacho Dirección de Producción</t>
  </si>
  <si>
    <t>GASTOS MISIONALES</t>
  </si>
  <si>
    <t>Realizar las gestiones requeridas para la adecuada Planeación, Actualización y Seguimiento de los resultados del proyecto de inversión y las actividades definidas por la Dirección de Producción en el marco de sus funciones misionales</t>
  </si>
  <si>
    <t>INFRAESTRUCTURA</t>
  </si>
  <si>
    <t>Realizar actividades requeridas para los trámites administrativos requeridos para la adquisición y/o pago de los bienes y servicios definidos para el cumplimiento de las actividades de la Dirección de Producción</t>
  </si>
  <si>
    <t>Atender las demás actividades administrativas de la Dirección de Producción.</t>
  </si>
  <si>
    <t>6000111</t>
  </si>
  <si>
    <t>6000211</t>
  </si>
  <si>
    <t>6000212</t>
  </si>
  <si>
    <t>6000213</t>
  </si>
  <si>
    <t>6000214</t>
  </si>
  <si>
    <t>6000311</t>
  </si>
  <si>
    <t>6000312</t>
  </si>
  <si>
    <t>6000313</t>
  </si>
  <si>
    <t>6000314</t>
  </si>
  <si>
    <t>6000411</t>
  </si>
  <si>
    <t>6000412</t>
  </si>
  <si>
    <t>6000413</t>
  </si>
  <si>
    <t>6000414</t>
  </si>
  <si>
    <t>6001111</t>
  </si>
  <si>
    <t>6001112</t>
  </si>
  <si>
    <t>6001113</t>
  </si>
  <si>
    <t>6001114</t>
  </si>
  <si>
    <t>6001115</t>
  </si>
  <si>
    <t>6001121</t>
  </si>
  <si>
    <t>6001122</t>
  </si>
  <si>
    <t>6001123</t>
  </si>
  <si>
    <t>6001124</t>
  </si>
  <si>
    <t>6001125</t>
  </si>
  <si>
    <t>6001126</t>
  </si>
  <si>
    <t>6001211</t>
  </si>
  <si>
    <t>6001212</t>
  </si>
  <si>
    <t>6001213</t>
  </si>
  <si>
    <t>6001214</t>
  </si>
  <si>
    <t>6001215</t>
  </si>
  <si>
    <t>6001216</t>
  </si>
  <si>
    <t>6001217</t>
  </si>
  <si>
    <t>6001218</t>
  </si>
  <si>
    <t>6001219</t>
  </si>
  <si>
    <t>6001221</t>
  </si>
  <si>
    <t>6001222</t>
  </si>
  <si>
    <t>6001223</t>
  </si>
  <si>
    <t>6001224</t>
  </si>
  <si>
    <t>6001225</t>
  </si>
  <si>
    <t>6001226</t>
  </si>
  <si>
    <t>6001227</t>
  </si>
  <si>
    <t>6001228</t>
  </si>
  <si>
    <t>6001229</t>
  </si>
  <si>
    <t>60012210</t>
  </si>
  <si>
    <t>6001231</t>
  </si>
  <si>
    <t>6001232</t>
  </si>
  <si>
    <t>6001233</t>
  </si>
  <si>
    <t>6001234</t>
  </si>
  <si>
    <t>6001241</t>
  </si>
  <si>
    <t>6001242</t>
  </si>
  <si>
    <t>6002111</t>
  </si>
  <si>
    <t>6002112</t>
  </si>
  <si>
    <t>6002113</t>
  </si>
  <si>
    <t>6002114</t>
  </si>
  <si>
    <t>6002115</t>
  </si>
  <si>
    <t>6002116</t>
  </si>
  <si>
    <t>6002117</t>
  </si>
  <si>
    <t>6002118</t>
  </si>
  <si>
    <t>6002119</t>
  </si>
  <si>
    <t>6002121</t>
  </si>
  <si>
    <t>6002131</t>
  </si>
  <si>
    <t>6002132</t>
  </si>
  <si>
    <t>6002133</t>
  </si>
  <si>
    <t>6002134</t>
  </si>
  <si>
    <t>2007113</t>
  </si>
  <si>
    <t>Atender solicitudes de  mantenimiento de vehículos</t>
  </si>
  <si>
    <t>Informe de mantenimiento de vehículos</t>
  </si>
  <si>
    <t>1500111</t>
  </si>
  <si>
    <t>1500211</t>
  </si>
  <si>
    <t>1500212</t>
  </si>
  <si>
    <t>1500213</t>
  </si>
  <si>
    <t>1500214</t>
  </si>
  <si>
    <t>1500311</t>
  </si>
  <si>
    <t>1500312</t>
  </si>
  <si>
    <t>1500313</t>
  </si>
  <si>
    <t>1500314</t>
  </si>
  <si>
    <t>1500411</t>
  </si>
  <si>
    <t>1500412</t>
  </si>
  <si>
    <t>1500413</t>
  </si>
  <si>
    <t>1500414</t>
  </si>
  <si>
    <t>150111</t>
  </si>
  <si>
    <t>1501111</t>
  </si>
  <si>
    <t>Revisar periodicamente la información publicada en prensa</t>
  </si>
  <si>
    <t xml:space="preserve">Informe  trimestral de gestión de comunicación </t>
  </si>
  <si>
    <t xml:space="preserve">Grupo de comunicación </t>
  </si>
  <si>
    <t>1501112</t>
  </si>
  <si>
    <t>Revisar periodicamente de solicitudes de información por periodistas</t>
  </si>
  <si>
    <t>150112</t>
  </si>
  <si>
    <t>1501121</t>
  </si>
  <si>
    <t xml:space="preserve">Analizar las necesidades de información </t>
  </si>
  <si>
    <t>1501122</t>
  </si>
  <si>
    <t>Definir mensajes claves</t>
  </si>
  <si>
    <t>Campaña</t>
  </si>
  <si>
    <t>1501123</t>
  </si>
  <si>
    <t>Diseño, aprobación y publicación</t>
  </si>
  <si>
    <t>150121</t>
  </si>
  <si>
    <t>1501211</t>
  </si>
  <si>
    <t>Redacción y aprobación de boletines Técnicos, informativos o infografías</t>
  </si>
  <si>
    <t>Documento preliminar</t>
  </si>
  <si>
    <t>1501212</t>
  </si>
  <si>
    <t>Divulgación de boletin de prensa</t>
  </si>
  <si>
    <t>Boletín de prensa entregados</t>
  </si>
  <si>
    <t>150131</t>
  </si>
  <si>
    <t>1501311</t>
  </si>
  <si>
    <t>Definir la necesidad estratégica de divulgación</t>
  </si>
  <si>
    <t>Nooticias priorizadas</t>
  </si>
  <si>
    <t>1501312</t>
  </si>
  <si>
    <t>Elaborar y divulgar boletines de prensa</t>
  </si>
  <si>
    <t>150141</t>
  </si>
  <si>
    <t>1501411</t>
  </si>
  <si>
    <t>Campaña de divulgación e invitación a RendicuentasINS</t>
  </si>
  <si>
    <t>Campaña rendicuentasINS</t>
  </si>
  <si>
    <t>1501412</t>
  </si>
  <si>
    <t>Realización de la rendición de cuentas</t>
  </si>
  <si>
    <t>streaming de la rendición</t>
  </si>
  <si>
    <t>15011</t>
  </si>
  <si>
    <t>Identificar los objetivos de posicionamiento trimestralmente</t>
  </si>
  <si>
    <t xml:space="preserve">4 Objetivos de posicionamiento  identificado </t>
  </si>
  <si>
    <t>Diseño y ejecución de una campaña trimestral</t>
  </si>
  <si>
    <t>4 campañas que den respuesta a los objetivos de posicionamiento identificado</t>
  </si>
  <si>
    <t>15012</t>
  </si>
  <si>
    <t>Elaborar boletines técnico, informativos e infografías</t>
  </si>
  <si>
    <t>Número de boletines a diseñar</t>
  </si>
  <si>
    <t>15013</t>
  </si>
  <si>
    <t>Emitir boletines de prensa</t>
  </si>
  <si>
    <t>Número de boletines de prensa</t>
  </si>
  <si>
    <t>15014</t>
  </si>
  <si>
    <t>Realizar y divulgar la Audiencia de rendición de cuentas INS</t>
  </si>
  <si>
    <t>Audiencia pública de rendición de cuentas</t>
  </si>
  <si>
    <t>1500</t>
  </si>
  <si>
    <t>1501</t>
  </si>
  <si>
    <t>Campañas de comunicación realizadas</t>
  </si>
  <si>
    <t>Campañas realizadas / Total campañas planeadas</t>
  </si>
  <si>
    <t>Boletines técnicos, informativos e  infografias emitidos</t>
  </si>
  <si>
    <t>Documentos emitidos / Total documentos planeados</t>
  </si>
  <si>
    <t>Boletines de prensa generados</t>
  </si>
  <si>
    <t>Boletines generados / Total boletines planeados</t>
  </si>
  <si>
    <t>Audiencia de rendición de cuentas realizada</t>
  </si>
  <si>
    <t>Audiencia de rendición de cuentas</t>
  </si>
  <si>
    <t>Estrategias ejecutadas / estrategias ejecutadas* 100</t>
  </si>
  <si>
    <t>1502</t>
  </si>
  <si>
    <t xml:space="preserve">Gestionar el 100% de las solicitudes de divulgación externa </t>
  </si>
  <si>
    <t>1503</t>
  </si>
  <si>
    <t xml:space="preserve">Ejecutar el 100%  de apoyo comunicación a procesos administrativos </t>
  </si>
  <si>
    <t>SOLICITUD 2023</t>
  </si>
  <si>
    <t>201312</t>
  </si>
  <si>
    <t>201313</t>
  </si>
  <si>
    <t>2013121</t>
  </si>
  <si>
    <t>2013122</t>
  </si>
  <si>
    <t>2013123</t>
  </si>
  <si>
    <t>2013131</t>
  </si>
  <si>
    <t>1300111</t>
  </si>
  <si>
    <t>1300211</t>
  </si>
  <si>
    <t>1300212</t>
  </si>
  <si>
    <t>1300213</t>
  </si>
  <si>
    <t>1300214</t>
  </si>
  <si>
    <t>1300311</t>
  </si>
  <si>
    <t>1300312</t>
  </si>
  <si>
    <t>1300313</t>
  </si>
  <si>
    <t>1300314</t>
  </si>
  <si>
    <t>1300411</t>
  </si>
  <si>
    <t>1300412</t>
  </si>
  <si>
    <t>1300413</t>
  </si>
  <si>
    <t>1300414</t>
  </si>
  <si>
    <t>1301111</t>
  </si>
  <si>
    <t>Asesorar a los procesos del INS en temas de calidad</t>
  </si>
  <si>
    <t>Registro de Asesorías realizadas</t>
  </si>
  <si>
    <t>Referente de Calidad</t>
  </si>
  <si>
    <t>1301211</t>
  </si>
  <si>
    <t>Realizar monitoreo trimestral a los riesgos de gestión y corrupción de los procesos</t>
  </si>
  <si>
    <t>Reporte en Drive</t>
  </si>
  <si>
    <t>1301212</t>
  </si>
  <si>
    <t>Realizar informe trimestral como resultado del monitoreo realizado por los procesos.</t>
  </si>
  <si>
    <t>Informe de monitoreo de riesgos OAP</t>
  </si>
  <si>
    <t>1301221</t>
  </si>
  <si>
    <t>Hacer seguimiento y brindar acompañamiento a los procesos en las acciones derivadas de los informes de monitoreo como segundalinea de defensa</t>
  </si>
  <si>
    <t>Soporte de los acompañamientos</t>
  </si>
  <si>
    <t>1301222</t>
  </si>
  <si>
    <t>Realizar acompañamiento a los procesos en la Actualización de Riesgos de Gestión y Corrupción y actualizar mapa de riesgos de la entidad</t>
  </si>
  <si>
    <t>Fichas y mapas de riesgos actualizados</t>
  </si>
  <si>
    <t>1301311</t>
  </si>
  <si>
    <t>Realizar informe preliminar de Revisión por Dirección</t>
  </si>
  <si>
    <t>Informe preliminar de Revisión por la Dirección</t>
  </si>
  <si>
    <t>1301321</t>
  </si>
  <si>
    <t>Coordinar la Realización del Comité Operativo de Revisión por la Dirección</t>
  </si>
  <si>
    <t>Acta de Comité Operativo de Revisión por la Dirección</t>
  </si>
  <si>
    <t>1301411</t>
  </si>
  <si>
    <t>Realizar los comités Operativos del Sistema Integrado de Gestión</t>
  </si>
  <si>
    <t>Actas comité SIG Operativo y registros de asistencia</t>
  </si>
  <si>
    <t>1301412</t>
  </si>
  <si>
    <t>Brindar transferencia de conocimiento a los referentes en los diferentes temas del SIG</t>
  </si>
  <si>
    <t>Registros de capacitaciones, talleres y demás actividades de fortalecimiento del SIG</t>
  </si>
  <si>
    <t>1301413</t>
  </si>
  <si>
    <t>Mantener actualizados los documentos normativos de carácter transversal que orientan el SIG</t>
  </si>
  <si>
    <t>Documentos mandatorios actualizados</t>
  </si>
  <si>
    <t>1301414</t>
  </si>
  <si>
    <t>Gestionar la realización de la auditoria externa de seguimiento  NTC ISO 9001:2015</t>
  </si>
  <si>
    <t>Informe de auditoria externa</t>
  </si>
  <si>
    <t>1302111</t>
  </si>
  <si>
    <t>Mantener actualizados los documentos del SIG (Procedimientos, formatos, instructivos, etc.), de acuerdo con la necesidad</t>
  </si>
  <si>
    <t>Documentos publicados en SIG</t>
  </si>
  <si>
    <t>1302121</t>
  </si>
  <si>
    <t>Verificar la conformidad de la documentación remitida, acorde con los lineamientos institucionales</t>
  </si>
  <si>
    <t>Observaciones realizadas a los procesos</t>
  </si>
  <si>
    <t>1302122</t>
  </si>
  <si>
    <t>Gestionar los documentos obsoletos y suministrar copias controladas de acuerdo con la necesidad</t>
  </si>
  <si>
    <t>Documentos obsoletos gestionados / Registro de entrega de copias controladas.</t>
  </si>
  <si>
    <t>1303111</t>
  </si>
  <si>
    <t>Asesorar a las dependencias en la metodología para la actualización de proyectos a Decreto</t>
  </si>
  <si>
    <t>Proyectos en SUIFP actualizados</t>
  </si>
  <si>
    <t>Profesional referente para proyectos</t>
  </si>
  <si>
    <t>1303112</t>
  </si>
  <si>
    <t>Asesorar y acompañar a las dependencias en el reporte de vigencias futuras utilizadas y a liberar</t>
  </si>
  <si>
    <t>Certificación expedida y cargue en SUIFP</t>
  </si>
  <si>
    <t>1303113</t>
  </si>
  <si>
    <t>Preparar formatos y logística para Jornada de Planeación</t>
  </si>
  <si>
    <t>Logística para Jornada de Planeación dispuesta</t>
  </si>
  <si>
    <t>1303114</t>
  </si>
  <si>
    <t>Realizar Jornada de Planeación</t>
  </si>
  <si>
    <t>Acta y/o listados de asistencia a Jornada de Planeación</t>
  </si>
  <si>
    <t>Profesionales de la OAP</t>
  </si>
  <si>
    <t>1303211</t>
  </si>
  <si>
    <t>Registrar proyecto en MGA</t>
  </si>
  <si>
    <t>MGA diligenciada en aplicativo de DNP</t>
  </si>
  <si>
    <t>1303212</t>
  </si>
  <si>
    <t>Inscribir proyecto en BPIN</t>
  </si>
  <si>
    <t>Proyecto registrado con Código BPIN asignado</t>
  </si>
  <si>
    <t>1303221</t>
  </si>
  <si>
    <t>Emitir concepto en SUIFP, a los trámites de actualización a Decreto.</t>
  </si>
  <si>
    <t>Proyectos actualizados en SUIFP</t>
  </si>
  <si>
    <t>1303222</t>
  </si>
  <si>
    <t>Atender las solicitudes de ajuste por trámites presupuestales</t>
  </si>
  <si>
    <t>Proyectos enviados a Minsalud para Control de viabilidad</t>
  </si>
  <si>
    <t>1303311</t>
  </si>
  <si>
    <t>Cuantificar el monto de las necesidades por actividad, de cada proyecto</t>
  </si>
  <si>
    <t>Costo de actividades revisado</t>
  </si>
  <si>
    <t>Milena Velosa - William Jiménez H.</t>
  </si>
  <si>
    <t>1303312</t>
  </si>
  <si>
    <t>Consolidar el monto total de necesidades de presupuesto para 2023</t>
  </si>
  <si>
    <t>Documento cálculo de necesidades 2023 y asignación según cuota anunciada</t>
  </si>
  <si>
    <t>1303313</t>
  </si>
  <si>
    <t>Presentar a consideración del Consejo Directivo el monto de presupuesto solicitado en SUIFP y presentado al MHCP</t>
  </si>
  <si>
    <t>Presentación en Consejo Directivo del Anteproyecto de presupuesto 2023 VS Cálculo de necesidades reales</t>
  </si>
  <si>
    <t>William Jiménez H.</t>
  </si>
  <si>
    <t>1303321</t>
  </si>
  <si>
    <t>Enviar formatos diligenciar al MHCP</t>
  </si>
  <si>
    <t>Cargue en SIIF y remisión de documentos justificación</t>
  </si>
  <si>
    <t>Milena Velosa - Wilson Castro - William Jiménez H.</t>
  </si>
  <si>
    <t>1303322</t>
  </si>
  <si>
    <t>Participar en mesa técnica sectorial convocada por el MHCP</t>
  </si>
  <si>
    <t>Sustentación en mesa técnica, anteproyecto 2023</t>
  </si>
  <si>
    <t>1304111</t>
  </si>
  <si>
    <t>Consolidar planes presentados por las dependencias</t>
  </si>
  <si>
    <t>Plan de Acción ajustado Versión 1</t>
  </si>
  <si>
    <t>1304112</t>
  </si>
  <si>
    <t>Publicar Plan de Acción a Ciudadanía y Presentarlo al Comité Institucional de Gestión y Desempeño</t>
  </si>
  <si>
    <t>Plan De Acción presentado al CIGD y publicado en pagina web para consideración de la ciudadanía</t>
  </si>
  <si>
    <t>1304113</t>
  </si>
  <si>
    <t>Publicar Plan de Acción 2022 en página WEB</t>
  </si>
  <si>
    <t>Plan de Acción publicado en Transparencia</t>
  </si>
  <si>
    <t>1304114</t>
  </si>
  <si>
    <t>Atender las solicitudes de ajuste que se puedan presentar a lo largo de la vigencia</t>
  </si>
  <si>
    <t>Versiones ajustadas de Plan de Acción</t>
  </si>
  <si>
    <t>1304115</t>
  </si>
  <si>
    <t>Monitorear trimestralmente los avances del Plan de Acción y publicar el reporte</t>
  </si>
  <si>
    <t>Planes de Acción verificados</t>
  </si>
  <si>
    <t>1304211</t>
  </si>
  <si>
    <t>Solicitar aportes a Dependencias del PAAC</t>
  </si>
  <si>
    <t>Correos enviados a referentes</t>
  </si>
  <si>
    <t>Milena Velosa</t>
  </si>
  <si>
    <t>1304212</t>
  </si>
  <si>
    <t>Consolidar PAAC</t>
  </si>
  <si>
    <t>PAAC consolidado</t>
  </si>
  <si>
    <t>1304213</t>
  </si>
  <si>
    <t>Publicar PAAC en pagina WEB</t>
  </si>
  <si>
    <t>PAAC publicado en página web</t>
  </si>
  <si>
    <t>1304214</t>
  </si>
  <si>
    <t>Solicitar avances a Dependencias</t>
  </si>
  <si>
    <t>Correos a referentes de Solicitud de avances de PAAC</t>
  </si>
  <si>
    <t>1304215</t>
  </si>
  <si>
    <t>Elaborar y publicar informes periódicos</t>
  </si>
  <si>
    <t>Informes de seguimiento a PAAC publicados</t>
  </si>
  <si>
    <t>1304311</t>
  </si>
  <si>
    <t>Brindar asesoría y acompañamiento en la construcción y definición de los Indicadores de Gestión Institucionales</t>
  </si>
  <si>
    <t>Sebastiían Villarreal - Wilson Castro</t>
  </si>
  <si>
    <t>1304312</t>
  </si>
  <si>
    <t>Revisar los indicadores planteados y realizar ajustes en los casos que amerite</t>
  </si>
  <si>
    <t>1304313</t>
  </si>
  <si>
    <t>Solicitar reporte de seguimiento a indicadores</t>
  </si>
  <si>
    <t>1304314</t>
  </si>
  <si>
    <t>Consolidar información reportada</t>
  </si>
  <si>
    <t>1304315</t>
  </si>
  <si>
    <t>Publicar resultados de la gestión de indicadores</t>
  </si>
  <si>
    <t>1304411</t>
  </si>
  <si>
    <t>Verificar consistencia de solicitudes de CDP</t>
  </si>
  <si>
    <t>CDPs verificados</t>
  </si>
  <si>
    <t>Wilson Castro</t>
  </si>
  <si>
    <t>1304412</t>
  </si>
  <si>
    <t>Visar y registrar solicitudes</t>
  </si>
  <si>
    <t>CDPs visados</t>
  </si>
  <si>
    <t>1305111</t>
  </si>
  <si>
    <t>Solicitar a las Dependencias competentes la revisión de sus trámites y OPAS</t>
  </si>
  <si>
    <t>1305112</t>
  </si>
  <si>
    <t>Revisar la consistencia de ajustes propuestos</t>
  </si>
  <si>
    <t>1305113</t>
  </si>
  <si>
    <t>Proponer simplificación o racionalización, si amerita</t>
  </si>
  <si>
    <t>1305114</t>
  </si>
  <si>
    <t>Reportar en SUIT las actualizaciones realizadas</t>
  </si>
  <si>
    <t>1305211</t>
  </si>
  <si>
    <t>Verificar el cumplimiento de los estándares definidos en ITA</t>
  </si>
  <si>
    <t>Estándares verificados</t>
  </si>
  <si>
    <t>1305212</t>
  </si>
  <si>
    <t>Reportar en aplicativo ITA el requerimiento enviado</t>
  </si>
  <si>
    <t>Reportes enviados</t>
  </si>
  <si>
    <t>1305213</t>
  </si>
  <si>
    <t>Realizar mesa de trabajo con integrantes del Comité de reporte FURAG</t>
  </si>
  <si>
    <t>Convocatoria a mesas de trabajo</t>
  </si>
  <si>
    <t>1305214</t>
  </si>
  <si>
    <t>Solicitar información a responsables de temas a reportar</t>
  </si>
  <si>
    <t>Correos electrónicos solicitando información</t>
  </si>
  <si>
    <t>1305215</t>
  </si>
  <si>
    <t>Consolidar y validar información reportada para FURAG</t>
  </si>
  <si>
    <t>Documento de respuestas revisado y validado</t>
  </si>
  <si>
    <t>1305216</t>
  </si>
  <si>
    <t>Cargue de información en aplicativo FURAG</t>
  </si>
  <si>
    <t>Matriz de FURAG diligenciada</t>
  </si>
  <si>
    <t>1305217</t>
  </si>
  <si>
    <t>Publicar en página WEB los informes periódicos y los planes del Decreto 612</t>
  </si>
  <si>
    <t>Planras del Decreto 612 publicados en página web</t>
  </si>
  <si>
    <t>1305311</t>
  </si>
  <si>
    <t>Definir y programar las acciones de rendición de cuentas a realizar en la vigencia</t>
  </si>
  <si>
    <t>1305312</t>
  </si>
  <si>
    <t>Realizar Audiencia de Rendición de Cuentas</t>
  </si>
  <si>
    <t>1305313</t>
  </si>
  <si>
    <t>Elaborar documento de evaluación y divulgación de la Rendición de Cuentas</t>
  </si>
  <si>
    <t>1305411</t>
  </si>
  <si>
    <t>Definir responsables y requerir información para el Congreso</t>
  </si>
  <si>
    <t>1305412</t>
  </si>
  <si>
    <t>Recibir y verificar información</t>
  </si>
  <si>
    <t>1305413</t>
  </si>
  <si>
    <t>Consolidar informe al Congreso (Preliminar y Ajustado)</t>
  </si>
  <si>
    <t>1305414</t>
  </si>
  <si>
    <t>Remitir Informe al Congreso al MSPS</t>
  </si>
  <si>
    <t>1305415</t>
  </si>
  <si>
    <t>Solicitar a las Dependencias competentes el reporte de avances de Documento Conpes.</t>
  </si>
  <si>
    <t>1305416</t>
  </si>
  <si>
    <t>Verificar y devolver o aprobar reporte</t>
  </si>
  <si>
    <t>1305417</t>
  </si>
  <si>
    <t>Remitir Informe al control del MSPS</t>
  </si>
  <si>
    <t>1305418</t>
  </si>
  <si>
    <t>Diligenciar formatos remitidos por la OCI de SIRECI</t>
  </si>
  <si>
    <t>1305419</t>
  </si>
  <si>
    <t>Remitir a la OCI, los formatos diligenciados</t>
  </si>
  <si>
    <t>ACT.</t>
  </si>
  <si>
    <t>TAR.</t>
  </si>
  <si>
    <t>T-I</t>
  </si>
  <si>
    <t>T-II</t>
  </si>
  <si>
    <t>T-III</t>
  </si>
  <si>
    <t>T-IV</t>
  </si>
  <si>
    <t>PESO PRODUCTO</t>
  </si>
  <si>
    <t>POND ACT.</t>
  </si>
  <si>
    <t>PROGRAMADO TRIMESTRAL</t>
  </si>
  <si>
    <t>PROGRAMADO ACUMULADO</t>
  </si>
  <si>
    <t>EJECUTADO TRIMESTRAL</t>
  </si>
  <si>
    <t>EJECUTADO ACUMULADO</t>
  </si>
  <si>
    <t>RECURSOS PROGRAMADOS</t>
  </si>
  <si>
    <t>RECURSOS EJECUTADOS</t>
  </si>
  <si>
    <t>OBJ.</t>
  </si>
  <si>
    <t>El sistema de vigilancia en salud pública operó satisfactoriamente durante el trimestre, cumpliendo con los productos programados</t>
  </si>
  <si>
    <t>El sistema de gestión del riesgo en salud pública operó satisfactoriamente durante el primer trimestre, cumplimiento de los productos programados.</t>
  </si>
  <si>
    <t>Se realizaron los cursos según programación en el trimestre.</t>
  </si>
  <si>
    <t>OBSERVACIONES T-I</t>
  </si>
  <si>
    <t>EJEC. FIS. T-I</t>
  </si>
  <si>
    <t>EJEC. FIS. T-II</t>
  </si>
  <si>
    <t>EJEC. FIS. T-III</t>
  </si>
  <si>
    <t>EJEC. FIS. T-IV</t>
  </si>
  <si>
    <t>OBSERVACIONES
T-I</t>
  </si>
  <si>
    <t>OBSERVACIONES
T-IV</t>
  </si>
  <si>
    <t>OBSERVACIONES
T-III</t>
  </si>
  <si>
    <t>OBSERVACIONES
T-II</t>
  </si>
  <si>
    <t>Esta actividad no se encuentra programada para el presente trimestre</t>
  </si>
  <si>
    <t>Esta actividad no se encuentra programada para el presente trimestre.</t>
  </si>
  <si>
    <t>En el marco del Plan Anual de auditoría vigencia 2022, durante el primer trimestre 2022, fueron elaborados y socializados a las partes interesadas 28 informes y/o reportes de Ley requeridos de conformidad con la normatividad vigente entre los cuales se encuentran: Enero: Reporte CGR SIRECI Segundo semestre 2021-Delitos contra la admon pública; Reporte Obras civiles CGR-SIRECI-Diciembre de 2021; Seguimiento Plan de Mejoramiento Archivístico-INS Remisión 7° informe (trimestral); Reporte CGR-SIRECI-Gestión contractual Diciembre de 2021; Reporte Plan anticorrupción y de atención al ciudadano tercer cuatrimestre 2021; Seguimiento Plan anticorrupción y de atención al ciudadano tercer cuatrimestre 2021; Matriz de seguimiento Riesgos de Corrupción III cuatrimestre 2021.; Informe se seguimiento PQRSD corte Segundo Semestre 2021; Seguimiento avances PM CGR 31-12-2021; Informe de resultados Evaluación SIC II Semestre 2021; Evaluación por dependencias vigencia 2021 : Observatorio Nacional de salud, Dirección de producción, Dirección de Redes, Dirección de Vigilancia, Dirección de Investigación, Secretarìa General, Oficina TIC, Oficina Asesora jurídica, Oficina Planeación, Comunicaciones, Oficina de Control Interno; Seguimiento austeridad del gasto corte Cuarto trimestre 2020; Seguimiento a la gestión de riesgos institucionales tercer cuatrimestre 2021; Reporte acciones de repetición CGR-SIRECI Diciembre 2020.
Febrero: Reporte CGR-SIRECI-Gestión contractual Enero de 2022; Seguimiento al cumplimiento Ley 1712 de 2014 "Ley de transparencia y del derecho de acceso a la información pública" cuarto trimestre 2021; Seguimiento al cumplimiento de las obligaciones establecidas en el Decreto 1069 de 2015-Reporte al Sistema EKOGUI II semestre 2021; Evaluación del Sistema de control interno contable; Reporte obras CGR-SIRECI; Reporte cuenta anual CGR-SIRECI; Reporte del estado de harware y software INS; Seguimiento Plan estratégico sectorial Marzo: Evaluación del Sistema de control interno FURAG; Seguimiento cumplimiento reporte CHIP personal y costos; Reporte CGR-SIRECI-Gestión contractual Febrero de 2022; Reporte obras CGR-SIRECI Febrero de 2022; Seguimiento EDL; Seguimiento al estado de avance en la ejecución presupuestal.</t>
  </si>
  <si>
    <t>Durante el primer trimestre 2022, se realizó seguimiento a las actividades incluidas en el Plan anual de auditoría 2022, dejando registro de los informes y actividades generadas, fechas de socialización e información relevante de los datos generados.</t>
  </si>
  <si>
    <t>En el marco del Plan anual de auditoría vigencia 2022, durante el primer trimestre 2022, fueron elaborados 7 informes que contienen las evaluaciones independientes realizadas al Sistema de control interno, a continuación se relacionan los seguimientos desarrollados en el periodo objeto de seguimiento: Enero: Seguimiento donaciones recursos COVID vigencia 2021; Atención de hallazgos OCI vigencia -2021 - 2022; Informe ejecutivo gestión programa auditoría interna al SIG 2021; Febrero: Plan institucional de archivo; Marzo: Seguimiento formulación Plan Anticorrupción y de atención al ciudadano; Formulación y seguimiento indicadores de gestión; Seguimiento Planes OTIC (seguridad y privacidad de la información)</t>
  </si>
  <si>
    <t>Durante el primer trimestre se realiza seguimiento a las actividades incluidas en el Plan anual de auditoría 2022, dejando registro de los informes y actividades generadas, fechas de socialización e información relevante de los datos generados.</t>
  </si>
  <si>
    <t>Durante el primer trimestre 2022, en el marco del rol para el fomento de la cultura del control, se elaboraron y socializaron algunas estrategias de comunicación e información plasmadas en 3 boletines y 3 cápsulas de sensibilización, las cuales se listan a continuación: Boletín OCI 1 "Medición del desempeño institucional"; Boletín OCI 2 "Gestión de la Oficina de control interno 2021"; Boletín OCI 3 "Actualización procedimiento interno procedo Control Institucional"; Cápsula de sensibilización OCI 1 "Informes y/o reportes de ley a publicar al inicio de la vigencia "; Cápsula de sensibilización OCI 2 "Medición del desempeño institucional 2021"; Cápsula de sensibilización OCI 3 "Rendición de cuentas"</t>
  </si>
  <si>
    <t>En el primer trimestre 2022 se continúa realizando seguimiento a las actividades incluidas en el plan anual de auditoría de la vigencia relacionadas con el fomento de la cultura del control, dejando registro de los informes y actividades generadas, fechas de socialización y temáticas tratadas.</t>
  </si>
  <si>
    <t>Para el primer trimestre 2022, la dependencia monitoreó los riesgos del proceso, de acuerdo con las indicaciones de la OAP, para lo cual diligenció el instrumento definido para su reporte.</t>
  </si>
  <si>
    <t>Se realizó revisión de la documentación asociada al proceso y en los casos que fue necesario, se realizaron los ajustes respectivos.</t>
  </si>
  <si>
    <t>Se reportaron a la OAP, los insumos que del procesos aportan para la consolidación del documento general que fue expuesto en la revisión por la Dirección, ilustrando los resultados del INS al cierre de la vigencia.</t>
  </si>
  <si>
    <t>Se adelantó el monitoreo de indicadores de gestión del proceso, registrando los resultados con corte al cuarto trimestre 2021. Así mismo, se realizó la revisión y ajuste, cuando a ello hubo lugar, del indicador de resultados asociado al proceso, atendiendo los lineamientos de la Alta Dirección.</t>
  </si>
  <si>
    <t>Se atendieron los requerimientos allegados desde la OAP.</t>
  </si>
  <si>
    <t>Se atendió la solicitud de la OAP, acerca de la revisión y ajuste, cuando a ello hubo lugar, del Plan de acción formulado para la vigencia 2022.</t>
  </si>
  <si>
    <t>Atendiendo el requerimiento de la OAP, se realizó el monitoreo de las actividades que hacen parte del plan de acción, registrando los resultados cuantitativos y cualitativos alcanzados por la dependencia con corte al cuarto trimestre 2021, al igual que el avance del primer trimestre de 2022.</t>
  </si>
  <si>
    <t>No se tienen previstos resultados en este trimestre.</t>
  </si>
  <si>
    <t>Atendiendo los requerimientos de la OAP, se revisaron los registros en SIGEM, para reportar, en donde hubiese sido necesario, los avances.</t>
  </si>
  <si>
    <t xml:space="preserve">Se estuvo revisando el contenido del espacio en página WEB, de Transparencia y debido a la migración que en esta página se ha venido adelantando, se continúan revisando dichos contenidos. </t>
  </si>
  <si>
    <t>Atendiendo los requerimientos realizados por el grupo que lideró la estructuración y realización de la Audiencia de Rendición de Cuentas, se entregaron los aportes y principales resultados de la dependencia durante la vigencia 2021.</t>
  </si>
  <si>
    <t>Aún no se han recibido los requerimientos por parte de Minsalud, para la elaboración del Informe al Congreso.</t>
  </si>
  <si>
    <t>REPORTE CONSOLIDADO DE PLANES DE ACCIÓN
PRIMER TRIMESTRE DE 2022</t>
  </si>
  <si>
    <t>En el marco del Plan Anual de auditoría vigencia 2022, durante el primer trimestre 2022, fueron elaborados y socializados a las partes interesadas 28 informes y/o reportes de Ley requeridos de conformidad con la normatividad vigente entre los cuales se encuentran: Enero: Reporte CGR SIRECI Segundo semestre 2021-Delitos contra la admon pública; Reporte Obras civiles CGR-SIRECI-Diciembre de 2021; Seguimiento Plan de Mejoramiento Archivístico-INS Remisión 7° informe (trimestral); Reporte CGR-SIRECI-Gestión contractual Diciembre de 2021; Reporte Plan anticorrupción y de atención al ciudadano tercer cuatrimestre 2021; Seguimiento Plan anticorrupción y de atención al ciudadano tercer cuatrimestre 2021; Matriz de seguimiento Riesgos de Corrupción III cuatrimestre 2021.; Informe se seguimiento PQRSD corte Segundo Semestre 2021; Seguimiento avances PM CGR 31-12-2021; Informe de resultados Evaluación SIC II Semestre 2021; Evaluación por dependencias vigencia 2021 : Observatorio Nacional de salud, Direcciòn de producción, Direccion de Redes, Dirección de Vigilancia, Dirección de Investigación, Secretarìa General, Oficina TIC, Oficina Asesora jurídica, Oficina Planeación, Comunicaciones, Oficina de Control Interno; Seguimiento austeridad del gasto corte Cuarto trimestre 2020; Seguimiento a la gestión de riesgos institucionales tercer cuatrimestre 2021; Reporte acciones de repetición CGR-SIRECI Diciembre 2020.
Febrero: Reporte CGR-SIRECI-Gestión contractual Enero de 2022; Seguimiento al cumplimiento Ley 1712 de 2014 "Ley de transparencia y del derecho de acceso a la información pública" cuarto trimestre 2021; Seguimiento al cumplimiento de las obligaciones establecidas en el Decreto 1069 de 2015-Reporte al Sistema EKOGUI II semestre 2021; Evaluación del Sistema de control interno contable; Reporte obras CGR-SIRECI; Reporte cuenta anual CGR-SIRECI; Reporte del estado de harware y software INS; Seguimiento Plan estratégico sectorial Marzo: Evaluación del Sistema de control interno FURAG; Seguimiento cumplimiento reporte CHIP personal y costos; Reporte CGR-SIRECI-Gestión contractual Febrero de 2022; Reporte obras CGR-SIRECI Febrero de 2022; Seguimiento EDL; Seguimiento al estado de avance en la ejecución presupuestal.</t>
  </si>
  <si>
    <t>En el marco del Plan anual de auditoría vigencia 2022, durante el primer trimestre 2022, fueron elaborados siete (7) informes que contienen las evaluaciones independientes realizadas al Sistema de control interno, a continuación se relacionan los seguimientos desarrollados en el periodo objeto de seguimiento: Enero: Seguimiento donaciones recursos COVID vigencia 2021; Atención de hallazgos OCI vigencia -2021 - 2022; Informe ejecutivo gestión programa auditoría interna al SIG 2021; Febrero: Plan institucional de archivo; Marzo: Seguimiento formulación Plan Anticorrupción y de atención al ciudadano; Formulación y seguimiento indicadores de gestión; Seguimiento Planes OTIC (seguridad y privacidad de la información)</t>
  </si>
  <si>
    <t>Se monitorearon los riesgos del proceso y se diligenció el instrumento dispuesto por la OAP para su reporte, para el T-IV 2021 y T-I  2022.</t>
  </si>
  <si>
    <t>En este periodo se revisó la documentación asociada al proceso y en donde ameritaba, se realizaron ajustes y actualizaciones, de acuerdo con los lineamientos definidos en el procedimiento.</t>
  </si>
  <si>
    <t>Se realizaron los reportes correspondientes al Trimestre IV de 2021 y al Trimestre I de 2022. Con respecto de éste ultimo, al inicio de la vigencia se realizaron los ajustes en los aspectos donde ameritaba.</t>
  </si>
  <si>
    <t>Durante el primer trimestre 2022, se realizó la publicación en la página WEB del INS, link transparencia, de la información a corgo de la dependencia. Se hace revisión y se proponen ajustes al proceso de migración que se adelanta en la página WEB del Instituto.</t>
  </si>
  <si>
    <t>Se avanza satisfactoriamente en el cumplimiento del objetivo, dentro del marco cronológico, con la realización de Actividades y Productos previstos.</t>
  </si>
  <si>
    <t>Se ha cumplido con lo allegado, resultado se tiene la elaboración de 78 resoluciones durante el primer trimestre.</t>
  </si>
  <si>
    <t>las 78 Resoluciones fueron notificadas de acuerdo al procedimiento.</t>
  </si>
  <si>
    <t>No se han presentado durante el primer Trimestre</t>
  </si>
  <si>
    <t>Se atendieron 3 recursos de reposición durante el primer trimestre.</t>
  </si>
  <si>
    <t>Se realizan las acciones pertinentes actualmente la herramienta se encuentra actualizada</t>
  </si>
  <si>
    <t>No se tenían previstas acciones para este periodo</t>
  </si>
  <si>
    <t>Se recibieron para trámite un total de 36 convenios, concluidos un total de 31, las faltantes no se surtió el trámite porque SECOP no permitío su continuidad por Ley de garantías.</t>
  </si>
  <si>
    <t>No ha habido necesidad de adelantar esta acción.</t>
  </si>
  <si>
    <t>Se suscribieron 31 convenios</t>
  </si>
  <si>
    <t>LA BASE de datos se encuentra actualizada</t>
  </si>
  <si>
    <t>Se elaboró dos mesas en el primer trimestre y un boletín  (1) boletín jurídico (Pólítica de tratamiento de Datos  personales).</t>
  </si>
  <si>
    <t>Se elaboró un (1) boletín jurídico (Pólítica de tratamiento de Datos  personales) mes de marzo.</t>
  </si>
  <si>
    <t xml:space="preserve">Se verificaron terminos en 14 derecho de petición realizando traslado de 5 Derecho de petición. </t>
  </si>
  <si>
    <t>Se solicitaron 9 conceptos ténicos.</t>
  </si>
  <si>
    <t>Se solicitaron 9 respuestas a derechos de petición.</t>
  </si>
  <si>
    <t>Base de seguimiento se encuentra actualizada.</t>
  </si>
  <si>
    <t>Seguimiento realizado de manera diaria por el contratista Diego Noriega.</t>
  </si>
  <si>
    <t>Fueron allegadas 36 tutelas, las cuales se registraron de manera oportuna.</t>
  </si>
  <si>
    <t>Fueron remitidas 36 respuestas a tutelas todas en el término otorgado</t>
  </si>
  <si>
    <t>El segumimiento a los 24 procesos activos lo hace la funcionaría Diana Uribe de forma semanal quien registra los cambios encontrados en el formato de procesos judiciales No. FOR-A07.1200-005</t>
  </si>
  <si>
    <t>Todas las actuaciones son radicadas en términos</t>
  </si>
  <si>
    <t>No se ha realizado la actualización teniendo en cuenta que hubo modificaciones por parte de las áreas sin embargo ya se realizaron las modeificaciones para la publicación de la ultima semana de abril</t>
  </si>
  <si>
    <t>De acuerdo con los requerimientos de la OAP, se realizó la Gestión de Riesgos</t>
  </si>
  <si>
    <t>Atendiendo las directrices del Grupo de Calidad de la OAP, se mantiene el Control de documentos y registros de acuerdo con el procedimiento.</t>
  </si>
  <si>
    <t>Se han adelantado las acciones previstas para la Gestión del Plan de Acción, de acuerdo con los lineamientos de la OAP.</t>
  </si>
  <si>
    <t>Se hacen las acciones para la Actualización y revisión de contenidos de los portales web (Internet e intranet del INS)</t>
  </si>
  <si>
    <t>Ya se creo el aplicativo y se encuentra en pruebas por parte de las áreas encargadas junto con la ayuda de TICS</t>
  </si>
  <si>
    <t>36 respuestas en términos sobre 36 tutelas allegadas a la entidad.</t>
  </si>
  <si>
    <t>Se emitieron 78 resoluciones a lo largo del periodo.</t>
  </si>
  <si>
    <t>No se tenían previstos productos para este periodo.</t>
  </si>
  <si>
    <t>Las acciones a cargo de la Oficina se realizaron con oportunidad. De 36 solicitudes, se tramitaron 36 convenios, a las faltantes no se surtió el trámite porque SECOP no permitío su continuidad por Ley de garantías.</t>
  </si>
  <si>
    <t>Se realizaron 2 mesas de prevención de las 2 que estaban programadas  y se elaboró 1 boletín, tal como se tenía programado.</t>
  </si>
  <si>
    <t>Se cumplió al 100%, se tuvieron 9 contestadas en términos sobre 9 de  competencia de la OAJ.</t>
  </si>
  <si>
    <t>Se presentaron ante juzgados y tribunales 5 actuaciones</t>
  </si>
  <si>
    <t>Se realizan las acciones en la medida en que son requeridas, cumpliendo con los Productos y Actividades programadas</t>
  </si>
  <si>
    <t>Actividades realizadas a demanda. No han sido requeridos conceptos toxicologicos ni dictámenes técnico toxicologicos de producto plaguicida en este periodo.</t>
  </si>
  <si>
    <t>Acciones a demanda para estos actos juridicos.</t>
  </si>
  <si>
    <t>se tramitan oportunamente, atendiendo la demanda de convenios de diferente naturaleza jurídica para garantizar condiciomes favorables para el INS.</t>
  </si>
  <si>
    <t>Se realizan oportunamente las acciones para alimentar base de datos creada por la OAJ para el trámite de la elaboración de convenios.</t>
  </si>
  <si>
    <t>Se dio cumplimiento de las mesas de prevención y publicación de boletines jurídicos para la prevención de daños antijuridicos, planeados.</t>
  </si>
  <si>
    <t>Se ha dado respuesta oportuna a derechos de petición allegados al INS, que sean competencia de la OAJ.</t>
  </si>
  <si>
    <t>Se han gestionado las actividades relativas al Plan de Acción Comité Conciliación.</t>
  </si>
  <si>
    <t>Se ha dado contestación a las acciones de tutela en contra de la Entidad, dentro del termino otorgado para salvaguardar los interes de la Entidad.</t>
  </si>
  <si>
    <t>Se realiza la defensa judicial de los intereses del INS, actuando dentro de los procesos judiciales.</t>
  </si>
  <si>
    <t>Se atendieron a demanda las acciones requeridas.</t>
  </si>
  <si>
    <t>Durante este período no habían actividades programadas</t>
  </si>
  <si>
    <t>Durante este período se llevo a cabo la solicitud de cotizaciones a través del SECOP, se elaboró el borrador de los estudios previos, se dio repuesta a las observaciones gneradas en SECOP por los oferentes, se tramito la solicitud de CDP No. 51222, se ajustaron las fichas técnicas.</t>
  </si>
  <si>
    <t>Se gestionó la solicitud de los CDP  corerspondiente a las actividades de apoyo logistico, según necesidad.</t>
  </si>
  <si>
    <t>Se ha dado atención a los requerimientos y solicitudes para sostener y mantener el funcionamiento de la plataforma tecnológica. Se ha brindado apoyo técnico a todas las solicitudes de despliegue, configuración, alistamiento de servidores físicos y virtuales para sistemas operativos Windows y Linux. Actividad  en la atención de  reportes de incidentes  y solicitudes relacionados con los  temas del  infraestructura por service Manager</t>
  </si>
  <si>
    <t>Se realizó la actualización del firmware de los dispositivos palo alto 850. Dichos equipos pasaron de la versión 9.3.1 a la versión 10.1.3, liberada por el fabricante en el mes de noviembre de 2021 y la más estable en el momento.</t>
  </si>
  <si>
    <t>Se aplicaron actualizaciones de seguridad para los siguientes servidores: - PITON1-ADCON IP: 10.10.100.187. - arborea3-aulav IP: 10.10.100.56. - Mamba10  IP: 10.10.100.21. - Mamba3 IP: 10.10.100.204.</t>
  </si>
  <si>
    <t>Se ha realizo la validación diaria de alertas y alarmas de los sensores configurados en los 140 servidores físicos y virtuales para el segmento de hardware en espacio de discos duros, uso de memoria ram, conectividad de red entre otros. Configuración PRTG sensores en la jerarquía INS. e dio solución a la alarma generada por la herramienta de monitoreo sobre la unidad  C de los servidores de correo de la la entidad (IP: 10.10.100.232 y 10.10.100.233), cuyo disco se estaba quedando sin espacio. Se depuran logs de correo y se recupera espacio para que se elimine la alarma. Se dio solución a alarma presentada en la unidad H del servidor FTP de la entidad (IP: 10.10.100.55), el cual estaba con tan solo 700 MB de almacenamiento, para tal fin se expande el disco H desde el almacenamiento centralizado y desde el sistema operativo solucionando la alarma generada en dicho servidor.</t>
  </si>
  <si>
    <t>Durante este período no habían actividades programadas.</t>
  </si>
  <si>
    <t>Durante el mes de enero se realizaron las siguientes actividades: 1.Se gestionó las solicitudes de cotización del producto. 2. Se realizó el estudio de mercado. 3. Se actualizó el documento de estudios previos para el proceso. 4.Se actualizó la matriz de riesgos del proceso. Se devuelve el proceso por medio de SISDOC por parte del grupo de gestión Contractual, conforme la siguiente justificación: "De manera atenta se realiza la devolución del tramite del asunto, toda vez que se evidenció que en la actualidad se cuenta con le licenciamiento vigente hasta marzo de 2023, no encontrando sustento que justifique adquirirlo con más de un año de antelación, así mismo por la modalidad de selección y los tiempos que conllevaría gestionarlo, es posible tramitarlo a principios de 2023. Es importante poner de presente que el principio de planeación exige que las áreas técnicas soporten suficientemente la conveniencia, oportunidad y pertinencia de la contratación, más aún cuando se pretende comprometer recursos de la vigencia actual para una necesidad que solo se hará manifiesta hasta el 9 de marzo de 2023, no siendo los cambios en la TRM (dólar) un sustento suficiente por cuanto es una variable constante en la gestión de la contratación pública."</t>
  </si>
  <si>
    <t>Se llevo a cabo la solicitud de cotizaciones para elaboración del estudio de mercado. Se adelanto reunión con ETB como proveedor del servicio.</t>
  </si>
  <si>
    <t xml:space="preserve">Durante el mes de enero se realizaron las siguientes actividades: 1.Se gestionó las solicitudes de cotización del producto. Durante el mes de febrero se realizaron las siguientes actividades: 1. Se realizó el estudio de mercado. 2. Se actualizó el documento de estudios previos para el proceso. 3.Se actualizó la matriz de riesgos del proceso. 4. Se radicó el proceso. 5. Se respondieron las primeras observaciones acerca del estudio previo. </t>
  </si>
  <si>
    <t>En el mes de marzo Se dio respueta a las observaciones de los estudios previos de contractual. Se envió documento final firmado.</t>
  </si>
  <si>
    <t xml:space="preserve">Durante este período se realizaron las siguientes actividades: 1. Se llevo a cabo la solicitud de precotizaciones a diferentes proveedores. 2. se realizó la búsqueda de procesos en el SECOP. 3. se revisó el histórico de compras en el INS. 4. se solicitó el CDP. 5. se elaboró el estudio Previo. 6. se radicó el estudio previo con los respectivos soportes al grupo contractual.  Se dio respuesta a las observaciones a los estudios previos. 8. se llevo a cabo la evaluación técnica del proceso. </t>
  </si>
  <si>
    <t xml:space="preserve">Se realiza plan de tratamiento de riesgo y PESI para el año 2022 presentado y socializado. Se realiza inicio de generación del nuevo PETI del nuevo cuatrenio. Se realiza actualización de modelos de infraestructura redactados en el PETI del nuevo cuatrenio. </t>
  </si>
  <si>
    <t xml:space="preserve">Se realiza publicación de Manual de Seguridad de la InformaciónSe realizan los siguientes documentos: - Guía de borrado seguro. - Procedimiento de gestión de llaves criptográficasSe realizan los siguientes documentos: - Actualización del Instrumento de evaluación de MSPI. </t>
  </si>
  <si>
    <t>Se realiza reunión de entendimiento de herramienta DLP. Se realiza reuniones para planeación de implementación de DLP. Se realiza reunión con Talento humano para implementación de herramienta DLP.</t>
  </si>
  <si>
    <t>Definición procesos de atencion a solicitudes e incidentes. Informe de avances,levantamiento de información y estado actual. Reuniones de seguimiento con soporte de actividades.</t>
  </si>
  <si>
    <t xml:space="preserve">Durante este período se realizó de acuerdo a lo solicitado en PEED: 1.- Al aprobar consignaciones manuales, poner número de factura (opcional). 2.-  Al rechazar una factura, asegurarse que no bloquee el usuario y le permita ingresar de nuevo el adjunto. 3.-  Cambiar TSH Neonatal por TZN neonatal. 4.-  Agregar Enfermedad (titulo). 5.-  Enviar listado de enfermedades  Nohora González. 6.-  Agregar Técnicas por enfermedad, unidades. 7.-  Enviar Listado de técnicas y unidades por enfermedad Nohora González. En LabMuestras, se apoyó en las siguientes tareas: 1.- Ajustar el reporte maestro del Grupo de Entomología. 2.- Ajustar los reportes de resultados para que registren las validaciones. 3.- La actualización de la pantalla de resultados del Grupo de Microbiología. 4.- La actualización de la pantalla antibiograma en los filtros de búsqueda. 5.- La actualización de la pantalla de resultados de genotype del Grupo de Micobacteria para que acepte valores en italic. 6.- Actualización del reporte de Micobacteria en cuanto al manejo de la pantalla resultados y validaciones. 1.- Se solicito el paso a producción del aplicativo PEED para TZN, socializando los cambios con el doctor Bermúdez y su equipo. 2.- Se resuelve el incidente en conjunto con la ingeniera Johana Barragán relacionado con un problema con los archivos configurados en la plataforma anterior. - Se apoyó Corrigiendo el error que se presentó al realizar la validación II en bloque. - Se apoyó Ajustando el reporte de resultado preliminar de la orden 20220126000150 desde la pantalla resultado y validaciones. -	Se apoyó Corrigiendo el error presentado las ordenes 20210601000135, 20210913000141, 20210818000039 debido a siguen pendiente de verificación en la pantalla selección de exámenes y verificación, al hacer la verificación sale mensaje emergente indicando que la orden no tiene pendiente de verificación. - Se apoyó Ajustando la orden 20210719000101 tiene asociada dos muestras con el mismo tipo de muestras (287 hisopado y/o aspirado) en la pantalla de selección de exámenes y verificación, al realizar el proceso deben salir dos veces el tipo de muestra, para que el usuario identifique que la orden tiene asociado dos tipos de muestras (orina, hisopado y/o aspirado). - Se apoyó Configurando la consulta del reporte preliminar de la orden 20220126000150 el reporte de resultado final en la pantalla listado general de muestras genera un reporte totalmente diferente en la pantalla resultado y validaciones al consultar el reporte. - Se apoyó Corrigiendo la validación V II de los modificados si no se registra el comentario de la validación II debe dejar registrar la información y pasar con todos los modificados. - Se apoyó Corrigiendo creando consulta en la base de datos de producción de los modificados hasta la fecha. - Se apoyó Analizando la inconsistencia en el ingreso de muestras y reporte leptoespira y se concluyó que no es un error, es un cambio de funcionalidad del sistema para cuando la orden tiene dos tipos muestras del mismo o diferentes tipos, se debe realizar historia de usuario. - Se apoyó Validando la inconsistencia duplicidad de ordenes con el mismo tipo de muestra – servidor de pruebas y producción (proceso individual) se realizó el análisis de la tarea y no es un error es un cambio de funcionalidad del sistema para cuando la orden tiene dos tipos muestras del mismo o diferentes tipos, se debe realizar historia de usuario. - Se apoyó Corrigiendo la orden 20220214000096 en la pantalla de selección de exámenes y verificación individual debido a que no salen los exámenes a seleccionar. PCC se buscaron los usuarios en la base de datos de pruebas, se utilizó el sistema para agregar una convocatoria de certificación y se hizo la simulación correspondiente al sistema, en el Crud respectivo se agregaron los drop down List en donde van a ir las enfermedades, las unidades y las metodologías. PCC se realizó el diagrama donde van a ir las enfermedades y donde se relacionan las unidades con los métodos para guardarlos en la base de datos junto con el formulario, también se crearon los drop dawn list que Página 2 de 8 piden los datos de las tablas correspondientes para Traer los datos PCC Se creó la validación que trae el código de la técnica cuando cambie la enfermedad y también cambia las unidades respectivamente, también se valido que guarde correctamente en el formulario y que cargue los datos cuando se va a editar. PCC se crearon los campos que permiten a los Laboratorios seleccionar las Enfermedades, las técnicas y traen las unidades respectivamente, se le aplicó la lógica para que cargue dichos datos a la base de datos y también puedan ser visibles en los resultados, tanto en el lado del laboratorio, también en el lado del administrador. Se realiza soporte al usuario, el caso N° IR79014: Error al intentar crear cliente. Se realiza soporte al usuario, caso IR79006, donde se registra que no encuentra toda la información en la web. Al hacer revisión con el ingeniero Jonathan, me pide que le reasigne el caso.
Se publica el aplicativo Adversos en producción. </t>
  </si>
  <si>
    <t xml:space="preserve">1. Se asisten a las sesiones de trabajo agendadas por parte de los proyectos de Tamizaje y PQR. 2. Se Realizan ajustes que dan como solución a los indecentes reportados en Service Manager para PQR. 3. Se da soporte al piloto de tamizaje que se esta llevando a cabo con las entidades territoriales. 1. Se asisten a las sesiones de trabajo agendadas por parte de los proyectos de Tamizaje y PQR. 2. Se Realizan ajustes que dan como solución a los indecentes reportados en Service Manager para PQR. 3. Se realiza paso a produción del proyecto de tamizaje. 4. Se crean las usuarios de EPS y Laboratorio para la salida a produción de tamizaje. 5. Se realizan confifuración de base de datos a nivel de datos en produción para el prpuecto de TamizajeSe brinda apoyo en el aplicativo de tamizaje, con el fin de crear el modulo de administraciòn deltro del mismo, y desaparecer la coneciòn que se tiene con el sistema SAU, esto por solicitud de la doctora maria isabel. 1. Planeaciòn de sprint 1. 2. Modelamiento de base de datos. 3.costrucòn de Historias de usuarios. </t>
  </si>
  <si>
    <t xml:space="preserve">* 1. Se realizo la planeación de las actividades en el sistema RedDataINS para los Sprint del mes de enero de 2022, utilizando el entorno web de DevOps. 2. Se cerraron los siguientes services reportados en Service manager: IR78513, IR78655, IR78510, IR79366, IR79099, IR79020, IR79164. 3. Se ajusto el sistema de información de voluntades de donación para incluir el layout de Gov.Co y utilizar entity framework como acceso a datos; esto con el fin de solventar el incidente de seguridad reportado. 4. Se realizaron reuniones con los nuevos ingenieros de desarrollo para explicar en términos generales la organización interna del sistema de información RedDataINS. 5. Se creó un nuevo formulario para capturar la información de los indicadores de donación y trasplantes de la circular 022 del 2020 para IPS y EAPB. 5. Se realizaron reunión personalizadas de análisis funcional de los nuevos módulos asignados a los ingenieros de desarrollo: pacientes, indicadores de donación y matching de corazón. 6. Se creo un nuevo formulario para los laboratorios de inmunogénica que les permite validar la información de donantes y pacientes. 7. Se realizaron tareas de mantenimiento correctivo de la interfaz con el sistema SIVILAB, solucionando errores en el nombre de prestadores y nombres de municipios. 8. Se implemento un nuevo módulo en el sistema de certificaciones del INS CertiFINS para cargar un archivo de Excel y realizar la actualización masiva de la información de los empleados.1. Se realizo la planeación de las actividades en el sistema RedDataINS para los Sprint del mes de febrero de 2022, utilizando el entorno web de DevOps. 2. Se realizo una reunión con la empresa externa ICONOI para continuar con el desarrollo del servicio web Api de interoperabilidad entre los sistemas SIVIGILA y SIVILAB. En esta reunión se resolvieron dudas sobre la arquitectura base entregada para el desarrollo. 3. Se crearon presentaciones de power point con el resultado de análisis para los nuevos módulos que se encuentran en desarrollo para ReDataINS: pacientes, matching de corazón e indicadores de donación. Estos análisis fueron concertados con los nuevos ingenieros de desarrollo y presentados en la reunión de Review. 4. Se cerraron los siguientes services reportados en Service manager: IR79775, IR79845, IR78643, IR79542, IR79881, IR78513, IR78655, IR78510, IR79366, IR79099, IR79020, IR79164. 5. Se ajusto el sistema de información de administración de voluntades de donación utilizado en la intranet para realizar tareas administrativas sobre los datos ingresados en el registro de voluntades anticipadas de donación. El ajuste consiste en la utilización de Entity Framework para acceso a la capa de datos. 6. Se realizaron reuniones con los nuevos ingenieros de desarrollo para realizar tareas de análisis y diseño a nivel general de los nuevos módulos asignados: pacientes, indicadores de donación y matching de corazón. 7. Se crearon dos nuevas pantallas en RedDataINS para que se puede descargar toda la información recopilada en los formularios de indicadores de donación y trasplantes de la circular 022 del 2020 para IPS y EAPB. 8. Se creo un reporte de trazabilidad entre los pacientes trasplantados y la ubicación en el matching del donante. 9. Se implemento un nuevo módulo en el sistema de certificaciones del INS CertiFINS para ajustar automáticamente la firma de la persona que aparece en los certificados1. Se realizo la planeación de las actividades en el sistema RedDataINS para los Sprint del mes de marzo de 2022, utilizando el entorno web de DevOps. 2. Se realizó una reunión con el equipo de SIVIGILA y la empresa externa ICONOI para identificar las variables de muestras, exámenes y resultados que se van a compartir; estas variables se deben implementar en el desarrollo del servicio web Api de interoperabilidad entre los sistemas SIVIGILA y SIVILAB. 3. Se realizaron reuniones periódicas para el seguimiento, diseño y solución de dudas con los nuevos ingenieros de desarrollo que hacen parte del equipo de RedDataINS; estos ingenieros tienen a cargar los nuevos módulos de: pacientes, matching de corazón e indicadores de donación. 4. Se cerraron los siguientes services reportados en Service manager: IR80663, IR80327, IR80329, IR80285, IR79941, IR79755, IR79316, IR78927, IR79098, IR79100, IR80575, IR80095, IR80487, IR79942, IR78881, IR79753, IR78882, IR79932, IR78930, IR80409, IR80093, IR79882, IR80420, IR80143, IR80060. 5. Se ajusto el sistema de información de administración de voluntades de donación utilizado en la intranet para visualizar y descargar los certificados notariados de las voluntades negativas de donación. 6. Adición de PRA Calculado y alelos inaceptables en lista de espera de pulmón y corazón. Listado de causas de inactivación en las listas de espera de órganos y tejidos. 7. Se realizaron ajustes en el servicio web Api Rest de interoperabilidad entre los sistemas de la CAC y RedDataINS. ** Se realizó el modelo Entidad Relacion del modulo de administracion de Indicadores del Sistema. *** Se desarrolla lectura de los resultados de la conferencia de consenso de criterios de asignación para transplante de corazón en Colombia. ****Se realiza lectura de Historia de Usuario De Matching de Corazón. Actividades Realizadas: 1. Se realiza documento de Unificacion de Criterios de asignacion para Matching de Corazon. 2. Se realiza documento de Identificacion de Variables para Matching de Corazon Existentes en Red Data. 3. Se realiza asistencia  a reuniones para definicion de diseño y arquitectura de la pantalla de Matching de Corazon. 4. Agendamiento de reuniones para adquirir documentación técnica, manuales de usuario y condigo fuente. 5. Se participa en las reuniones de Review y seguimiento de diseños. 6. Se descarga Branch de Co+R46digo fuente de Red DATA INS. • Se Realiza documentación de identificación de Variables que existen en RedData para desarrollar la implemtacion de Matching de Corazon en RedData • Se Realiza consultas y reglas de matching de corazón para pacientes en urgencia 0. • Se Realiza consultas y reglas de matching de corazón para pacientes inscritos. • Se realiza desarrollo de procedimiento almacenado de matching . • Se realiza aplicativo de escritorio , gridview y Excel , con data generada por el procedimiento almacenado de Matching. (Esto para entrar a pruebas de mathing de corazón e implemetar en RedData). • Se participa en reuniones de Reviews , (diseño y arquitectura del módulo a desarrollar de Matching de Corazón). **** 1. Se asisten a las sesiones programadas para la inducción del puesto del trabajo
Presentación del grupo de trabajo. (Personas a cargo del proyecto). Introducción y explicación del proyecto (Conceptos básicos acerca del proceso de donación y trasplante). Explicación del proyecto (Conceptos técnicos: Código fuente en C# y scripts de base de datos). 2.	Solicitud de creación de usuarios (VPN, Directorio activo, etc.). 1.	Se asiste a la sesión programada para la Revisión inicio atención Services. 2. Se asiste a la sesión programada de Radicación de cuentas. 3. Se realiza la instalación y configuración del IDE de desarrollo Visual Studio 2015. 4. Se realiza la conexión con el repositorio de trasplantes y gestión de la rama de producción. 5.	Solicitud de licencia para de las librerías de DevExpress. 6. Se realiza la instalación del paquete de librerías DevExpress requerido para la compilación del proyecto, desarrollo y lanzamientos a producción. 7.	Alteración de tablas, vistas y Querys necesarios para la solución de los incidentes. 8. Curva de aprendizaje a nivel de código del modelo de datos. 9. Se gestiona el Service o Incidente #8939 "ADICIONAR VARIABLES DE P.R.A. A LISTAS DE PULMÓN Y CORAZÓN. Por necesidad de cargue de información es necesario adicionar las variables de: P.R.A. calculado, Resultado examen PRA, Resultado Antígeno Aislado, Alelos Inaceptables, Archivo Alelos Inaceptables, a las listas de espera de corazón y pulmón. 1. Se asiste a la sesión programada para el seguimiento a las tareas asignadas por Soporte RedDataINS. 2.	Se asiste a la revisión y entrega de Service y Backlog de RedDataINS. 3. Se realiza el desarrollo para la vista del campo PRA_Calculado en los reportes de órganos de Corazón y Pulmón. 4. Se realiza la organización de la lista de espera para que se vea todos los órganos. (INC – 8939)
5. Se realiza el desarrollo para que en el módulo de Donantes en la opción de entrevista familiar registre los médicos de las IPS Generadoras. (INC – 78939). 6. Backlog Adicionar listado de causas de inactivación de pacientes (Órganos). 7.	Backlog Adicionar Listado de Causas de Inactivación (Tejidos). </t>
  </si>
  <si>
    <t xml:space="preserve">Se obtuvo e instaló el código fuente: se asignó los permisos correspondientesPara eventos Adversos se implementaron Avisos al reportante sobre seguimiento en la Web del INS. Para eventos adversos se implementaron Avisos al reportante sobre seguimiento en el aplicativo. Para eventos adversos se implementaron Avisos al reportante sobre seguimiento en SUIT y GOVCO.Para SICI, Se tramitó Caso IR80252: Falla en el momento de crear la nueva vigencia. </t>
  </si>
  <si>
    <t xml:space="preserve">SIVILAB
- Se realizan reuniones de entendimiento del proyecto. - Se realiza la revisión del código fuente. - Se identifican los buggs que deben ser ajustados D:\C6 INS-CPS-574-2021\2. Enero\Teams.pdf. </t>
  </si>
  <si>
    <t xml:space="preserve">Actividades Realizadas: 1.Cambio y ajustes Repositorio Azure Repo para el Tamizaje. 2.Soporte y ajustes a las incidencias obtenidas dura piloto Tamizaje. 3.Validación de libreria a usar para los reportes de la siguiente fase.Actividades Realizadas: 1. Ajuste Modelo Usuario para incluir funcionalidad de EPS con un mismo usuario. 2. Cargue Masivo Usuarios EPS, Usuarios Laboratorios, Lista EPS. 3. Ocultamiento pestaña cargue de resultados para el perfil EPS. 4.Ajuste condicionales para mostrar información correcta.Actividades Realizadas: 1. Refactor Total Modelo y Logina para login (Se quito dependecia con Base de datos Admin Tamizaje). 2. Definición y cargue de datos en las nuevas tablas modeladas. 3. Encriptación password mediante EncryptByPassPharase. 4.Actualización modelo en .Net. 5.Se habilito Login, permisos de usuario y sesiones aplicado al nuevo modelo de la base de datos de tamizaje. 6. Se habilitó cambio de contraseña de usuario dentro del aplicativo. 7. Refactor toda a la logica dentro del aplicativo para el control del menu y permisos de usuario. </t>
  </si>
  <si>
    <t xml:space="preserve">Se presenta Actualizaciones módulo de seguridad”. Ser modifican tablas para módulo de seguridad. Se Actualiza pantalla creación de usuarios. Se Actualiza pantalla creación de perfiles. Se Actualiza pantalla asignación de permisos. Se realizan las verificaciones de funcionalidad de acuerdo con los lineamientos establecidos por la oficina de TICS. Se mantiene actualizada la Base de datos en ambiente de pruebas con relación al de desarrollo. Se participa en actividades relacionadas con levantamiento de información modulo “instalaciones y condiciones ambientales”. Se realiza acompañamiento en pilotaje del sistema de información. Se participa en reunión de sprint de entrega de avances. Se presenta análisis historia de usuario modulo “instalaciones y condiciones ambientales”.
Se crean Mockup de nuevo modulo. Se validan accesos segun modelo Se crean accesos nuevo modulo. Se documentan todos los procesos de desarrollo. Se participa en reunión de sprint de entrega de avances.Se realizan las verificaciones de funcionalidad de acuerdo con los lineamientos establecidos por la oficina de TICS. Se mantiene actualizada la Base de datos en ambiente de pruebas con relación al de desarrollo. Se participa en actividades relacionadas con levantamiento de información modulo “instalaciones y condiciones ambientales”. Se realiza acompañamiento en pilotaje del sistema de información. Se participa en reunión de sprint de entrega de avances. Se presenta modelo Formulario R01.0000-081. Se crean tablas para desarrollo. Su programa formulario R01.0000-081. Se cambia frompage de acuerdo con solicitud. Se presenta procedimiento de generación pdf Formulario R01.0000-081. Se presenta análisis historia de usuario modulo Formulario R01.0000-025. Se documentan todos los procesos de desarrollo. Se participa en reunión (4) de sprint de entrega de avances. Se participa en reunión (4) nuevo proyecto de censores para laboratorio de Química y Toxicologia. Se realizan las verificaciones de funcionalidad de acuerdo con los lineamientos establecidos por la oficina de TICS. Se mantiene actualizada la Base de datos en ambiente de pruebas con relación al de desarrollo.
Se participa en actividades relacionadas con levantamiento de información Formulario R01.0000-025. Se realiza acompañamiento en pilotaje del sistema de información. </t>
  </si>
  <si>
    <t xml:space="preserve">* Se recibieron 231 casos para sistemas de información y 498 de infraestructura. Se ha realizado seguimiento a los casos abiertos en Services Manager, se envió correo a las personas que tienen casos abiertos para descongestionar mesa de ayuda.  *Se esta elaborando plan de trabajo para suplir todos los manuales con los formatos de SIG. *Se realiza convocatoria por medio del correo institucional a los lideres de desarrollo. * Se realizaron pruebas del sistema de información SIP.                                                                                                                                                                 * Se ha realizado seguimiento a los casos abiertos en Services Manager para el mes de febrero, se reportará mensualmente los casos abiertos para que sean tramitados antes de iniciar el mes siguiente . *Se elaboraron manuales de Sistema de Información SICI. * Se realizo reuniones de plan de trabajo con actividades a desarrollar para revisar la funcionalidad de sistema LABMUESTRA. * Se realizo primer Sprint para definir el alcance del proyecto Mendeleyev del grupo de química y toxicología (GQT), generando compromisos y cronograma para el mes de marzo con 4 sprint más. * Se esta elaborando el repositorio documental con todas las carpetas digitalizadas de los sistemas de información para que sean compartidas por la oficina OTIC. * Se agendo reuniones de sprint Grupo toxicología en total 2 reuniones. *Reunión de seguimiento sistema Orfeo. * Se ha realizado seguimiento a los casos abiertos en Services Manager para el mes de marzo
 *Se realiza informe trimestral de casos en services mánager tanto para infraestructura como para sistemas de información. *se realiza programación para el arranque de los sprint de Labmuestras y Sivilab, pero por motivos de soporte en el sistema de información se reprogramará para el mes de abril. *Se ajusta manual de SIP con todos los módulos, pero se detuvo ya que por parte del ingeniero desarrollador no se a cumplido con la corrección de los errores.                                              </t>
  </si>
  <si>
    <t xml:space="preserve">1. Se realiza la implementación de la masterpage header de las sedes electrónicas conforme a los lineamientos de Ley 1712 del 2014. 2. Se apoya la implementación del webpart menú principal  acorde a los lineamientos de integración de sedes electrónicas de GOV.CO. 3. Se apoya la validación de criterios de accesibilidad en en el header y footer de sedes electrónicas según lineamientos de GOV.CO1. Se realiza la implementación funcional del footer de las sede. electrónica conforme a los lineamientos de Ley 1712 del 2014 y el código frontend validado y suministrado por UX. 2. Se apoya la implementación del webpart footer acorde a los lineamientos de integración de sedes electrónicas de GOV.CO. 3. Se apoya el cargue de contenidos y la resolución de incidencias del portal a través de ServiceManager. 1. Se realiza mantenimiento y corrección de errores de javascript para optimizar la velocidad de carga del subsitio de coronavirus en Colombia. 2. Se apoya el cargue de contenidos y la resolución de incidencias del portal a través de ServiceManager. 3. Se apoya en la creación de la nueva sección información mínima obligatoria. 4.Se crean las páginas core de la funcionalidad del buscador (Resultados de busqueda.aspx). 5. Se  publica en pruebas los ajustes en el sitio de donación de sangre donde el área funcional solicita: Inactivar los registros gráficos de datos sobre donación de sangre, ya que actualmente no se cuenta con licencia de tableau y por lo tanto la información a la fecha está desactualizada. Sin embargo, se comenta que, para un futuro se podría evaluar la posibilidad de poder volver a publicar este tipo de información, lo cual depende de los recursos con los que cuente el INS para tal fin. Ampliar la información correspondiente a preguntas y respuestas frecuentes sobre la donación de sangre, tanto en el espacio de todo acerca sobre la donación de sangre en Colombia, como en el espacio de preguntas y respuestas frecuentes general del INS. Dicha información actualizada recientemente y que cuenta con revisión y aprobación de la coordinadora de grupo, subdirectora y directora técnica de Redes en Salud Pública. Para dar cumplimiento a esta tarea, desde el grupo de atención al ciudadano enviarán al grupo bancos de sangre formato en Excel para que el contenido de dichas preguntas y respuestas quede registrado en el mismo, y se valide el contenido actual de la información al respecto de lo publicado en página web. Contar con un mapa de Colombia en el cual los ciudadanos puedan acceder e identificar el banco de sangre más.
</t>
  </si>
  <si>
    <t xml:space="preserve">Se entrego análisis y diseño de como crear y elaborar un servicio web api. Rest Full con procesos de seguridad basados en auth token con JWT y utilizando patrones de diseño. Adicionalmente se explico un documento de arquitectura donde se valida el funcionamiento y patrones de implementación de servicios web para la entidad. </t>
  </si>
  <si>
    <t xml:space="preserve">1. Se realiza plan de trabajo donde se plantean 5 proyectos principales. 1. Lineamientos gráficos de integración - Sedes electrónicas GOV.CO. 2. Anexo 2 - Estandares de publicación. 3. Anexo 1 Accesibilidad - lectores de pantalla. 4. Diseño de la integración de trámites a GOV.CO. 5. Proyecto biblioteca Digital
2.  Se Atienden y cierran satisfactoriamente 28 solicitudes de mantenimiento y soporte a la granja de servidores de sharePoint 2016 de la entidad1.  se realiza la implementación de los siguientes componentes  gráficos de integración - Sedes electrónicas GOV.CO. -Header. -Footer. 2. Se realizan 3 mesas de trabajo para la etapa de entendimiento y requerimientos con el líder funcional del sistema “venta de antiveneno”. 3. Se inicia la construcción del mockup acorde a los requerimientos funcionales y marco normativo de integración de trámites para los temas de UX. 4. Se Socializa informe de investigación de usuario con la Directora General. Se realiza aprobación para iniciar la fase de implementación programada para 2.5 meses. Versión escritorio y móvil. 5. Implementación de la sección información mínima obligatoria en el sitio de Transparencia. 6. Atención y cierre de todos los incidentes reportados por mesa de servicios. (32 solicitudes). 1. Se socializa al líder funcional el mockup de la integración del trámite “venta de antivenenos” al portal único del estado colombiano GOV.CO
2. Se socializa a la AND para su revisión y aprobación el mockup de la integración del trámite “venta de antivenenos” al portal único del estado colombiano GOV.CO. 3.Se asistió a mesas de trabajo para la socialización y planteamiento de actividades a las áreas con el fin de implementar correctamente el anexo 2 (estándares de publicación). 4. Se realiza, socializa y aprueba el prototipo móvil acorde al cronograma de actividades planteado. 5. Se entrega para revisión de la AND mockup de la integración del trámite “venta de antivenenos” al portal único del estado colombiano GOV.CO. 6. Se realizan todos los requerimientos realizados por las a través del centro de servicios (53 solicitudes). </t>
  </si>
  <si>
    <t xml:space="preserve">• Publicación del manual de políticas de seguridad de la información en el sitio de calidad. • Desarrollo de los siguientes documentos de mejora del sistema de gestión: - Procedimiento de identificación, clasificación y etiquetado de la información. - Procedimiento de gestión de llaves criptográficas. - Procedimiento para el mantenimiento de equipos. - Pruebas de seguridad en los sistemas de información. - Procedimiento de transferencia de información. </t>
  </si>
  <si>
    <t xml:space="preserve">1. Se realiza plan de trabajo donde se plantean 5 proyectos principales. 1. Lineamientos gráficos de integración - Sedes electrónicas GOV.CO. 2. Anexo 2 - Estandares de publicación. 3. Anexo 1 Accesibilidad - lectores de pantalla. 4. Diseño de la integración de trámites a GOV.CO. 5. Proyecto biblioteca Digital. 2.  Se Atienden y cierran satisfactoriamente 28 solicitudes de mantenimiento y soporte a la granja de servidores de sharePoint 2016 de la entidad1.  se realiza la implementación de los siguientes componentes  gráficos de integración - Sedes electrónicas GOV.CO. -Header. -Footer. 2. Se realizan 3 mesas de trabajo para la etapa de entendimiento y requerimientos con el líder funcional del sistema “venta de antiveneno”. 3. Se inicia la construcción del mockup acorde a los requerimientos funcionales y marco normativo de integración de trámites para los temas de UX. 4. Se Socializa informe de investigación de usuario con la Directora General. Se realiza aprobación para iniciar la fase de implementación programada para 2.5 meses. Versión escritorio y móvil. 5. Implementación de la sección información mínima obligatoria en el sitio de Transparencia. 6. Atención y cierre de todos los incidentes reportados por mesa de servicios. (32 solicitudes) 1. Se socializa al líder funcional el mockup de la integración del trámite “venta de antivenenos” al portal único del estado colombiano GOV.CO. 2. Se socializa a la AND para su revisión y aprobación el mockup de la integración del trámite “venta de antivenenos” al portal único del estado colombiano GOV.CO. 3.Se asistió a mesas de trabajo para la socialización y planteamiento de actividades a las áreas con el fin de implementar correctamente el anexo 2 (estándares de publicación). 4. Se realiza, socializa y aprueba el prototipo móvil acorde al cronograma de actividades planteado. 5. Se entrega para revisión de la AND mockup de la integración del trámite “venta de antivenenos” al portal único del estado colombiano GOV.CO. 6. Se realizan todos los requerimientos realizados por las a través del centro de servicios (53 solicitudes). </t>
  </si>
  <si>
    <t xml:space="preserve">1. Se realiza plan de trabajo donde se plantean 5 proyectos principales. 1. Lineamientos gráficos de integración - Sedes electrónicas GOV.CO. 2. Anexo 2 - Estandares de publicación. 3. Anexo 1 Accesibilidad - lectores de pantalla. 4. Diseño de la integración de trámites a GOV.CO. 5. Proyecto biblioteca Digital. 2.  Se Atienden y cierran satisfactoriamente 28 solicitudes de mantenimiento y soporte a la granja de servidores de sharePoint 2016 de la entidad1.  se realiza la implementación de los siguientes componentes  gráficos de integración - Sedes electrónicas GOV.CO. -Header. -Footer. 2. Se realizan 3 mesas de trabajo para la etapa de entendimiento y requerimientos con el líder funcional del sistema “venta de antiveneno”. 3. Se inicia la construcción del mockup acorde a los requerimientos funcionales y marco normativo de integración de trámites para los temas de UX. 4. Se Socializa informe de investigación de usuario con la Directora General. Se realiza aprobación para iniciar la fase de implementación programada para 2.5 meses. Versión escritorio y móvil. 5. Implementación de la sección información mínima obligatoria en el sitio de Transparencia. 6. Atención y cierre de todos los incidentes reportados por mesa de servicios. (32 solicitudes)1. Se socializa al líder funcional el mockup de la integración del trámite “venta de antivenenos” al portal único del estado colombiano GOV.CO. 2. Se socializa a la AND para su revisión y aprobación el mockup de la integración del trámite “venta de antivenenos” al portal único del estado colombiano GOV.CO. 3.Se asistió a mesas de trabajo para la socialización y planteamiento de actividades a las áreas con el fin de implementar correctamente el anexo 2 (estándares de publicación). 4. Se realiza, socializa y aprueba el prototipo móvil acorde al cronograma de actividades planteado. 5. Se entrega para revisión de la AND. mockup de la integración del trámite “venta de antivenenos” al portal único del estado colombiano GOV.CO. 6. Se realizan todos los requerimientos realizados por las a través del centro de servicios (53 solicitudes). </t>
  </si>
  <si>
    <t>Se realiza evaluación preeliminar de superficie de ataque y evaluación de vulnerabilidades sobre nuevo direccionamiento externo del instituto.</t>
  </si>
  <si>
    <t>No se tenia previsto resultados para este periodo</t>
  </si>
  <si>
    <t>Soporte actividades realizadas por los grupos</t>
  </si>
  <si>
    <t>Documentos disponibles en SIG del INS</t>
  </si>
  <si>
    <t xml:space="preserve">Se publica en pagina web los documentos elaborador por los grupos y aprobados para su publicación </t>
  </si>
  <si>
    <t>Se gestionaron la PQRS por demanda de los dos grupos</t>
  </si>
  <si>
    <t>Teniendo en cuenta el avance de las regionales se reprogramó los planes de auditoria y seguimiento para el segundo trimestre</t>
  </si>
  <si>
    <t>Seguimiento a la situación de pacientes inactivos por parte de SuperSalud e INS</t>
  </si>
  <si>
    <t>Base de datos de tejidos</t>
  </si>
  <si>
    <t>Informes de CRT mensuales</t>
  </si>
  <si>
    <t>Registro nacional de donantes de organos y tejidos, se garantizaron los procesos las 24 horas de donacion y trasplante a cargo del INS</t>
  </si>
  <si>
    <t>Socializacion técnica gestión indicadores a EPS, IPS generadoras y Regionales</t>
  </si>
  <si>
    <t>Se inician los desarrollos programados para los sistema de información primer semestre del 2022</t>
  </si>
  <si>
    <t>Se da soporte permanente a usuarios de los sistemas de información de la redes especiales</t>
  </si>
  <si>
    <t>1. PEEDD-IS, 2. PEEDD-IH: Documentación de cronograma, ficha técnica, planificación Ciclo 2022. Base de inscritos a 2022-03-31</t>
  </si>
  <si>
    <t xml:space="preserve">Se realizan asistencias técnica, asesorias a los actores de las redes  según demanda y programación de forma virtual y presencial </t>
  </si>
  <si>
    <t>Se realizó capacitación interna de Biovigilancia</t>
  </si>
  <si>
    <t>Acta I sesión comité nacional de Biovigilancia vigencia 2022, realizado el 18 de febrero de 2022</t>
  </si>
  <si>
    <t>Informe trimestral de generación de conocimiento de los dos grupos</t>
  </si>
  <si>
    <t>Se presenta informe el avance de los tres modulos que componen SIVILAB  y se anexa cronograma e trabajo 2022</t>
  </si>
  <si>
    <t>Se realizarón  12 ensayos solicitados para la vigilancia en salud pública de tipo ambiental los cuales  se presentan consolidados en matriz de Excel.</t>
  </si>
  <si>
    <t>Se realizarón 993 ensayos  en apoyo a brotes los cuales se presentan consolidados en matriz de Excel</t>
  </si>
  <si>
    <t>Se particpó de acuerdo a la disponibilidad que se presentó en 2 Programas de ensayos de Aptiutd.</t>
  </si>
  <si>
    <t>Se realizó el diseño exprimental verificación de Calcio en agua de acuerdo a lo programado .</t>
  </si>
  <si>
    <t>Se elaboró y se entregó para revisión por diseñadores Material para la capacitación virtual INS-CAWSTEl en plataforma disponible para tal fin 
https://us-west-2.protection.sophos.com/?d=cawst.org&amp;u=aHR0cHM6Ly9sZWFybi5jYXdzdC5vcmcvdHJhaW5lci9jb3Vyc2UvaWQ6MjUx&amp;i=NjAyNjk5ZDIwOTQ4YjEyOTU0ZjQ2YmJj&amp;t=bEdKWFU2eURsSE5lcXFMdjVIRVFUMEgrUC9jY3VSeVhFbHd5OVZ3T3lUTT0=&amp;h=9b7dd4505e654136935a5dbab309da2b</t>
  </si>
  <si>
    <t>Se elabora y envia el Lineamientos del Laboratorio Nacional de Referencia para La Vigilancia Entomológica de Vectores Año 2022</t>
  </si>
  <si>
    <t xml:space="preserve">Se elaboró el Informe de Rendición de Cuentas de eventos del II semestre de 2021. </t>
  </si>
  <si>
    <t>Se realizarón 7 asistencias virtuales de acuerdo a necesidades de eventos de interes en salud pública.que incluyen programadas y solicitadas.
Grupo Entomología: 1 sobre documentación flebotomos (Valle)
Grupo Micobacteris : 4  Antioquía, Bogotá , Putumayo y Vichada.
Grupo Parasitología: 1  LSPD de Boyacá: Enfermedad de Chagas.
Grupo Microbiologia:1 Nacional  Lineamientos generales de Microbiología .
El Grupo de parasitología tambien realizó  3 Asistencias Internacionales a Laboratorios que participan en el PEED Regional de Leishmaniasis (Guyana , Belice y Brasil)</t>
  </si>
  <si>
    <t xml:space="preserve">Se realiazaron un total de 5  asistencias técnicas  presencialesque incluyen solicitadas y programadas.
Microbiologia 2 : Bogotá,  Meta
Parasitologia 1 : Bogotá (Chagas) 
Virología 2 : Atlántico y Norte de Santander (Virus respiratorios) </t>
  </si>
  <si>
    <t>Se realizaron 14 seguimientos (13  virtuales y uno presencial)  de acuerdo a la facilidad de  disponibilidad de profesionales de los grupos en I trimestre parar acompañar el proceso.</t>
  </si>
  <si>
    <t xml:space="preserve">Se generaron 7 actas de inicio de autorizacion para la red ampliada de laboratorios covid </t>
  </si>
  <si>
    <t>Se realizó visita técnico administrativa de apoyo al LSPD de San Andrés en Estándares, el fortalecimiento de la Red Nacional de Laboratorios para el diagnóstico, confirmación, investigación y vigilancia por laboratorio de eventos de interés en salud pública, en cumplimiento de los estándares internacionales de bioseguridad, biocontención y biocustodia (BBB) (26-28/01/2022).</t>
  </si>
  <si>
    <t>Se convocó a la reunión con los actores pero el entregable no se finalizó en le primer trimestre. Queda programado para el Segunto trimestre.</t>
  </si>
  <si>
    <t>Se atendieron solicitudes según demanda.</t>
  </si>
  <si>
    <t>Gestión para la inscripción de 19 profesionales</t>
  </si>
  <si>
    <t xml:space="preserve">Seguimiento curso Sena, atención solicitudes y asesorias, publicación piezas gráficas, generación de informe. </t>
  </si>
  <si>
    <t>Se dieron los conceptos de acuerdo a las solicitudes realizadas al INS</t>
  </si>
  <si>
    <t>Registros de trazabilidad de materia prima y conformación de lotes para producción de panel PEEDD-IS 1-2021. Gestión de inventarios: Control de salida de inventarios trimestre 1-2022. Gestión ambiental: Control de condiciones ambientales, Respel, proyecto ambiental.</t>
  </si>
  <si>
    <t>Se realizarón  14096 ensayos solicitados para la vigilancia  rutinaria, y 1581 ensayos de control de calidad en apoyo a la vigilancia. Consolidado de ensayos en matriz de Excel.</t>
  </si>
  <si>
    <t xml:space="preserve">Se atendierón 28 brotes  de  eventos de intres en salud pública y se caracterizarón. Y se participarón en 7 unidades de analisis. </t>
  </si>
  <si>
    <t>Se está adelantando procesos contractuales transversales  relacionados con: Elementos de aseo y desinfeccón, Bioseguridad y Embalaje,  de los cuales estan los estudios firmados en Contractual. Y se  avanza  con el proceso  de reactivos, elementos e insumos de laboratorio.</t>
  </si>
  <si>
    <t xml:space="preserve">Se  coordinarón, atendierón y desarrollarón dos auditorias: Una auditoria interna combinada, y una  Auditoria Externa Unificada de ONAC  de las normas ISO/IEC 17025 e ISO/IEC 17043. delas cuales se cuentan con los siguientes soportes: * Auditoria Interna combinada de acreditación ISO/IEC 17025 e ISO/IEC 17043 vigencia 2021: Soporte de ejecución de la auditoria la cual incluye: Seleccion de equipo auditor, plan de auditoria, reunion de apertura y cierre, listas de chequeo, informe auditoria SIG, evaluacion equipo auditor, evaluacion ciclo de auditoria. * Auditoria Externa Unificada ONAC ISO/IEC 17025 e ISO/IEC 17043 vigencia 2022:
Soportes que incluyen: Notificacion del servicio para 13-LAB-001 y 15- PEA-001, Plan de evaluacion, Listado de asistencia apertura y cierre, Informe de No conformidades, fortalezas y aspectos a mejorar. </t>
  </si>
  <si>
    <t xml:space="preserve">Se realiza   acompañamiento y seguimiento a los grupos para verificar el nivel de implementación de requisitos de gestión y técnicos para las normas objeto de Acreditación (iSO/IEC 17025, ISO/IEC 17043, ISO 15189). Acompañamiento en Requisitos de gestión: Se cuenta con los soportes de acompañamientos  a los grupos de microbiología (1), Parasitología (1), Química y Toxicología (1) y Virología (1). Y soportes de Revalidación y actualización documental y soportes de novedades documentales. Acompañamiento en Requisitos técnicos: * 15189: levantamiento preliminar análisis de brechas; construcción borrador gestión del cambio y plan de mejora asociado. * 17043: Documentos técnicos revisados (protocolos PEED Microbiología, Genética, INT operación técnica Trasplantes, Informe final de resultados PICCAP, modificación y validación formato FOR-R01.0000-077 análisis estadísticos - parámetros cuantitativos, elaboración informe estabilidad retrospectiva parámetros microbiológicos PICCAP), soportes de actividades para dar cumplimiento a planes de acción *17025: soportes seguimientos pre auditoria virología (1), central de muestras (1), química (2), parasitología (2), soporte de actividades para dar cumplimiento a oportunidad de mejora. Revisión 25 documentos técnicos: trasversales 2; parasitología 4; virología 8; química 6; microbiología 6. *17043: Soporte de acompañamiento a los grupos pre auditoria (1) soporte de actividades GMR y (1) soporte de actividades GQT. *17025: Soporte de acompañamiento a los grupos pre auditoria (1) soporte de actividades GMR, (1) soporte de actividades GQT, (1) soporte de actividades GPR y 1) soporte de actividades ACM (10) cartas control análisis de deriva GPR, (6) cartas control análisis de deriva GMR. </t>
  </si>
  <si>
    <t xml:space="preserve">Se reciben solicitudes de evaluación de 3 Programas indirectos que están por demanda. 50032342. PEEID Chagas Inmunodiagnóstico en el marco del Estudio especial "Plan de certificación interrupción Trypanosoma cruzi". 50032343.  PEEID de Chagas Inmunodiagnóstico en el marco del Estudio especial "Proyecto de Eliminación de Barreras de la Enfermedad de  Chagas. (Por demanda de los LSPD postulados a Eliminación de Barreras. 50032345 (PEEID)  para laboratorios  Malaria. (De acuerdo a criterios establecidos en el Programa). </t>
  </si>
  <si>
    <t>Se participó de acuerdo a la disponibilidad que hubo en 3 Programas compartidos con otros grupos. (Controlab, Lincon, Proficiency Testing</t>
  </si>
  <si>
    <t xml:space="preserve">Se realiza  el diagnóstico de necesidades de capacitación y se  adelantó gestión para capacitaciones que requieren presupuesto. Se desarrollan  5 capacitaciones desde la SGCLSP distribuidas asi: 2 de cursos abiertos y  3 dictadas por profesionales de la Subdirección. Y en  los grupos se participa en  5 capacitaciones  en temas técnicos de los grupos. </t>
  </si>
  <si>
    <t xml:space="preserve">Se elaboran dos  informes correspondientes a la FASE I para VALORACIÓN DE EFECTO E IMPACTO POR CAMBIO CRÍTICO  DE LOS  EQUIPOS LECTOR DE ELISA  E INCUBADORA, utilizados en la determinación de anticuerpos anti Trypanosoma cruzi  técnica de ELISA INDIRECTA de 2 casas comerciales: 1. Test ELISA Chagas III – GRUPOBIOS S.A. (ANTÍGENOS TOTALES), ejecutado según lineamientos del fabricante y documentado en el Método de Ensayo MEN-R01.5350-017 Versión 01. 
2.  CHAGATEST ELISA Recombinante v.4.0 – WIENER LAB. (ANTÍGENOS RECOMBINANTES), ejecutado según lineamientos del fabricante y documentado en el Método de Ensayo MEN-R01.5350-018 Versión 01. </t>
  </si>
  <si>
    <t>Se actualizarón 30 Documentos (FOR y MEN)  relacionados a ensayos en el SIG del grupo de Virología, por encima de la meta, para disminuir el número de documentos vencidos .</t>
  </si>
  <si>
    <t>Se avanza de acuerdo a solicitud de  los Conpes con el envío de los siguientes informes del despacho de la DRSP para publicación por parte de la OAP en SisConpes: 1. Sisconpes  SIVICAP:   Informe financiero e indicador. * Cumplimiento reporte DTS_SIVICAP II Semestre_2021 corte 03/03/2022  (resultados del indicador por departamento). * Descripción del Indicador: SIVICAP IRCA II Semestre_2021. * El informe financiero de SIVICAP - SisConpes costo II Semestre 2021
* Formato indicador_SIVICAP IRCA II Semestre_2021_02032022. Se adjuntan soportes en Excel referidos y correo de aprobación definitiva de los valores reportados en SisConpes (DNP) para: • Observación: Soportes dan cuenta de avance reportado.  • 4.7 Reportar de forma oportuna al Subsistema de Información de la Vigilancia de la Calidad del Agua Potable (SIVICAP) los resultados de la vigilancia de la calidad del agua. 2. Sisconpes Laboratorio 3957 Acción : 2.8. Diseñar e implementar una estrategia para la validación de pruebas rápidas para los eventos de interés en Salud Pública. Informe Financiero y de Indicador de II Semestre 2021  confecha 04/03/2022.</t>
  </si>
  <si>
    <t xml:space="preserve">Avance anticipado del grupo de Parasitología  con la finalización en la participación en el Estudio: 5004111: Evaluación diagnóstica de  once Pruebas de Diagnóstico Rápido (PDR) para la enfermedad de Chagas en Colombia. Se cuenta con informe final y recomendación técnica. </t>
  </si>
  <si>
    <t xml:space="preserve">Avance anticipado en el sometimiento de 2  Proyectos  a  CEMIN: Uno donde participa el grupo como coinvestigador   y otro donde el investigadosr principal es del grupo de  Parasitología: GPR 50041122: El proyecto CUIDA Chagas-Comunidades Unidas para la Innovación, el Desarrollo y la Atención de la Enfermedad de Chagas: Se sometió ante CEMIN, se realizaron los ajustes y respuestas ante las observaciones de los pares evaluadores. Se cuenta con la evidencia del proyecto  sometido ante CEMIN. GPR 50041123: El Proyecto: Fortalecimiento de la vigilancia molecular de la resistencia a antimaláricos y deleción del gen pfhrp2 en Colombia (HARVARD) - Strengthening of malaria molecular surveillance in Colombia. Sometimiento a CEMIN, se tiene la  evidencia el aval técnico-ético y el aval institucional (2022-03-17) Investigador principal del grupo e parasitología. </t>
  </si>
  <si>
    <t>El  "Estudio Especial de Validación y concordancia de la tecnología LIA para el diagnóstico de enfermedades autoinmunes (EAI) “se retira porque  la firma que financiaba los reactivos utilizados para dicho estudio apoyo en 2018 a la Universidad el Rosario en un estudio muy similar y el grupo de Genética no lo sabia. Por lo anterior mencionado sería una falta de ética realizar un test similar para obtener conclusiones y lineamientos que pueden alterar los  planteamientos hechos por el CREA de la Universidad del Rosario  basados en sus resultados. obtenidos en campo.</t>
  </si>
  <si>
    <t>Se avanza anticipadamente con el sometimiento de 3 manuscritos a publicación en los que participarón los grupos de Microbiología, Virologia y Patología. El sometimiento lo realiza el autor principal.</t>
  </si>
  <si>
    <t>Se avanzó con la actualización de 8 guías de vigilancia por laboratorio Y se avanzó  con dos guías  por encima de la meta  una nueva de de vigilancia por laboratorio de Brucella lisas, también se actualizó  el  Criterios para envío de aislamientos bacterianos y levaduras del género Candida spp.recuperados en IAAS para confirmación de mecanismos de resistencia, por necesidad por brotes presentados. 1. 50042161  Actualización Guia Meningitis ​(I TM)  se adjunta guía en PDF publicada en el siguiente enlace: https://www.ins.gov.co/BibliotecaDigital/guia-para-la-vigilancia-por-laboratorio-de-streptococcus-pneumoniae-haemophilus-influenzae-y-neisseria-meningitidis.pdf. 2. 50042162  Actualización Guía N. gonorrhoeae​ (I TM)  se adjunta guía en PDF publicada en el siguiente enlace: https://www.ins.gov.co/BibliotecaDigital/guia-para-la-vigilancia-por-laboratorio-de-neisseria-gonorrhoeae.pdf. 3. 50042163. Actualización Guía EDA – ETA ​(I TM)  se adjunta guía en PDF publicada en el siguiente enlace: https://www.ins.gov.co/BibliotecaDigital/gu%C3%ADa-para-la-vigilancia-por-laboratorio-de-eda-y-eta-de-origen-bacteriano.pdf. 4. 50042164. Actualización Guía Colera ​(I TM)  se adjunta guía en PDF publicada en el siguiente enlace: https://www.ins.gov.co/BibliotecaDigital/gu%C3%ADa-para-la-vigilancia-por-laboratorio-de-vibrio-cholerae.pdf. 5. 50042165. Actualización Guía Leptospira ​(I TM)   se adjunta guía en PDF publicada en el siguiente enlace: https://www.ins.gov.co/BibliotecaDigital/guia-para-la-vigilancia-por-laboratorio-de-leptospira-spp.pdf. 6. 50042166. Actualización Guía Tos ferina ​(I TM)  se adjunta guía en PDF publicada en el siguiente enlace:  https://www.ins.gov.co/BibliotecaDigital/gu%C3%ADa-para-la-vigilancia-por-labotarorio-de-bordetella-pertussis.pdf. 7. 50042167. Actualización Guía Difteria ​(I TM)  se adjunta guía en PDF publicada en el siguiente enlace: https://www.ins.gov.co/BibliotecaDigital/gu%C3%ADa-para-la-vigilancia-por-labotarorio-de-corynebacterium-diphtheriae.pdf. 8. 50042168. Actualización RAM criterios (I TM)  se adjunta guía en PDF publicada en el siguiente enlace:  https://www.ins.gov.co/BibliotecaDigital/criterios-envio- aislamientos-bacterianos-y-levaduras-candida-spp-recuperados-en-iaas.pdf . 
9. Adicional Brucella  se adjunta guía en PDF publicada en el siguiente enlace: 
https://www.ins.gov.co/BibliotecaDigital/guia-para-la-vigilancia-por-laboratorio-de-brucella-lisas.pdf
10.Adcional Cryptococcus   se adjunta guía en PDF publicada en el siguiente enlace: 
https://www.ins.gov.co/BibliotecaDigital/guia-para-la-vigilancia-por-laboratorio-de-cryptococcus-neoformans-y-cryptococcus-gattii.pdf</t>
  </si>
  <si>
    <t xml:space="preserve">Se elaborarón los 3 Boletines de agua Diciembre, enero y febrero y el Informe de gestión 2021. Y se publicarón los 12 boletines de la vigilancia de la calidad del agua de la vigencia 2021 que estaban pendientes por falta de las plantillas de comunicaciones definidas para esta publicación en esta vigencia, y los 2 boletines de la vigilancia de la calidad del agua correspondientes a la actual vigencia. Información disponible en: biblioteca digital, portal de SIVICAP, en  la Categoría: Agua para consumo humano. Boletines,  subcategorías Boletines 2021 y Boletines 2022. URL: https://www.ins.gov.co/sivicap/Paginas/sivicap.aspx. </t>
  </si>
  <si>
    <t xml:space="preserve">Se realizó la Capacitación a Entomologos de la Red y 2 eventos  los cuales se relacionan:  El taller de N. gonorrhoeae adelantado por solicitud del LSPD. Una capacitación realizada por invitación de la Dirección de Vigilancia y Análisi del Riesgo relacionada con  : Rol del laboratorio en el análisis de muertes por ETV y Zoonosis. </t>
  </si>
  <si>
    <t xml:space="preserve">Se realizan 8 eventos de fortalecimiento a la Red de Laboratorios, una  más realizada en conjunto con el MSPS.  5 capacitaciones así: Dos (2) el 02/02/2022 en dos jornadas, una de 09:00 am a 12:00 m y la segunda de 02:00 pm a 5:00 pm. Dos (2) el 09/02/2022 en dos jornadas, una de 09:00 am a 12:00 m y la segunda de 02:00 pm a 5:00 pm. Una (1) capacitación conjunta con MinSalud sobre elaboración de mapas de riesgo el 02/03/2022. 3 Talleres: Un  taller de fortalecimiento técnico administrativo para la respuesta a pandemias, emergencias en salud pública y demás eventos vigilados por el laboratorio realizado en Tunja, Boyacá, dirigido a la red pública y privada del departamento de Boyacá (24-25/03/2022). 2 talleres de capacitación para la certificación de profesionales de la red pública y privada de laboratorios de Boyacá en Transporte de Sustancias Infecciosas, en el marco del plan de fortalecimiento de la RNL gestionada y liderada por la DRSP, un taller realizado en Sogamoso (23-24/03/2022) y el segundo en Tunja (24-25/03/2022). 2 talleres de capacitación para la certificación de profesionales de la red pública y privada de laboratorios de Boyacá en Transporte de Sustancias Infecciosas, en el marco del plan de fortalecimiento de la RNL gestionada y liderada por la DRSP, un taller realizado en Sogamoso (23-24/03/2022) y el segundo en Tunja (24-25/03/2022). </t>
  </si>
  <si>
    <t>Los grupos de la SLNR realizaron acciones administrativas relaionadas con: Plan de compras, RESPEL e insumos de aseo.</t>
  </si>
  <si>
    <t>Se tenia programado un entregable para el cual se convoco los actores externos pero no se finalizó el documento en este trimestre (0/1)</t>
  </si>
  <si>
    <t>De acuerdo a las tareas previstas para primer trimestre, se avanzo en la totalidad de ellas: actividades de promocion, atención de conceptos técnicos e incripción personal red sangre (1/1)</t>
  </si>
  <si>
    <t>Se realizaron 4 asistencias tecnica del 100% se encuentran los informes correpondientes (1/1)</t>
  </si>
  <si>
    <t>Se garantizo la atencion continua de la actividades de donación y trasplantes a cargo de INS a traves del proceso CRT (1/1)</t>
  </si>
  <si>
    <t>No se tenia previsto entregable para este periodo</t>
  </si>
  <si>
    <t>El Indicador se mide  una vez se termine la vigencia, parar tener el total de eventos vigilados.</t>
  </si>
  <si>
    <t xml:space="preserve">Se realiza el 100% de las acciones de eventos ambientales planeadas en el I Trim. </t>
  </si>
  <si>
    <t>Se realizan el 100% de ensayos de alta complejidad requeridos para dar respuesta a los brotes.</t>
  </si>
  <si>
    <t>Se desarrolló el 100% de los procesoso administrativos requeridos en apoyo a los dos proyectos.</t>
  </si>
  <si>
    <t>Esta actividad se  evalúa al final de la vigencia.</t>
  </si>
  <si>
    <t>Se avanzó con el desarrollo de 3 Programas indirectos realizados por demanda.</t>
  </si>
  <si>
    <t>Se participó de forma anticipada en 5 Programas de Ensayo de Aptitud de acuerdo a la disponibilidad de  los mismos.</t>
  </si>
  <si>
    <t xml:space="preserve">Se elaboró la matriz de necesidades de capacitación, se adelantó gestión para capacitaciones que requieren presupuesto y se realizarón 5 capacitaciones desde la SGCLSP y los grupos participarón en 5 de carácter técnico. </t>
  </si>
  <si>
    <t>Avance anticipado del grupo de Parasitología  con la finalización en la participación en el Estudio: Evaluación diagnóstica de  once Pruebas de Diagnóstico Rápido (PDR) para la enfermedad de Chagas en Colombia.</t>
  </si>
  <si>
    <t>Avance anticipado en el sometimiento de 2  Proyectos  a  CEMIN del Grupo e Parasitología: Uno donde participa el grupo como coinvestigador   y otro donde el investigadosr principal es del grupo de  Parasitología.</t>
  </si>
  <si>
    <t xml:space="preserve">Se avanzó con 15 documentos distribuidos de la siguiente manera: - Sometimiento anticipado a publicación de   3 manuscritos  de los grupos de microbiología, parasitología, virología y patología. - Se elaboró y se entregó para revisión por diseñadores el material para la capacitación virtual INS-CAWSTEl en plataforma disponible para tal fin.Despacho DRSP. - Se avanzó con la actualización de 9 guías y elaboración de una nueva el grupo de microbiología. - Se elaboró y socializó el Lineamientos del Laboratorio Nacional de Referencia para La Vigilancia Entomológica de Vectores Año 2022. </t>
  </si>
  <si>
    <t xml:space="preserve">Se elaborarón 3 Boletines de agua de diciembre, enero y febrero y el Informe de gestión 2021. </t>
  </si>
  <si>
    <t>No se tenian previsto resultados para este periodo.</t>
  </si>
  <si>
    <t>Se realizaron 27  Asistencias técnicas distribuidas así: 7 Asistencias técnicas virtuales en eventos de interés en salud pública y 13 seguimientos relacionados con  estándares de calidad. 5 asistencias presenciales en EISP  y una relacionada con  estándares. 1 asistencia técnico administrativa  y fortalecimiento  a la Red de Laboratorios para el diagnóstico, confirmación, investigación y vigilancia por laboratorio de eventos de interés en salud pública, en cumplimiento de los estándares internacionales de bioseguridad, biocontención y biocustodia (BBB).</t>
  </si>
  <si>
    <t xml:space="preserve">Se realizaron 10 eventos de fortalecimiento distribuidos así: 7 capacitaciones  brindadas por los grupos de  entomología, patología y despacho DRSP  y  3 talleres,   uno de fortalecimiento técnico administrativo y  dos de trasporte de sustancias infecciosas. </t>
  </si>
  <si>
    <t>Los grupos de la DRSP, realizarón acciones administrativas relaionadas con: Plan de compras, RESPEL e insumos de aseo.</t>
  </si>
  <si>
    <t>De acuerdo con los requerimientos de la OAP, se realizó la Gestión de Riesgos.</t>
  </si>
  <si>
    <t>Se realizaron todas las acciones de planificación y preparación para los programas de evaluación externa del inmunohematologia, e inmunoserologia (3/3)</t>
  </si>
  <si>
    <t>Se cumplió al 100% con los boletines e informe programados en el trimestre</t>
  </si>
  <si>
    <t>Se cumplió con el avance detaminado para primer trimestre de la acciones para la armonizacion de la redes especiales y promocion de la donacion de organos, tejidos y sangre.   (3/4)</t>
  </si>
  <si>
    <t>Se realizaron las actividades para el seguimiento de los actores mediante los sistermas de información, gestión de PQRS, conceptos de necesidad  terapéutica  y base de tejidos, informes de CRT (13/14)</t>
  </si>
  <si>
    <t>Se avanzó con las actividades de transferencia y apropiación de conocimiento planeadas para este trimestre y realización  de asesorias y asistencias técnicas (4/4)</t>
  </si>
  <si>
    <t>Se vigilaron por Laboratorio 28 eventos de interés en salud Pública.</t>
  </si>
  <si>
    <t>Se avanzó en el  fortalecimiento de los Laboratorios de referencia con el apoyo administrativo del Proyecto, con  las capacitaciones realizadas, participación en Programas de evaluación, avance en validaciones, desarrollo de programas de evaluación y avance en el mantenimiento de la Acreditación  en las normas ISO /EIC 17025 y 17043.</t>
  </si>
  <si>
    <t>Se elaboraron los documentos planeados para el trimestre  y se avanzó anticipadamente en otros de acuerdo a la necesidad  de la vigilancia por laboratorio de los eventos de interés en slud pública .</t>
  </si>
  <si>
    <t xml:space="preserve">A través de las asistencias técnicas se fortalecierón 11 Entidades Territoriales </t>
  </si>
  <si>
    <t>Se realizó el 100% de las actividades misionales programadas relacionadas con avance en Plan de coompras, RESPEL.</t>
  </si>
  <si>
    <t>No se tenia programada para este trimestre .</t>
  </si>
  <si>
    <t>Se realizarón actividades de fortalecimiento a la Red de Laboratorios relacionadas con asistencias técnicas y eventos .</t>
  </si>
  <si>
    <t>Se avanzó en la coordinación de las redes de donación y trasplantes y bancos de sangre y servicios de tranfusión mediante la gestión constante de sus sistemas de información, funcionamiento operativo del CRT y CRH, gestión de PQRS y planeación de los programas evaluación externa de desempeño.</t>
  </si>
  <si>
    <t>Se llevaron a cabo los informes planeados por las redes para la  generación y divulgación de conocimiento.</t>
  </si>
  <si>
    <t>Como Laboratorio Nacional de Referencia se fortaleció con las actividades programadas que le permitierón contribuir con la  vigilancia rutinaria de los eventos de interés en salud pública, el apoyo a brotes y las acciones para la vigilancia  ambiental que permitierón el control de los eventos de interés en salud pública que se presentarón durante el trimestre.</t>
  </si>
  <si>
    <t xml:space="preserve">Se realizarón las actividades administrativas del trimestre que apoyarón el desarrollo de los procesoso misionales . </t>
  </si>
  <si>
    <t>En los meses de enero y parte de febrero se realizó el alistamiento de las áreas y equipos de la planta, dando inicio el 2022-02-21 con las actividades de producción relacionadas con la purificación de los plasmas hiperinmunes, iniciando con la purificación del lote PBC-022, correspondiente al purificado Bothrópico-Crotálico, del cual se obtuvo un volumen de 43,5 litros. El 2022-03-14 se dio inicio con la purificación del lotePBC-023, del cual se obtuvo un volumen de 44,5 litros. Se adjunta como soporte la orden de producción donde se registra la fecha de inicio y terminación de la purificación, y la página 7 del último protocolo de fabricación del Batch Record, donde se registra el volumen y se evidencia la fecha de finalización de las etapas productivas. Este producto purificado, una vez sea aprobado por Aseguramiento de la Calidad, se convertirá en material de partida para la fabricación de un lote comercial de Suero Antiofídico Polivalente (Anexo 1 y 2).</t>
  </si>
  <si>
    <t>Se realizó la actualización y administración ante el SIG, de seis (06) formatos y la revalidación de otros seis (06). Así mismo, se participa en la revisión de documentos transversales, y se realiza revisión para actualización de documentos próximos a vencer o actualizar en el siguiente trimestre. Se adjunta el pantallazo de los documentos administrados y de los documentos revalidados, tomados del archivo de Excel del listado maestro del SIG bajado de la web del INS el 20220407 (Anexo 3 y 4).</t>
  </si>
  <si>
    <t>A la fecha, desde el grupo de costos no ha informado sobre la herramienta a utilizar para el registro del movimiento de inventario, sin embargo, la planta de sueros mantiene como respaldo un archivo de Excel con los movimientos correspondientes, el cual ha remitido de forma oportuna al grupo de costos, cuando lo han solicitado. Como evidencia se adjuntan pantallazos del archivo de Excel que mantiene actualizada la planta con los movimientos correspondientes para enero, febrero y marzo de 2022 (Anexo 5), y la remisión del correo con los movimientos de marzo (Anexo 6). Se precisa que se mantienen actualizados los Kardex con los movimientos correspondientes.</t>
  </si>
  <si>
    <t>Se brinda apoyo con la realización de los muestreos establecidos dentro del Programa de Aseguramiento de la Calidad (PAC). De forma permanente se realizaron procesos de aprendizaje institucional a los funcionarios de la planta en diferentes actividades relacionadas con la producción, así como diferentes reuniones con el equipo de trabajo, en pro del cumplimiento de las BPM. Además, de forma rutinaria y activa, se vela por el cumplimiento con lo establecido en la documentación y relacionado con los registros de los diferentes formatos de planta, incluyendo los registros en los Batch Record. Como soporte se remiten soportes de actividades y registro de socialización como muestra de algunas de las reuniones (Anexos 7 al 11)</t>
  </si>
  <si>
    <t>Enero 599, febrero 579, marzo 371</t>
  </si>
  <si>
    <t>En curso la realización y documentación de las inspecciones para este primer trimestre.</t>
  </si>
  <si>
    <t xml:space="preserve">Se tiene establecido el plan de mercadeo de la Dirección de produción. COMERCIALIZACION EN LINEA: Se mantiene actualizada la plataforma con precios vigentes, según nueva resolución 251 de 2022. https://apps.ins.gov.co/cotizacionesbioterio/frm/seguridad/frmLogin. </t>
  </si>
  <si>
    <t>Gestión posventa realizada a 38 clientes escogidos aleatoriamente, donde las respuestas encontradas fueron a satisfacción.</t>
  </si>
  <si>
    <t>Se entrega informe de la operación comercial para el primer trimestre de 2022, realizando análisis de zonas solicitantes y tipos de clientes. }</t>
  </si>
  <si>
    <t>Se realiza conciliación mensual de inventario disponible.</t>
  </si>
  <si>
    <t xml:space="preserve">Participación en asistencias técnicas con apoyo del Ministerio de Salud y los departamentos con la finalidad de darles a conocer el uso y aplicación de los antivenenos del INS, la disponibilidad de los mismos y como adquirirlos. Hasta la fecha hemos estado en reunión con los departamentos: • Atlántico (Kerim Castillo). • Norte de Santander (Michell Ballen). </t>
  </si>
  <si>
    <t xml:space="preserve">PAGINA WEB: En este momento se encuentran realizadas las actualizaciones solicitadas a TICS. http://www.ins.gov.co/Direcciones/Produccion/Paginas/default.aspx. SUIT: Se realiza actualización de atenciones realizadas en tramites – racionalización. https://www.funcionpublica.gov.co/web/suit. </t>
  </si>
  <si>
    <t xml:space="preserve"> Las condiciones del macroambiente se mantuvieron dentro de los rangos estipulados para la operación del Laboratorio. La planta física preservó su operación eficiente a través de los diferentes sistemas, equipos y componentes que permitieron a través de las rutinas de seguimiento técnico diario, el mantenimiento asegurado e ininterrumpido de las condiciones requeridas por los animales en su alojamiento y el desarrollo de protocolos de investigación, diagnóstico y control de calidad.</t>
  </si>
  <si>
    <t>Febrero 1 actividad. No se requirieron atenciones adicionales.</t>
  </si>
  <si>
    <t>Enero 696, febrero 795, marzo 1120.</t>
  </si>
  <si>
    <t>Enero 100, febrero 90, marzo 120.</t>
  </si>
  <si>
    <t xml:space="preserve">Se asegura el mantenimiento de condiciones de bienestar de los animales producidos y alojados en el Bioterio mediante el cumplimiento del 100% de las actividades relacionadas en el POE-R04.6030-002 Atención veterinaria para el Bioterio de Barrera - </t>
  </si>
  <si>
    <t>Capacitación sobre los Riesgos del proceso de producción.</t>
  </si>
  <si>
    <t xml:space="preserve">Participación en curso-taller Introducción al manejo de animales de laboratorio, llevado a cabo en la Ciudad de México en marzo 30 y 31 del 2022. </t>
  </si>
  <si>
    <t xml:space="preserve">Las tendencias demuestran que el sistema cumple con las especificaciones requeridas, manteniéndose dentro de los rangos establecidos, a pesar de que se presentaron contingencias. Aunque se pueden encontrar  variaciones que según la tipología de la variable de control presenta distorsión en su medición y puede ser atribuida, entre otras a pérdida de comunicación entre los sensores y el software de registro. </t>
  </si>
  <si>
    <t>Durante el trimestre se produjeron 1,08 litros de sangre desfibrinada, para los laboratorios de Medios de cultivo (0,5 L), Microbiología (0,45 L) y Entomología (0,13 L).</t>
  </si>
  <si>
    <t xml:space="preserve">Se realizaron las siguientes actividades: - Toma de muestras de sangre para  serología de Encefalitis Equina Venezolana y Encefalitis Equina del Este el 15 de febrero. - Toma de muestras para coprológico y pesaje el 15 de febrero. - Chequeo clínico y desparasitación con Ivermectina 200mcg/Kg + prazicuantel 1mg/Kg PO DU el 24 de febrero. </t>
  </si>
  <si>
    <t>Se realizaron las siguientes actividades: - Toma de muestras para coprológico y hematocrito el 16 de febrero. - Chequeo clínico y pesaje el 23 de febrero.</t>
  </si>
  <si>
    <t xml:space="preserve">Se realizaron las siguientes actividades: - Ingreso de 8  serpientes a la colección viva del serpentario: 1 M. sangilensis,  2 M. mipartitus, 2 M. dumerilii, 2 B. atrox y 1 B. venezuelensis, las cuales fueron obtenidas mediante comisiones para recepción desde el territorio y una salida de campo del 6 al 14 de marzo a los municipios de Santa María Boyacá y San José del Tequendama Cundinamarca. - Curaduría de 27 ejemplares de la colección zoológica preservada, con intervención, sexaje y etiquetado. - Creación y diligenciamiento de la base de datos global de las colecciones biológicas de animales venenosos del Instituto Nacional de Salud. - Estandarización de criterios para definición externa de estado de desarrollo biológico de serpientes de Bothrops atrox. </t>
  </si>
  <si>
    <t>Se realizaron las siguientes actividades: - Inspección diaria a todas las serpientes. - Alimentación de vipéridos: enero 13, febrero 9 y marzo 10. - Alimentación de elápidos:  enero 12 y 26, febrero 9 y 22, y marzo 10 y 23. - Cambio general de sustratos: enero 27, febrero 25 y marzo 29. - Tallaje y revisión clínica: febrero 2. 
- Coprológicos serpientes: enero. - Pesaje vipéridos: febrero 1.</t>
  </si>
  <si>
    <t xml:space="preserve">Se obtuvieron 224,27  mL de veneno, de los cuales 220,82 mL fueron de vipéridos y 3,45 mL fueron de elápidos, Se solicitaron los siguientes análisis al grupo de Aseguramiento de la Calidad: - Dosis mínima edemática (DME), Dosis mínima hemorrágica (DMH) y Dosis mínima desfibrinante (DMD): 218025A050P.
Se realizaron las siguiente pruebas biológicas: - DL50: 299014A035P, 216014A032P, 299014A045P, 216015A008P. Se realizó liofilización de venenos de Bothrops 
- Localidad Yondó - Antioquia: 4 de enero. - Localidad Carepa - Antioquia: 5 de enero. - Localidad Girón - Betulia - Santander: 7 de enero. - Localidad Norcasia - Caldas: 18 de enero. - Localidad Sonsón - Antioquia: 19 de enero. - Localidad María la Baja - Bolívar: 20 de enero. - Localidad Aracataca - Magdalena: 21 y 25 de enero. - Localidad San Martín- San Alberto - Cesar: 26, 27 y 28 de enero. - Localidad Villagarzón - Putumayo: 1, 2 y 3 de febrero. </t>
  </si>
  <si>
    <t xml:space="preserve">Se realizaron las siguientes actividades: - Solicitud de soportes institucionales para la elaboración del informe técnico de avance del proyecto Caracterización bioquímica y biológica del veneno de las corales colombianas Micrurus medemi, M. sangilensis y M. lemniscatus y su neutralización con el Antiveneno Anticoral Polivalente producido por el Instituto Nacional de Salud (INS)" código 58348. - Se gestionó la compra de reactivos de laboratorio bajo la orden de compra ORDEN DE PRESTACIÓN DE SERVICIOS O COMPRA No. OSC-FEI-038, con Objeto: “Adquirir los reactivos de laboratorio Zero Blunt® TOPO® PCR Cloning Kit with One Shot® TOP10 Chemically Competent E. coli Marca INVITROGEN X 20 rxns y RNA Later Solución acuosa estabilizadora, no toxica para la conservación de tejidos, estabilizando y protegiendo el RNA celular.” Como constancia, firmado el 24 de Marzo de 2021. - Ensayos de estandarización de la técnica del montaje de nervio frénico y diafragma de rata Wistar de 7 a 9 semanas  en el equipo de Órgano aislado, como parte del proyecto de la tesis de maestría: “Evaluación de la capacidad neutralizante de un antiveneno anticoral polivalente en preparación neuromuscular, frente a algunos venenos de corales colombianas.”, y la conformación del laboratorio de órgano aislado en las instalaciones asignadas a la Hacienda Galindo y Serpentario de la sede CAN del INS.  - Seguimiento a la convocatoria 891 "Fortalecimiento de vocaciones y formación CTel para la reactivación económica en el marco de la pospandemia 2020, mediante comunicaciones electrónicas para determinar lineamientos a seguir. - Seguimiento al desarrollo de tesis de pregrado en Biología entre la Universidad Nacional y el INS, en el marco del proyecto Caracterización bioquímica y biológica del veneno de las corales colombianas Micrurus medemi, M. sangilensis y M. lemniscatus y su neutralización con el Antiveneno Anticoral Polivante producido por el Instituto Nacional de Salud (INS)". </t>
  </si>
  <si>
    <t xml:space="preserve">En total se capacitaron 276 personas de manera virtual. Documentos técnicos. - Documento sobre distribución reportada de la especie Bothrocophias microphthalmus. - Avances curso virtual avanzado presentación de pizas graficas, se evidencia la estructuración de los contenidos y los créditos. Asesoría en construcción del módulo de notificación Y revisión de estilo de documento de consulta. - Actualización del INT-R04.6014-002 "Sangría de Producción y Obtención de Plasma Hiperinmune" con fecha de administración ante el SIG 2021-03-10, así como los formatos asociados. </t>
  </si>
  <si>
    <t xml:space="preserve">Se realizaron las siguientes actividades: - Reporte consolidado de salvoconductos de serpientes al grupo de Gestión Ambiental. - Elaboración de documentación soporte para la creación de la Colección del Banco de Tejidos de Animales Venenosos del Instituto Nacional de Salud, en el Registro Nacional de Colecciones del Instituto de Investigación Alexander Von Humboldt: Protocolo de manejo de la colección, Borrador de resolución de creación de las colecciones, inventario del banco de tejidos, durante el mes de marzo. </t>
  </si>
  <si>
    <t xml:space="preserve">1) Programación y producción de medios de cultivo de acuerdo a solicitudes de pedidos durante las semana: * 04 a 08 enero:  1 lote. * 12 a 15 enero: 9  lotes. * 18 a 22 enero: 1 lote. * 25 a 29 enero:  3 lotes. * 01 a 05 febrero: 7 lotes. * 08 a 12 febrero: 15 lotes. * 15 a 19 febrero: 20 lotes.* 22 a 26 febrero:   7 lotes. * 01 a 05 marzo: 8 lotes. * 08 a 12 marzo: 6 lotes. * 15 a 19 marzo: 19 lotes. * 23 a 26 marzo: 3 lotes. * 29 a 31 marzo: 6 lotes. </t>
  </si>
  <si>
    <t xml:space="preserve">1) Actualización semanal de consumo e ingreso de materias primas en la base de datos "Consumo MP" de acuerdo a lo consignado en el Formato de Producto Terminado  (medios de cultivo) FOR-R04.6013-006 elaborados semanalmente: * Primera enero (04 a 08): 2 ordenes. * Segunda enero (12 a 15): 10 ordenes. * Tercera enero (18 a 22): 2 ordenes. * Cuarta enero (25 a 29): 4 ordenes. * Primera febrero (01 a 05): 8 ordenes. * Segunda febrero (08 a 12): 16 ordenes. * Tercera febrero (15 a 19): 21 ordenes. * Cuarta febrero (22 a 26): 8 ordenes. * Primera marzo (01 a 05): 9 ordenes. * Segunda marzo (08 a 12): 7 ordenes. * Tercera marzo (15 a 19): 20 ordenes. * Cuarta marzo (23 a 26): 4 ordenes. * Quinta marzo (29 a 31): 7 ordenes. </t>
  </si>
  <si>
    <t xml:space="preserve">1) 2021/01/04.  Soporte de actividades.  Sistema Ventilación - Área MDC.  Modificación ingreso. 2) 2021/01/29.  Soporte de actividades.  Manejo de Corrección de temperatura en registro de magnitud. 3) 2021/02/16.  Soporte de actividades. Documentación Medios de Cultivo. Cronograma. 4) 2021/03/01.  Soporte de actividades.  Limpieza y sanitización de áreas en el laboratorio de Medios de Cultivo. </t>
  </si>
  <si>
    <t xml:space="preserve">Se realizó el inventario de necesidades de equipos para la Dirección de producción y se vienen adelantando la elaboración de fichas tecnicas y solicitudes de cotización. </t>
  </si>
  <si>
    <t xml:space="preserve">Servicios de Personal 53 cont. $1.228.729.917 . Materiales y suministros de laboratorio 4 cont.	 $314.573.875. Gastos Administrativos. 2 Cont. $ 4.700.000. Gastos Misionales 2 cont. $ 15.297.500. Total general 61 cont. $ 1.563.301.292. </t>
  </si>
  <si>
    <t xml:space="preserve">Con corte al mes de marzo se recibieron 562 muestras provenientes de las diferentes Áreas y Grupos de la Dirección de Producción, procesando el 100% de las muestras. Se han elaborado informes mensuales de seguimiento y medición de análisis de control de calidad, el informe del mes de enero se adjunta en la carpeta de soportes. El informe del mes de febrero se encuentra en revisión y el informe del mes de marzo en consolidación. </t>
  </si>
  <si>
    <t>Se han realizado monitoreos microbiológicos ambientales a las diferentes áreas de producción de medios de cultivo, planta de sueros hiperinmunes, bioterio así como en control de calidad, información reportada en los informes de seguimiento y medición de análisis de control de calidad.</t>
  </si>
  <si>
    <t xml:space="preserve">Se están realizando las pruebas de estabilidad del lote 18AMP01. </t>
  </si>
  <si>
    <t>Se realizó el reporte online de farmacovigilancia a INVIMA de los meses Ene-Mar 2022. Se adjunta soporte.</t>
  </si>
  <si>
    <t>Se cuenta con recursos reservados para las auditorias a adelantar en la vigencia.</t>
  </si>
  <si>
    <t>Se solicitaron 72 CDP, para garantizar los recursos de los diversos procesos contractuales y/o necesidades de la Dirección.
 Se efectuaron las conciliaciones de Ejecución Presupuestal, de CDP y de Compromisos, correspondientes a los meses de enero, febrero y marzo.
 De acuerdo con la gestión de contratos transversales se informó la alineación presupuestal necesaria para los estudios previos y demás actividades precontractuales.</t>
  </si>
  <si>
    <t xml:space="preserve">Mensualmente se realizó la recolección de indicadores de la Dirección en la matriz propia que se diseñó para tal fin. En dicha matriz se compara el resultado acumulado con la meta anual definida. Mensualmente se efectúa la conciliación de los compromisos de pago y junto con el resultado obtenido en Matriz de Indicadores se realiza el Reporte DNP-SPI. En lo referente a los indicadores de gestión, la Dirección cuenta con tres indicadores (Gestión - Cumplimiento Plan Aseguramiento de Calidad - Comercialización). Durante este trimestre se actualizaron las hojas de vida y se reportaron a Planeación para su revisión y autorización; de igual menara, se ha efectuado la recolección mensual de resultados para consolidar el calculo trimestral. Se estructuró y reportó con la debida oportunidad la versión inicial del Plan Anual de Adquisiciones - PAA; de igual manera, se tramitaron 2 modificaciones a dicho plan de acuerdo con la evolución de las necesidades contractuales de la dirección. Se estructuró y reportó con la debida oportunidad el Plan Operativo Anual 2021, de la Dirección. Se consolidó y reportó el avance correpondiente al trimestre 4 de 2020. Se llevaron a cabo las actividades necesarias para la distribución del presupuesto definido para la Dirección; de igual manera, se tramitaron las respectivas actualización de la ficha EBI y el ajuste a Decreto. Se calcularon y diligenciaron los formatos pertinentes para la obtención de los recursos nación para el año 2023. </t>
  </si>
  <si>
    <t xml:space="preserve"> Se diligenció y reportó el informe SIRECI del mes de diciembre de 2021. De acuerdo con lo estipulado en el PAA se adelantaron los estudios previos, cotizaciones, solcitudes de CDP y demas documentos necesarios para adelantar los diversos procesos contractuales. </t>
  </si>
  <si>
    <t xml:space="preserve">Se están adelantando los trámites necesarios para la gestión del pago de la Cuota de Sostenimiento 2022, para los programas Posconsumo Medicamentos y Posconsumo Empaques y Envases, liderados por la Corporacion Punto Azul y Soluciones Ambierntales Punto Azul respectivamente y a los cuales se encuentra afiliado el INS. Se están adelantando los trámites necesarios ante el INVIMA para la liberación de 3 lotes de suro antiofidico y par la fabricación de 2 lotes de lonomico. Se atendieron requerimeintos de la OA de Control Interno. Se tramitaron 18 comisiones de servico, las cuales a la fecha, ya fueron legalizadas. </t>
  </si>
  <si>
    <t>Contratos de personal por OPS para la planta de sueros. Ver listado de contratos</t>
  </si>
  <si>
    <t>Contratos de personal por OPS para animales de laboratorio. Contratos exclusividad ZEIGLER y NEPCO.Ver listado de contratos</t>
  </si>
  <si>
    <t>Contratos de personal por OPS para Hacienda Galindo.Ver listado de contratos</t>
  </si>
  <si>
    <t>Contratos de personal por OPS para Medios de cultivo.Ver listado de contratos</t>
  </si>
  <si>
    <t>Contratos de personal por OPS para Aseguramiento de la Calidad. Ver listado de contratos</t>
  </si>
  <si>
    <t>Contratos de personal por OPS para apoyo. Pago de servicios publicos. Contrato de RESPEL. Contrato de Lavanderia. Gastos de viaticos y comisiones. Ver listado de contratos</t>
  </si>
  <si>
    <t xml:space="preserve">Se llevaron a cabo todas las  tareas programadas de elaboración de materia prima para antivenenos y se establecieron los controles de BPM </t>
  </si>
  <si>
    <t>Se cumplio con la producción de hemoderivados programados y de animales de laboratorio. Se realizó adecuadamente el  cuidado y mantenimiento de animales del bioterio, la hacienda y el serpentario. Para los meses de enero y marzo no se requirieron atenciones veterinariasa.</t>
  </si>
  <si>
    <t xml:space="preserve">Se realizaron las actividades programadas de aseguramiento de la calidad programadas. Se lleva un control permanente de la planeación y la ejecución presupuestal y el cumplimiento </t>
  </si>
  <si>
    <t>Se cumple con las actividades programadas</t>
  </si>
  <si>
    <t>Se cumple con las actividades programadas. No se ejecutó una actividad de atención veterinaria en los meses de enero y marzo ya que no fueron requeridas.</t>
  </si>
  <si>
    <t>Se realiza informe con las activades desarrolladas durante el primer trimestre.</t>
  </si>
  <si>
    <t>Se realiza la consolidación y discusión del cronograma para la divulgación de conocimiento.</t>
  </si>
  <si>
    <t>Se actualiza la pagina conforme la realización y ajustes  de documentos de investigación.</t>
  </si>
  <si>
    <t>Se realiza segumiento al indice.</t>
  </si>
  <si>
    <t>Se realizan las tareas de acuerdo conforme a las activades tranversales requeridas durante el primer trimestre.</t>
  </si>
  <si>
    <t>Se define el tema de acuerdo a la necesidad (tema elegido) y se define la estructura general del informe.</t>
  </si>
  <si>
    <t>No se tenían previstos resultados para este periodo.</t>
  </si>
  <si>
    <t xml:space="preserve">Boletín interactivo 19- Cuando los males se juntan: COVID-19, enfermedades no transmisibles y vulnerabilidad socio-económica en Colombia. https://www.ins.gov.co/Direcciones/ONS/Boletin19/index.html. </t>
  </si>
  <si>
    <t xml:space="preserve">Artículos científicos publicados en revistas científicas 3: Global, regional, and national burden of diseases and injuries for adults 70 years and older: systematic analysis for the Global Burden of Disease 2019 Study https://www.bmj.com/content/376/bmj-2021-068208. Un análisis del efecto de las restricciones a la movilidad sobre la propagación del COVID-19 y la mortalidad en Colombia. https://www.latinamerica.undp.org/content/rblac/es/home/library/crisis_prevention_and_recovery/un-analisis-del-efecto-de-las-restricciones-a-la-movilidad-sobre.html. The burden of the most common rheumatic disease in Colombia. https://bmcrheumatol.biomedcentral.com/articles/10.1186/s41927-021-00234-y. Otras publicaciones de resultados de investigación en diferentes medios https://www.ins.gov.co/Direcciones/ONS/Boletin19/index.html </t>
  </si>
  <si>
    <t>Se avanza en la construcción del informe 14 ONS 2022</t>
  </si>
  <si>
    <t>Se avanza con la recolección de información insumo para el nuevo informe.</t>
  </si>
  <si>
    <t>De acuerdo a la necesidad de transversales se da cumplimiento a las tareas.</t>
  </si>
  <si>
    <t>Se ha participado en diferentes espacios, en las redes temáticas del INS y en escenarios de diálogo para la concertación de convenios interadministrativos.</t>
  </si>
  <si>
    <t>Se realiza seguimiento.</t>
  </si>
  <si>
    <t>Se inicia etapa de desarrollo de cada una de las actividades de acuerdo a las funciones del ONS</t>
  </si>
  <si>
    <t>Se cumple con cada actidad para el analisis de la información, a partir de la delimitación de los temas e identificación de fuentes de información para el informe, así como los análisis cotidianos de información para atender las solicitudes cotidianas</t>
  </si>
  <si>
    <t>Se publican documentos ya revisados en el trimestre.</t>
  </si>
  <si>
    <t>% EJEC.
T-I</t>
  </si>
  <si>
    <t>% EJEC.
T-II</t>
  </si>
  <si>
    <t>% EJEC.
T-III</t>
  </si>
  <si>
    <t>% EJEC.
T-IV</t>
  </si>
  <si>
    <t>% ACUM.
T-IV</t>
  </si>
  <si>
    <t>% ACUM.
T-I</t>
  </si>
  <si>
    <t>% ACUM.
T-II</t>
  </si>
  <si>
    <t>% ACUM.
T-III</t>
  </si>
  <si>
    <t>PESO TAREA</t>
  </si>
  <si>
    <t>% PROG.
T-I</t>
  </si>
  <si>
    <t>% PROG.
T-II</t>
  </si>
  <si>
    <t>% PROG.
T-III</t>
  </si>
  <si>
    <t>% PROG.
T-IV</t>
  </si>
  <si>
    <t>Se realizó el monitoreo de cada uno de las tareas programados para la vigencia por el grupo. se tiene un cronograma de seguimiento en donde se registra avances y limitaciones.</t>
  </si>
  <si>
    <t xml:space="preserve">Se realizó la gestión de 9 sesiones de CEMIN, en las cuales se decidió otorgar 8 avales ténico-éticos para proyectos de investigación  </t>
  </si>
  <si>
    <t>No se tenían previstos resultados para este periodo</t>
  </si>
  <si>
    <t>Se realizó la gestión con diferentes áreas del ins para continuar con el desarrollo del aplicativo</t>
  </si>
  <si>
    <t>Se ha realizado el mantenimiento diario de las colonias de insectos garantizando su disponibilidad para la realización de bioensayos. Evidencia: informe de mantenimiento de colonias a marzo de 2022 (Inf colonias trimestre I_2022.PDF).</t>
  </si>
  <si>
    <t>Se realizaron las actividades de mantenimiento de cultivos  primarios de células cardiacas y mantenimiento de  las líneas celulares</t>
  </si>
  <si>
    <t xml:space="preserve">Parasitologia: Se ha realizado el seguimiento metrológico de los equipos de congelasción y refrigeración donde se están almacenando las muestras biológicos.
Seguimiento semanal del suministro de nitrógeno líquido para el mantenimiento de cepas y células en termos de crioconservación.
Continuación con el alistameinto de muestras biológicas para su ingreso en la base de datos del Instituto Humbolt 
Microbiologia: Avances en el biobanco de Cryptococcus spp. Se relacionaron en base de datos y con stikers de identificacion los viales de las 30 criocajas del cepario en agua. Se han relacionado con la base de datos y stiker 28 criocajas de 63 criocajas del cepario preservado en el revco de -70°C.
EVIDENCIA: 3001153 ACTIVIDAD BIOBANCOS CRYPTO
Micobacterias: Se han realizado repiques para 60 aislamientos de M tuberculosis para  determinación de viabilidad y se ha realizado criopreservación </t>
  </si>
  <si>
    <t>Se realizaron 12 ensayos de validadción de la técnica con muestras de aguas provenientes del departamento del Magdalena por posible caso de fiebre tifoidea.
EVIDENCIA: CUADERNOS DE LABORATORIO</t>
  </si>
  <si>
    <t>Se continua seguimiento y apoyo a la cohorte de preescolares con infección prenatal por virus Zika. Haciendo evaluaciones presenciales y virtuales y organizando indicaciones médicas para socializar con secretarías de salud y Superintendencia de Salud.</t>
  </si>
  <si>
    <t>Se ha realizado la planeación y la ejecución de los gastos del proceso, que incluyen: desplazamientos, adquisiciones de bienes y servicios, convenios, contratos de prestación de servicios, entre otros</t>
  </si>
  <si>
    <t>Se ha realizado toda la gestión correspondiente para la ejecución de los recursos asignados al proyecto de inversión.</t>
  </si>
  <si>
    <t>1. Planeación preliminar de 1er Curso-taller de Meta-análisis clásico                2. Asistencia reuniones Mesa de formaciòn, febrero 4 y marzo 23 y mesa de gobernanza
3. Elaboración Respuestas Primera guía de trabajo - revisión primera pauta ética "Valor social y científico y respeto de los derechos"  para Nodo Bogotá -Centro</t>
  </si>
  <si>
    <t>Revisiòn y difusión de convocatorias</t>
  </si>
  <si>
    <t>(1) Hasta el momento se han revisado 210 especímenes de la colección pertenecientes a la Familia Reduviidae y está en elaboración el conjunto de datos. Evidencia: Avance del archivo del conjunto de datos (Datos_colección Triatominae_2022.xls).
(2) Actualización del conjunto de datos "Registros de dípteros asociados al proyecto: Estratificación espacial del dengue basado en la identificación de factores de riesgo en el departamento del Cauca". Evidencia: Registros de dípteros asociados al proyecto_ SiB</t>
  </si>
  <si>
    <t>Se realizaron los bioensayos de fase II del insecticida clothianidin y se enviaron los resultados a OMS, completando los bioensayos de los 8 insecticidas que se debían realizar en fase I y fase II. Se avanzó en la preparación del informe técnico. Evidencia: Avance del informe técnico a presentar a OMS. (Avance informe final OMS flebotomos insecticidas.PDF)</t>
  </si>
  <si>
    <t>En el marco del programa nacional de vigilancia en SRS-CoV-2 durante el I trimestre de 2022 se secuenaciaron 2495 genomas y se publicaron en el GISAID.  Adicionalmente se enviaron insumos y reactivos a tres laboratorios de la Red genómcia. Se hiceron tres publicaciones internacionales. Se realizó 1 capacitación en secuenciación y determinación de linajes del SARS-CoV-2 mediante tecnología Oxford Nanopore.   Las evidencias se encuentran en carpeta compartida Genomica (\\VM-FILESERVER\BackupUsers) (Y:). POA Genómica 2022.</t>
  </si>
  <si>
    <t>Reuniones de sensibilización con programa de Hansen del MSPS</t>
  </si>
  <si>
    <t>Se secuenciaron seis genomas de los cuales fueron efectivos cuatro. 
Se escribio el MEN de secuenciación a partir de biomasa en cultivo sólido. Se inicio el crecimiento d enuevos aislamientos para secuenciar</t>
  </si>
  <si>
    <t>Se prepraro reactivos de RNAsa y Leptospia CDC, busqueda de tejidos y muestras e ratones y de pacientes sindrome febril fortalecimiento, plan de compras proyecto de Generic Method for Validating A New Standard Operating Procedure -SOP- Prior To Adoption by ZNLs; Extraccion de Brucella para Seuenciacion 
EVIDENCIA: CUADERNOS DE LABORATORIO</t>
  </si>
  <si>
    <t>Se terminaron de hacer los analisis de secuencias de Spn19A, Analisis de secuencias Spn313, S entrego 2 aislamientos de Spn a secuenciacion para confirmacion de patrones.
EVIDENCIA: 3001187 ACTIVIDADES SPN 2022.04.13</t>
  </si>
  <si>
    <t>Se realizo la librería de 3 candidas.; Se realizo la extraccion de 2 Sn y 2 Brucellas .
EVIDENCIA: 3001188 ACTIVIDADES WGS BACTERIAS</t>
  </si>
  <si>
    <t>1. Sometimiento 32nd European Congress of Clinical Microbiology and Infectious Diseases 23-26 abril 2022  Twenty Years of Typhoid Genomics with abstract ID  04482 (14-02-22) 
EVIDENCIA: 3001189 ACTIVIDAD CONGRESO TYPHI
 2.Apoyo Clonalidad brote S.Enteritidis departamento de Boyacá, Evidencia: verificar en  correo INS enviado a solicitud Red Nacional de Laboratorio, debido a confidencialidad de la información (08-03-2022) EVIDENCIA: 3001189 ACTIVIDAD BROTE SALMONELLA</t>
  </si>
  <si>
    <t>1. Se realizó la extracción, preparación de librerias y secuenciación de genomas de Candida auris. 
Evidencia: 30011810 ACTIVIDAD  WGS CANDIDA 
2. Revisión infografía vigilancia por laboratorio Candida auris.
EVIDENCIA: 30011810 ACTIVIDAD INFOGRAFIA AURIS</t>
  </si>
  <si>
    <t xml:space="preserve">Se procesaron muestras para inmunhistoquímica y microscopía electrónica para entrenamiento de una estudiante de maestría. </t>
  </si>
  <si>
    <t>Se realizó el análisis cuantitativo de cortes de cerebros de ratón procesados para estudio de los neurotransmisores GABA y glutamato.</t>
  </si>
  <si>
    <t xml:space="preserve">Elaboración Encuesta inventario de muestras biológicas y envio a Directora de Investigación para ajustes y socialización. </t>
  </si>
  <si>
    <t>Se realizó el monitoreo de cada uno de los proyectos programados para la vigencia por el grupo. De cada uno se tiene un cronograma de seguimiento en donde se registraron avances y limitaciones para cada uno de ellos</t>
  </si>
  <si>
    <t>Los profesionales de la DISP participaron en diferentes 19 espacios de divulgación de conocimiento, en conferencias, webinar, organización de eventos y otras.
Se solicitara ajuste en la meta para el segundo trimestre de la vigencia</t>
  </si>
  <si>
    <t>No se tenían previstos resultados para este periodo.
Se solicitara ajuste en la meta para el segundo trimestre de la vigencia</t>
  </si>
  <si>
    <t>Se registraron en el I trimestre 62
manuscritos nuevos y se hizo el seguimiento a 76 manuscritos del 2021 que continuan en proceso. Total de procesos editoriales: 138</t>
  </si>
  <si>
    <t>Se publicó el Volumen 42 No. 1, marzo, 2022 en la Web https://revistabiomedica.org/index.php/biomedica/issue/view/183</t>
  </si>
  <si>
    <t>Participamos en el Comité Editorial de Biomédica, de Coordinadores, en la Red de Investigación en Cáncer y en La Academia Colombiana de Ciencias Exactas, Físicas y Naturales.
Se solicitara ajuste en la meta para el segundo trimestre de la vigencia</t>
  </si>
  <si>
    <t>Se realizo una reunion general el 18 de febrero con todas las ET para poner en comun los compromisos adquiridos con la RED TB para el desarrollo d elos planes de IO territoriales.
Se realizaron 25 talleres virtuales para dar inicio a la construcción de los planes de IO</t>
  </si>
  <si>
    <t>Se trabajó en el manuscrito "Cryptococcus neoformans- and Cryptococcus gattii-specific IgG, IgA and IgM differ among children and adults with and without cryptococcosis from Colombia", el cual fue sometido a publicación en la revista Mycoses.
EVIDENCIA: 3002134 ACTIVIDAD SOMETIMIENTO CRYPTO</t>
  </si>
  <si>
    <t>Se generó el cronograma de actividades a ejecutar en el año 2022
Se plantearon las acciones a seguir para la celebración del día mundial de la malaria.
Se solicitara ajuste en la meta para el segundo trimestre de la vigencia</t>
  </si>
  <si>
    <t>Se generó el cronograma de actividades a ejecutar en el año 2022
Se plantearon las acciones a seguir para la celebración del día mundial de Chagas.
Se solicitara ajuste en la meta para el segundo trimestre de la vigencia.</t>
  </si>
  <si>
    <t>1. Documento técnico final de Redes de Conocimiento Científico_II Edición                       
2. Acompañamiento escritura del Plan de Investigaciòn Operativa de la Red TB a las entidades territoriales de: Boyacá, Caldas, Buenaventura, Sucre, San Andres, Santa Marta. Reuniones periodicas para revisión de avances y revision de documento.
Se solicitara ajuste en la meta para el segundo trimestre de la vigencia</t>
  </si>
  <si>
    <t>1.Aplicación proyecto Redes Pulsenet  FOR-RO3-0000-001 Aplicación Convocatoria Internacional Wellcome Trust's proyecto “Genomics, computational biology and structuromics to support resistance prediction and diversity analysis in global Escherichia coli and Klebsiella spp. (short title: Global E. coli and Klebsiella ‘omics [GEcKO])”  liderado por el Profesor Derrick Crook de la Universidad de Oxford del Reino Unido.  No aprobado primera evaluación.
EVIDENCIA: 300213-3 ACTIVIDAD FICHA SANGER      2.Reunión virtual 12:00-1:00pm(8-03-22) Participación en Prueba piloto hAMRonization: ReLAVRA y PulseNet América Latina y el Caribe  
EVIDENCIA: 300213-3 ACTIVIDAD RELAVRA</t>
  </si>
  <si>
    <t>Los profesionales de la DISP sometieron o lograron la publicación de 29 artículos científicos en el I trimestre, en revistas indexadas de impacto en salud pública.  
Se solicitara ajuste en la meta para el segundo trimestre de la vigencia</t>
  </si>
  <si>
    <t>Se remitieron 5 informes científico - técnicos y financieros a entes financiadores de proyectos de investigación, se publicaron capitulos de libros, manuales y guías en la página web y en otros sitios de impacto en salud pública. 
Se solicitara ajuste en la meta para el segundo trimestre de la vigencia</t>
  </si>
  <si>
    <t>En el marco del Plan Anual de auditoría vigencia 2022, durante el primer trimestre 2022, fueron elaborados y socializados a las partes interesadas 28 informes y/o reportes de Ley requeridos de conformidad con la normatividad vigente entre los cuales se encuentran: Enero: Reporte CGR SIRECI Segundo semestre 2021-Delitos contra la admon pública; Reporte Obras civiles CGR-SIRECI-Diciembre de 2021; Seguimiento Plan de Mejoramiento Archivístico-INS Remisión 7° informe (trimestral); Reporte CGR-SIRECI-Gestión contractual Diciembre de 2021; Reporte Plan anticorrupción y de atención al ciudadano tercer cuatrimestre 2021; Seguimiento Plan anticorrupción y de atención al ciudadano tercer cuatrimestre 2021; Matriz de seguimiento Riesgos de Corrupción III cuatrimestre 2021.; Informe se seguimiento PQRSD corte Segundo Semestre 2021; Seguimiento avances PM CGR 31-12-2021; Informe de resultados Evaluación SIC II Semestre 2021; Evaluación por dependencias vigencia 2021 : Observatorio Nacional de salud, Direcciòn de producción, Direccion de Redes, Dirección de Vigilancia, Dirección de Investigación, Secretarìa General, Oficina TIC, Oficina Asesora jurídica, Oficina Planeación, Comunicaciones, Oficina de Control Interno; Seguimiento austeridad del gasto corte Cuarto trimestre 2020; Seguimiento a la gestión de riesgos institucionales tercer cuatrimestre 2021; Reporte acciones de repetición CGR-SIRECI Diciembre 2020.
Febrero: Reporte CGR-SIRECI-Gestión contractual Enero de 2022; Seguimiento al cumplimiento Ley 1712 de 2014 "Ley de transparencia y del derecho de acceso a la información pública" cuarto trimestre 2021; Seguimiento al cumplimiento de las obligaciones establecidas en el Decreto 1069 de 2015-Reporte al Sistema EKOGUI II semestre 2021; Evaluación del Sistema de control interno contable; Reporte obras CGR-SIRECI; Reporte cuenta anual CGR-SIRECI; Reporte del estado de harware y software INS; Seguimiento Plan estratégico sectorial Marzo: Evaluación del Sistema de control interno FURAG; Seguimiento cumplimiento reporte CHIP personal y costos; Reporte CGR-SIRECI-Gestión contractual Febrero de 2022; Reporte obras CGR-SIRECI Febrero de 2022; Seguimiento EDL; Seguimiento al estado de avance en la ejecución presupuestal.
Informes y reportes de Ley eleaborados (28) / No. informes programados y/o requeridos para el periodo evaluado (28)=100%</t>
  </si>
  <si>
    <t>En el marco del Plan anual de auditoría vigencia 2022, durante el primer trimestre 2022, fueron elaborados siete (7) informes que contienen las evaluaciones independientes realizadas al Sistema de control interno, a continuación se relacionan los seguimientos desarrollados en el periodo objeto de seguimiento: Enero: Seguimiento donaciones recursos COVID vigencia 2021; Atención de hallazgos OCI vigencia -2021 - 2022; Informe ejecutivo gestión programa auditoría interna al SIG 2021; Febrero: Plan institucional de archivo; Marzo: Seguimiento formulación Plan Anticorrupción y de atención al ciudadano; Formulación y seguimiento indicadores de gestión; Seguimiento Planes OTIC (seguridad y privacidad de la información)
Evaluaciones independientes realizadas (7) / Evaluaciones independientes programadas para el periodo (7)=100%</t>
  </si>
  <si>
    <t>Durante el primer trimestre 2022, en el marco del rol para el fomento de la cultura del control, se elaboraron y socializaron algunas estrategias de comunicación e información plasmadas en 3 boletines y 3 cápsulas de sensibilización, las cuales se listan a continuación: Boletín OCI 1 "Medición del desempeño institucional"; Boletín OCI 2 "Gestión de la Oficina de control interno 2021"; Boletín OCI 3 "Actualización procedimiento interno procedo Control Institucional"; Cápsula de sensibilización OCI 1 "Informes y/o reportes de ley a publicar al inicio de la vigencia "; Cápsula de sensibilización OCI 2 "Medición del desempeño institucional 2021"; Cápsula de sensibilización OCI 3 "Rendición de cuentas"
Estrategias para el fomento realizadas (6) / Estrategias programadas para el periodo evaluado (6) =100%</t>
  </si>
  <si>
    <t>Realización bateria de riesgo psicosocial y encuesta de clima organizacional</t>
  </si>
  <si>
    <t>Mediante Circular 014 de 2022,  se publicaron los resultados de la encuesta de evaluación de clima laboral "Monitoreo del Entorno laboral", realizada  en el mes de octubre de 2021.</t>
  </si>
  <si>
    <t xml:space="preserve">En el mes de Diciembre 20201 se realizo el diagnostico de necesidades de capacitacion de la entidad el cual se encuentra consignado en el PIC 2022 como insumo para la elaboración del Plan Institucional de Capacitación que fue puesto en consideración y  publicado en el espacio de transparencia de la pagina de internet de la entidad. A través de esta encuesta que recoge aspectos que contribuyen al mejoramiento continuo.     Link de la encuesta: https://forms.office.com/r/tGiHPvFT5F
</t>
  </si>
  <si>
    <t>En el mes de enero 2022 según lo establecido por la normatividad el PIC fue puesto a consideración de la ciudadania y publicada en la pagina internet de la entidad, espacio de transparencia. Link: https://www.ins.gov.co/Transparencia/Planes%20estratgicos%20sectoriales%20e%20institucionales/6.%20PIC%20-INS-2022.pdf</t>
  </si>
  <si>
    <t>Para la vigencia 2022 fue asignado un presupuesto de $50 millones del proyecto entorno laboral saludable. C-1999- 0300-6- 0-1999059-02 adquisición de bienes y servicios - servicio de educación informal para la gestión administrativa - fortalecimiento entorno laboral saludable del instituto nacional de salud   nacionaL. actividad POA: 200113</t>
  </si>
  <si>
    <t>No aplica para este trimestre</t>
  </si>
  <si>
    <t>Para la vigencia 2022 fue asignado un presupuesto de $60 millones del proyecto entorno laboral saludable. C-1999- 0300-6- 0-1999059-02 adquisición de bienes y servicios - servicio de educación informal para la gestión administrativa - fortalecimiento entorno laboral saludable del instituto nacional de salud   nacionaL. actividad POA: 200112</t>
  </si>
  <si>
    <t>Periodicamente se realiza seguimiento al proyecto de entorno laboral saludable con la coordinadora del grupo teniendo como insumo de información la ejecución enviada desde el grupo de Financiera de la entidad.</t>
  </si>
  <si>
    <t>Para la vigencia 2022 fue asignado un presupuesto de $180 millones del proyecto entorno laboral saludable. C-1999- 0300-6- 0-1999061-02 adquisición de bienes y servicios - servicio de educación informal para la gestión administrativa - fortalecimiento entorno laboral saludable del instituto nacional de salud   nacionaL. actividad POA: 200212</t>
  </si>
  <si>
    <t xml:space="preserve">En el mes de enero 2022 según lo establecido por la normatividad el Plan Estrategico  fue puesto a consideración de la ciudadania y publicada en la página internet de la entidad, espacio de transparencia. Link:  https://www.ins.gov.co/Transparencia/Paginas/planeacion/politicas-lineamientos-manuales.aspx
En el primer trimestre en el programa de bienestar  se programaron 10 actividades, todas se realizaron: Aniversario del INS el 24 de enero, taller de equidad de género 16 de febrero, taller virtual de artes 18 de febrero, clase virtual de rumba 23 de febrero,  taller de pre pensionados 25 de febrero,  eucaristía de miércoles de ceniza  2 de marzo, celebración día de la mujer 8 de marzo, celebración día del hombre 17 de marzo, jornada de donación de sangre 24 de marzo y reconocimiento en tu cumpleaños al comienzo de los meses de enero, febrero y marzo.                                  Se suscribió contrato 23 de 2022 con la Caja de Compensación Familiar Cafam por valor de $172.531.519, fecha de suscripción 3 de febrero y de finalización 30 de septiembre.  En relación con el area deportiva  se iniciaron los entrenamientos de gimnasio al aire libre con los horarios  de lunes, miércoles y viernes de 7:30 am a 8:30 am y 4 pm a 5 pm. Al igual pausa activas los días martes jueves a los funcionarios que asisten presencial y se apoyó algunas actividades de SST. Se reactivaron los entrenamientos de los deportes tales como:
 Fútbol martes y jueves 12 medio día a 1:30 pm.
 Voleibol miércoles 12 medio día a 1:30 pm
Baloncesto lunes 12 medio día a 1:30 pm
Se sigue apoyando las actividades de entrega de elemento de bioseguridad con SST.
De acuerdo al plan y cronograma de trabajo del SG-SST, se han venido realizando las diferentes actividades de promoción y prevención, seguimiento medicante entrega en SISDOC de los exámenes ocupacionales 2021, seguimiento a morbilidad y ausentismo, informe de condiciones de salud 2021, Afiliaciones a ARLpositiva a planta y contrato, inspecciones de seguridad industrial, levantamiento del inventario de botiquines, seguimiento a acciones preventivas y correctivas, capacitación a supervisores en el SG- SST, actualización de la matriz de capacitación, ajuste al profesiograma, el POE del SG-SST, actualización del PVE Quimico, Acompañamiento en las visitas para modalidad de teletrabajo, Entrega de tapabocas mensualmente, acompañamiento en el PESV, acompañamiento en el COPASST, ajuste al plan de emergencias, diseño y envio de estudios previos de exámenes ocupacionales 2022, vacunación al personal de planta según esquemas, segumiento vacunación COVID- 19.
Para el primer trimestre 2022 Por el correo de capacitacion@ins.gov.co el día 07 de enero 2022  se publica la circular 001/2022 en el cual se informa a la comunidad INS con el fin de garantizar una adecuado cierre del periodo de evaluación 2021 – 2022”. 
El día 14 de Enero 2022 por el correo capacitacion@ins.gov.co se recuerda que es el último día para reportar los inconvenientes u errores  del asunto de la referencia, se solicita a Evaluados y/o Evaluadores revisar el contenido de la presente circular, con el fin de garantizar una adecuado cierre del periodo de evaluación 2021 – 2022”
 El día 31 de Enero por el correo capacitacion@ins.gov.co  La Comisión Nacional del Servicio Civil,  envía una cordial invitación para participar en la jornada de capacitación sobre las fases de “calificación definitiva del periodo anual 2021-2022 y la concertación de compromisos del periodo 2022-2023 en el sistema Tipo de Evaluación del Desempeño Laboral” la cual se realizará, el día 04 de febrero de 2022, en horario de 10:00 am a 12:00m. Participe y conéctese el día programado a través del siguiente link:  https://tinyurl.com/Capacitacion-EDL-04-de-feb
Durante el primer trimestre 2022 desde el PIC se realizaron las siguientes actividades:
Enero 2022:
 Apoyo en la proyección correo selección servidores públicos maestría PUJ para aprobación de la Secretaria General.
 Apoyo y seguimiento  en la solicitud a comunicaciones elaboración pieza informativa  de la selección servidores públicos maestría PUJ
 Entrega soportes de capacitación para archivo en las historias laborales de los funcionarios
 Invitación por parte de la Comisión Nacional del Servicio Civil en la jornada de capacitación sobre las fases de “calificación definitiva del periodo anual 2021-2022 y la concertación de compromisos del periodo 2022-2023 en el sistema Tipo de Evaluación del Desempeño Laboral” (publicada por capacitacion@ins.gov.co)
Febrero 2022:
 Invitación de la Oficina Asesora de Planeación y Estudios Sectoriales y el Grupo de Estudios Sectoriales y Evaluación de Política Pública del Ministerio de Salud y Protección Social, tenemos el gusto de invitarlo al Seminario "Diálogos en Salud" versión No. 60.(publicada por capacitacion@ins.gov.co)
 Invitación del Archivo General de la Nación a la participación a los siguientes cursos virtuales gratuitos bajo la metodología auto gestionable en la plataforma virtual de aprendizaje del AGN: http://e-learning.archivogeneral.gov.co 
 Invitación de la Función Pública enviada a los integrantes de la OAP y  los jefes de control interno de entidades nacionales y territoriales a conversar sobre las herramientas técnicas para su ejercicio, el diligenciamiento del aplicativo FURAG 2021.
Marzo 2022
 Publicación por capacitacion@ins.gov.co  capacitación a los supervisores de contratos del INS respecto a lineamientos a tener en cuenta desde SST
 Publicación por capacitacion@ins.gov.co  charla sobre “Resiliencia y resolución de conflictos” dada por ARL POSITIVA.
 Invitación de la Oficina Asesora de Planeación y Estudios Sectoriales y el Grupo de Estudios Sectoriales y Evaluación de Política Pública del Ministerio de Salud y Protección Social al Seminario Diálogos en Salud versión No. 62 “Somos dueños de nuestro destino: PDSP 2022-2031"
</t>
  </si>
  <si>
    <t>En el mes de enero 2022 según lo establecido por la normatividad el Plan de Vacantes fue puesto a consideración de la ciudadania y publicada en la pagina internet de la entidad, espacio de transparencia. Link:  https://www.ins.gov.co/Transparencia/Planes%20estratgicos%20sectoriales%20e%20institucionales/3.%20Plan%20de%20vacantes%20y%20Prevision%20de%20recursos%20humanos%202022.pdf</t>
  </si>
  <si>
    <t>En el mes de enero 2022 según lo establecido por la normatividad el Plan de Prevision fue puesto a consideración de la ciudadania y publicada en la pagina internet de la entidad, espacio de transparencia. Link:  https://www.ins.gov.co/Transparencia/Planes%20estratgicos%20sectoriales%20e%20institucionales/3.%20Plan%20de%20vacantes%20y%20Prevision%20de%20recursos%20humanos%202022.pdf</t>
  </si>
  <si>
    <t xml:space="preserve">Se elaboró el Plan de Bienestar e Incentivos 2022 y se aprobó en reunión del Comité Institucional de Gestión y desempeño de fecha 28 de enero. El Plan se encuentra publicado en la página institucional en https://www.ins.gov.co/Transparencia/Paginas/planeacion/politicas-lineamientos-manuales.aspx </t>
  </si>
  <si>
    <t>En el mes de enero 2022 según lo establecido por la normatividad el Plan SST fue puesto a consideración de la ciudadania y publicada en la pagina internet de la entidad, espacio de transparencia. Link: https://www.ins.gov.co/Transparencia/Planes%20estratgicos%20sectoriales%20e%20institucionales/8.%20Plan%20de%20SST%202022.pdf</t>
  </si>
  <si>
    <t>De acuerdo al plan y cronograma de trabajo del SG-SST, se han venido realizando las diferentes actividades de promoción y prevención, seguimiento medicante entrega en SISDOC de los exámenes ocupacionales 2021, seguimiento a morbilidad y ausentismo, informe de condiciones de salud 2021, Afiliaciones a ARLpositiva a planta y contrato, inspecciones de seguridad industrial, levantamiento del inventario de botiquines, seguimiento a acciones preventivas y correctivas, capacitación a supervisores en el SG- SST, actualización de la matriz de capacitación, ajuste al profesiograma, el POE del SG-SST, actualización del PVE Quimico, Acompañamiento en las visitas para modalidad de teletrabajo, Entrega de tapabocas mensualmente, acompañamiento en el PESV, acompañamiento en el COPASST, ajuste al plan de emergencias, diseño y envio de estudios previos de exámenes ocupacionales 2022, vacunación al personal de planta según esquemas, segumiento vacunación COVID- 19.</t>
  </si>
  <si>
    <t xml:space="preserve">Por el correo de capacitacion@ins.gov.co el día 07 de enero 2022  se publica la circular 001/2022 en el cual se informa a la comunidad INS con el fin de garantizar una adecuado cierre del periodo de evaluación 2021 – 2022”. 
El día 14 de Enero 2022 por el correo capacitacion@ins.gov.co se recuerda que es el último día para reportar los inconvenientes u errores  del asunto de la referencia, se solicita a Evaluados y/o Evaluadores revisar el contenido de la presente circular, con el fin de garantizar una adecuado cierre del periodo de evaluación 2021 – 2022”
El día 31 de Enero por el correo capacitacion@ins.gov.co  La Comisión Nacional del Servicio Civil,  envía una cordial invitación para participar en la jornada de capacitación sobre las fases de “calificación definitiva del periodo anual 2021-2022 y la concertación de compromisos del periodo 2022-2023 en el sistema Tipo de Evaluación del Desempeño Laboral” la cual se realizará, el día 04 de febrero de 2022, en horario de 10:00 am a 12:00 am.
Participe y conéctese el día programado a través del siguiente link: 
https://tinyurl.com/Capacitacion-EDL-04-de-feb
</t>
  </si>
  <si>
    <t>Elaboración, remisión y gestión de respuesta a diversas consultas de los funcionarios de la entidad  relacionadas con el sistema de evaluación del desempeño laboral, durante el primer trimestre 2022.</t>
  </si>
  <si>
    <t>Durante el primer trimestre de 2022 no se han ejecutado recursos de este item</t>
  </si>
  <si>
    <t>Durante el primer trimestre de 2022 se han ejecutado recursos de este item $8.053.333</t>
  </si>
  <si>
    <t>Durante el primer trimestre de 2022 se han ejecutado recursos de este item $33.905.583</t>
  </si>
  <si>
    <t>Durante el primer trimestre 2022 los planes de talento humano (6) se han venido ejecutando según lo establecido y el seguimiento realizado en este plan de accion .</t>
  </si>
  <si>
    <t>De acuerdo al plan y cronograma de trabajo del SG-SST, se han venido realizando las diferentes actividades de promoción y prevención, seguimiento mediante entrega en SISDOC de los exámenes ocupacionales 2021, seguimiento a morbilidad y ausentismo, informe de condiciones de salud 2021, Afiliaciones a ARLpositiva a planta y contrato, inspecciones de seguridad industrial, levantamiento del inventario de botiquines, seguimiento a acciones preventivas y correctivas, capacitación a supervisores en el SG- SST, actualización de la matriz de capacitación, ajuste al profesiograma, el POE del SG-SST, actualización del PVE Quimico, Acompañamiento en las visitas para modalidad de teletrabajo, Entrega de tapabocas mensualmente, acompañamiento en el PESV, acompañamiento en el COPASST, ajuste al plan de emergencias, diseño y envio de estudios previos de exámenes ocupacionales 2022, vacunación al personal de planta según esquemas, segumiento vacunación COVID- 19.</t>
  </si>
  <si>
    <t>Durante el primer trimestre 2022 no se ha realizado ningun tipo de capacitacion paga desde el proyecto de entorno laboral saludable.</t>
  </si>
  <si>
    <t>Durante el primer trimestre 2022 se han solicitado CDP por $367 millones en actividades propias del proyecto (pago contrastistas) Bienestar Laboral</t>
  </si>
  <si>
    <t>Durante el primer trimestre 2022 se han solicitado CDP por $46 millones en actividades transversales, SST y Bienestar Laboral</t>
  </si>
  <si>
    <t>Durante el primer trimestre 2022 se han desarrollado las actividades propuestas desde la planificación del Plan de Acción del grupo de Talento Humano.</t>
  </si>
  <si>
    <t>Se han adelantado actividades preparatorias orientadas al cumplimiento del objetivo.</t>
  </si>
  <si>
    <t xml:space="preserve">Se publicó en la página del INS la ejecución contractual correspondiente a los meses de enero, febrero y marzo </t>
  </si>
  <si>
    <t xml:space="preserve">Se realizó monitoreo via correo, de la ejecución programada correspondiente a los meses de enero, febrero y marzo </t>
  </si>
  <si>
    <t>Se dictaron dos charlas a supervisores y referentes de contratación, la primera el día 11 de febrero de 20222  teniendo como tema el "Correcto diligenciamiento del informe final" y  la segunda el dia 28 de febrero de 20222 teniendo como tema "Diligenciamiento y cargue de documentos para pago contratista"</t>
  </si>
  <si>
    <t>1. PROCAVERT- Programa calidad de vertimientos (100% cumplimiento de actividades)  
1.1. Radicación en la Secretaría General estudios técnicos - económicos, de mercado, matriz de riesgos, y solicitud de contratación de laboratorio acreditado que realice la caracterización, aforo y análisis de aguas residuales del INS.
1.2. Radicación en la Secretaría General estudios técnicos - económicos, de mercado, matriz de riesgos, y solicitud de contratación de empresa que realice el mantenimiento de la planta de tratamiento de aguas residuales no domesticas -Parné del INS.
1.3. Seguimiento a la operación de la Planta de Tratamiento de Aguas Residuales No Domésticas PTARnD.</t>
  </si>
  <si>
    <t>2. PAUA- Programa de Ahorro y Uso de Agua (100% cumplimiento de actividades)      
2.1. Cuantificación del consumo de agua, teniendo como soporte los recibos del servicio público.
2.2. Realización de recorridos para identificación de fugas de agua en áreas del INS: Segundo piso bloque A; Primer y Segundo piso Bloque B Baños, Fisiología Molecular, Microbiología 1, cafetería, INVIMA, Virología, Microbiología 2; Almacén, UTAC, transporte, nuevo Bioterio, portería.
2.3. Reporte de cinco (5) fugas de agua en el servicio técnico de mantenimiento.
2.4. Presentación a la CAR registro diario de volúmenes extraídos del pozo profundo.</t>
  </si>
  <si>
    <t>3. PGIR- Programa Gestión Integral de Residuos (105% cumplimiento de actividades)  
3.1. Identificación, segregación, etiquetado y cuantificación de los residuos peligrosos infecciosos al gestor autorizado ECOCAPITAL los lunes, miércoles y viernes. (Sede CAN y Hacienda Galindo, además se diligenciaron los formatos de cuantificación. 
3.2. Registro de la cuantificación de residuos generados en el INS y los transportados a partir de los manifiestos. 
3.3. Entrega de residuos peligrosos infecciosos a ECOCAPITAL y PROSARC para su correcto tratamiento y disposición final. (Sede CAN y Hacienda Galindo).
3.4. Registro RESPEL web IDEAM correspondiente a la Hacienda Galindo y el CAN.
3.5. Seguimiento a la ruta sanitaria (roja, verde y gris) y cuartos de almacenamiento central.
3.6. Elaboración y publicación de circular comunicando el cronograma de las jornadas de eliminación de RESPEL para el año 2022.
3.7. Realización de jornada de eliminación RESPEL  el día 16 de marzo de 2022 (793 Kg).
3.8. Recolección y aprovechamiento de residuos reciclables generados en las diferentes áreas (1806 Kg).
3.9. Publicación de setenta y siete (77) oferta en la bolsa de residuos del INS-BorsINS.
3.10. Entrega de residuos en post consumo: Medicamentos (16,5 Kg); Luminarias (107,60 Kg) y baterías (15 kg).
3.11. Ejecución de seguimiento a controles operacionales ambientales al contratista de adecuaciones o construcción de infraestructura (DRV INGENIERIA SAS y SNAIRE).</t>
  </si>
  <si>
    <t>4. PROURE -Programa uso eficiente y racional de energía.  (100% cumplimiento de actividades)  
4.1. Cálculo del consumo de energía eléctrica mensual basado en la facturación de cada sede, el cual se encuentra disponible en la base de datos: cálculo consumo ahorro de energía 2022.
4.2. Inscripción en los Proyectos de Responsabilidad Empresarial y Sostenibilidad (Pro-RedES) de la Secretaría Distrital de Ambiente, con el proyecto Gestión Energética.</t>
  </si>
  <si>
    <t>5. PROAIREL- Programa aire limpio (100% cumplimiento de actividades)  
5.1. Radicación en la Secretaría General de estudios técnicos - económicos, de mercado, matriz de riesgos, y solicitud de contratación de laboratorio acreditado que realice el muestreo de emisiones de gases contaminantes de las calderas.
5.2. Control de la vigencia de los certificados de gases de los vehículos del INS: Se realiza la verificación del control de la vigencia de los certificados de gases al  vehículo HTN-697 del INS, en donde se observa que a pesar de que este estaba planeado para el mes de marzo de 2022, Gestión Administrativa decidió adelantar la actividad en el mes de diciembre de 2021, para que a todos los vehículos se les realice la actualización en un mismo momento.
5.3. Realización del registro e identificación de los bici-usuarios.
5.4. Realización de cuantificación de llegadas de bici-usuarios para puntaje PRAMINS.</t>
  </si>
  <si>
    <t>6. PROFAUFLOR- Programa de protección de fauna y flora (150% cumplimiento de actividades)  
6.1. Seguimiento a la poda del césped y al mantenimiento de los jardines.
6.2. Recolección de cosecha de la eco huerta.</t>
  </si>
  <si>
    <t>7. PROMEPA- Programa menos papel (100% cumplimiento de actividades) 
7.1. Seguimiento a las solicitudes de resmas de papel al almacén.
7.2. Seguimiento a las impresoras del INS, para verificación de la cantidad de impresiones realizada.</t>
  </si>
  <si>
    <t>8. Programa E conciencia (100% cumplimiento de actividades)      
8.1. Revisión de la información en la intranet o internet sobre Gestión Ambiental.
8.2. Elaboración y publicación de las piezas comunicativas en los bolsillos informativos ambientales en cada área del INS, en el mes de febrero de 2022 con el tema "El cambio ha llegado (Adopción de la resolución 2184 de 2019 en el INS)".
8.3. Realización de inducción a los servidores públicos y contratistas que ingresaron al INS durante el período.
8.4. Ejecución de capacitaciones ambientales magistrales al Grupo de Genómica.</t>
  </si>
  <si>
    <t xml:space="preserve">El diagnostico de las areas fue realizado por parte del equipo de infraestructura física de la coordinación de Gestión Administrativa. </t>
  </si>
  <si>
    <t xml:space="preserve"> El equipo de infraestructura del Grupo de Gestión Administrativa realizó el plan de mantenimiento de áreas correspondiente al 2022, teniendo en cuenta las necesidades que se presentan para este año en cada una de las áreas, y la priorización de mantenimiento de las mismas.</t>
  </si>
  <si>
    <t>El proceso contractual se radicó en el mes de marzo a la coordinación de Gestión Contractual, siendole asignado el número de proceso INS-LP-002-2022, en la plataforma SECOP II</t>
  </si>
  <si>
    <t>Durante el primer trimestre de 2022, desde el grupo de Gestión Administrativa se gestionó el pago de los servicios públicos del INS.</t>
  </si>
  <si>
    <t>Durante el primer trimestre de 2022, desde el grupo de Gestión Administrativa se gestiono el proceso de pago mensual de los contratos de prestación de servicios profesionales y de apoyo.</t>
  </si>
  <si>
    <t xml:space="preserve">El equipo de mantenimiento de infraestructura atendió de manera satisfactoria las solicitudes presentadas en el primer trimestre del 2022. </t>
  </si>
  <si>
    <t xml:space="preserve">El equipo de mesa de ayuda, atendió de manera satisfactoria las solicitudes de soporte técnico presentadas en el primer trimestre del 2022. </t>
  </si>
  <si>
    <t>Durante el primer trimestre del 2022 se registran 3968 datos de la informaciòn recibida por medio fisico como electrònico, la descripciòn de lo que contiene cada archivo se encuentra ubicada en el aplicativo Sisdoc, asi mismo informaciòn de traslado y documentos anexos a la solicitud. Tambièn se diligencia en el FOR-A08.0000-018 "CONTROL ENTREGA DE COMUNICACIONES OFICIALES" cada uno de estos registros para tener mayor control y conocimiento de la informaciòn recibida en el GACC.</t>
  </si>
  <si>
    <t>A través del aplicativo de PQRSD se crean y asignan un total de 704 solicitudes que fueron tramitadas por los diferentes procesos conforme a solicitud realizada por el peticionario, cada uno de estos registros se ubican en el Sistema PQRSD, los cuales se pueden consultar de acuerdo a permisos del perfil. Asì mismo se obtienen 3968 registros desde el aplicativo Sisdoc, actividad que se describe en la casilla anterior</t>
  </si>
  <si>
    <t>Una vez recibida la solicitud en el GACC se realiza el envìo al proceso que corresponda, independiente de su soporte (fìsico-electrònico). Respecto a la remisiòn de informaciòn de comunicaciones oficiales se realiza una vez se ingresa al aplicativo e identifica la solicitud por este medio.</t>
  </si>
  <si>
    <t xml:space="preserve">Por medio del call center se atienden 1814 llamadas, varias de ellas se remiten a la dependencia que corresponde, y algunas se tramitan en el GACC cuando se trata de gestiòn de PQRSD. </t>
  </si>
  <si>
    <t>Cada una de las PQRSD registradas en el aplicativo se le realiza el debido monitoreo de acuerdo a lo establecido en el POE, de manera que las 704 solicitudes radicadas se encuentran con su debido monitoreo, comunicando su creación y tiempo para gestión, información que se puede corroborar en los comentarios de gestiòn.</t>
  </si>
  <si>
    <t>El GACC, realizò socializaciones respecto al manejo de PQRSD de manera interna como externa,  esto con el fin de brindar y ampliar  conocimiento a los referentes sobre el manejo adecuado de las PQRSD y su respuesta oportuna, en el trimestre se socializó informe de oportunidad preliminar y final, así como mesa de trabajo con la DVARSP frente a PQRSD de vigencias pasadas</t>
  </si>
  <si>
    <t>El GACC, realizò diferentes actividades a travès de los canales internos respecto al manejo de aplicativo de PQRSD y Sisdoc de manera interna como externa, esto con el fin de brindar y ampliar  conocimiento a los referentes sobre el manejo adecuado de las PQRSD y su respuesta oportuna, para el periodo se trabajó con Gestión Administrativa, DVARSP, Dirección General y funcionario del GACC</t>
  </si>
  <si>
    <t>Se proyectan memorandos a cinco (05) procesos, solicitando informaciòn relacionada con la planeaciòn para la presente vigencia, con el fin de llevar a cabo la mediciòn sobre productos y/o servicios que ofertarà el INS.</t>
  </si>
  <si>
    <t>Actualmente se encuentra en elaboraciòn una pieza gràfica, lo que permite ampliar informaciòn y actualizar de acuerdo a la necesidad y funciòn de los procesos. No se tenían previstos resultados para este periodo</t>
  </si>
  <si>
    <t>Desde el GACC se brindó apoyo en elaboraciòn de herramientas que permitan medir la satisfacciòn del evento que se lleva acabo, para esta ocasiòn se realizó formularios que se tuvieron en cuenta para eventos como: 
Formulario de preguntas
Satisfacción de la Rendición de Cuentas
Charla científica marzo</t>
  </si>
  <si>
    <t>Se elabora Informe de reunión Nacional Bancos de Sangre y Servicios de Transfusión, Satisfacción Sistema PQRSD, y Feria Santander de Quilichao, de acuerdo a resultados obtenidos los procesos determinan oportunidades de mejora</t>
  </si>
  <si>
    <t>No se tenían previstos resultados para este periodo. Se participó en reuniones sectoriales donde se ha llevado a cabo la co creación de documentos para caracterización de partes interesadas, se invitó a la OAP a reunión por su fortaleza en el tema para la gestión. Se realizó diligenciamiento del componente 3 y 5 del MISC, se confirmò información para la toma de taller en lenguaje de señas colombiana</t>
  </si>
  <si>
    <t>Se realiza el consolidado de necesidades por Direcciones, para definir equipos a adquirir.  
Se trabaja en conjunto con el FEI, Dirección de Producción, Otros Laboratorios y Enterritorios, elaborando 61 fichas técnicas para adquirir 109 equipos. Para equipos de apoyo crítico se elaboraron 5 fichas técnicas para adquirir 9 equipos.</t>
  </si>
  <si>
    <t>Se radican 2 Estudios Previos para la adquisición de: Monitores y Autoclave y Horno despirogenización.</t>
  </si>
  <si>
    <t>Durante el I-Trim 2022, se realiza el ingreso a PAME de 5 equipos, los cuales se encuentran instalados en: 1 equipo para Bioterio (DP), 1 equipo para Genómica de microorganismos emergentes (DISP), 3 equipos para Química y Toxicología (DRSP)</t>
  </si>
  <si>
    <t xml:space="preserve">Se definen las necesidades para incluir en el Plan Anual de Adquisiciones, con un total de 36 necesidades, identificadas por= Contratación directa: 22, Contratación mínima cuantía: 4,  Licitación 5, Selección abreviada: 4 y Subasta: 1.
Para adquisición de equipos: 8, Contratos de prestación de servicios: 12 y Servicios OCM: 16 </t>
  </si>
  <si>
    <t>Se define el Plan de Aseguramiento Metrológico para el I-Trim 2022, con un avance del 82%. 
Como resultado de realizar las actividades operativas, se ejecuto un total de 932 OCM contra 1.137 OCM programadas.</t>
  </si>
  <si>
    <t>Los profesionales del GELP realizan la actualización de la información para incluir en el PAME, de esta forma sobre las 932 OCM ejecutadas se ingresan los datos correspondientes a la ejecución, la programación para la siguiente vigencia según frecuencia, estadlo del equipo, informe y proveedor.</t>
  </si>
  <si>
    <t>Duante el I-Trim 2022, se realiza supervisiòn a 18 contratos, de los cuales: 8 cuentan con el FOR-A02.0000-038 Informe final de supervision, certificación final de ejecución, cumplimiento y recibo definitivo a satisfacción, 10 con el FOR-A02.0000-020 Certificación de aprobación de pago parcial (persona juridica) y 10 con el FOR-A02.0000-037 Informe parcial de supervision.</t>
  </si>
  <si>
    <t>A través del Centro de Servicio, se recibieron 109 solicitudes a través del Centro de Servicio (Service Manager) identificadas, así: Concepto para dar de baja: 22 solicitudes, Correctivo: 67 solicitudes, Diagnóstico: 10 solicitudes, Instalación: 1 solicitud, Traslado de Equipos: 1 solicitud y Verificación: 10 solicitudes.</t>
  </si>
  <si>
    <t>Se solicitó oportunamente reprogramar esta tarea para ser realizada en el mes de Julio.</t>
  </si>
  <si>
    <t xml:space="preserve">Realización visita de identificación y valoración al fondo acumulado de  Tesorería y Facturación (Gestión Financiera) y Área de Trabajo Central de Muestras. </t>
  </si>
  <si>
    <t>Diligenciamiento en conjunto con la dependencia del inventario fondo acumulado de Tesorería y Facturación (Gestión Financiera) y Central de Muestras.</t>
  </si>
  <si>
    <t>Realización de visitas para revisión, actualización y ajustes de las tablas de retención documental en la Dirección de Vigilancia, Microbiología Red, Central de Muestras, Subdirección Gestión de Calidad de Laboratorios de Salud Pública y Virología.</t>
  </si>
  <si>
    <t>Acta de reunión virtual revisando los ajustes remitidos por el Instituto Nacional de Salud -INS el 18 de febrero de 2022 para la evaluación y convalidación de las Tablas de Valoración Documental.</t>
  </si>
  <si>
    <t>Reuniones presenciales en Tic´s para Exponer los requerimiento funcionales y no funcionales que debe cumplir el SGDEA Orfeo, Seguimiento actividades Orfeo INS 2022 y Flujo de Trabajo Electrónico- levantamiento de Requerimientos (ORFEO).</t>
  </si>
  <si>
    <t xml:space="preserve">Se realizò visita a la Subdirección Laboratorio Nacional de Referencia, Microbiología Red, Virología Red, Red de Donación y Transplantes, Subdirección Calidad Red, Central de muestras y Grupo de Toxicología y Química para seguimiento al SIC. </t>
  </si>
  <si>
    <t xml:space="preserve">Publicación del cronograma para transferencias documentales primarias a tavés de inscomunicaciones. </t>
  </si>
  <si>
    <t>A final de cada mes se exporta del SIIF la ejecución presupuesta,se elabora informe comparativo con porcentajes y se solicita mediante incidente publicación Ejecucion presupuestal de Ingresos y Gastos en la pagina web del Ins boton de Transparencia y acceso a la información publica . Se adjunta evidencias del  primer trimestre 2022</t>
  </si>
  <si>
    <t>En central de cuentas se radican la cuentas y facturas de acuerdo con el pac solicitado mensualmente . Se adjunta evidencias del primer trimestre 2022</t>
  </si>
  <si>
    <t>En Factiuración previa confirmación del pago y de las areas técnicas se verifica en el banco los recursos para generar la factura electronica 
Se adjuntan evidencias del primer trimestre 2022</t>
  </si>
  <si>
    <t>Durante el primer trimestre 2022 se prepararon, consolidaron y publicaron los estados contables del cuarto trimestre 2021 y los del mes de enero 2022. El cierre contable del mes de febrero se realizara durante el mes de abril. Se adjunta evidencia.</t>
  </si>
  <si>
    <t>No se tiene asignación de recursos para la realización de esta actividad. Se dio cumplimiento con las tareas previstas.</t>
  </si>
  <si>
    <t xml:space="preserve">Para el primer trimestre de la vigencia, se programaron por parte de las áreas técnicas 103 procesos en el plan anual de adquisiciones, de los cuales, se radicaron y gestionaron 102 procesos, quedando pendiente por radicar 1 proceso. De los 102 procesos contractuales gestionados, se legalizaron 77 contratos, se encuentran en trámite 23 procesos contractuales y se devolvieron 2 procesos. </t>
  </si>
  <si>
    <t>Se llevaron a cabo 2 capacitaciones a los supervisores sobre temas contractuales de las 2 que se tenian programadas</t>
  </si>
  <si>
    <t>Cumplimiento total de las actividades establecidas en cada uno de los programas ambientales. 
Para los programas ambientales PGIR y PROFAUFLOR se supera el porcentaje de ejecución, con un resultado del 105 % y 150% de ejecución  respectivamente.
Todos los soportes y las evidencias de ejecución reposan en el archivo de Gestión Ambiental, y adicionalmente se cuenta con el seguimiento mensual de la ejecución de cada uno de los programas ambientales.</t>
  </si>
  <si>
    <t>Se ejecutaron recursos de la actividad: Apoyo logístico - gastos operativos, con los cuales se efectuaron pagos de servicios públicos del INS, y pago de contratos de prestación de servicios profesionales y de apoyo.</t>
  </si>
  <si>
    <t>Una vez verificadas las comunicaciones radicadas a travès del aplicativo Sisdoc, se procede con la asignaciòn al proceso que corresponde, con el fin de brindar conocimiento de la solicitud para su gestiòn.</t>
  </si>
  <si>
    <t>Se elaboran infografìas respecto al buen manejo y respuesta oportuna de PQRSD, con el fin de ampliar conocimiento y aclarar dudas en su gestiòn por los referentes tanto del GACC como de otros procesos. Asi mismo se brinda apoyo  en actualizaciòn del POE-A08.0000-002 de acuerdo a necesidad de los grupos que conforman el INS.</t>
  </si>
  <si>
    <t>Se brinda apoyo en elaboraciòn de memorandos enviados a las cinco (5) Direcciónes Técnicas y a la Secretaria General siete (07) procesos, solicitando informaciòn relacionada con la planeaciòn durante la presente vigencia con el fin de llevar a cabo la mediciòn sobre los productos y/o servicios que ofertarà el INS, así como la medición de atención interna que se presta. Memorandos No. 3-2080-22-01005, 3-2080-22-01006, 3-2080-22-01007, 3-2080-22-01008, 3-2080-22-01009, 3-2080-22-010010</t>
  </si>
  <si>
    <t xml:space="preserve"> No se tenían previstos resultados para este periodo</t>
  </si>
  <si>
    <t>Presupuesto comprometido con CDP para adquisición de equipos</t>
  </si>
  <si>
    <t>Presupuesto comprometido con CDP para realizar OCM</t>
  </si>
  <si>
    <t>Presupuesto comprometido con CDP para contratos de prestación de servicios</t>
  </si>
  <si>
    <t xml:space="preserve">Presupuesto comprometido con CDP para procesos trasversales (Contratos prestación de servicio, pago servicios publicos y caja menor) </t>
  </si>
  <si>
    <t>Se solicitó oportunamente reporgramar esta tarea para ser realizada en el mes de Julio.</t>
  </si>
  <si>
    <t xml:space="preserve">Se realizaron 3 visitas de identificación y valoración al fondo acumulado de  Tesorería y Facturación (Gestión Financiera) y Área de Trabajo Central de Muestras. </t>
  </si>
  <si>
    <t>Se realizaron 5 visitas para revisión, actualización y ajustes de las tablas de retención documental en la Dirección de Vigilancia, Microbiología Red, Central de Muestras, Subdirección Gestión de Calidad de Laboratorios de Salud Pública y Virología.</t>
  </si>
  <si>
    <t>Se realizó una reunión virtual revisando los ajustes remitidos por el Instituto Nacional de Salud -INS para la evaluación y convalidación de las Tablas de Valoración Documental.</t>
  </si>
  <si>
    <t>Se realizaron 3 reuniones presenciales en Tic´s para Exponer los requerimiento funcionales y no funcionales que debe cumplir el SGDEA Orfeo, Seguimiento actividades Orfeo INS 2022 y Flujo de Trabajo Electrónico- levantamiento de Requerimientos (ORFEO).</t>
  </si>
  <si>
    <t xml:space="preserve">Se realizaron 7 visitas a la Subdirección Laboratorio Nacional de Referencia, Microbiología Red, Virología Red, Red de Donación y Transplantes, Subdirección Calidad Red, Central de muestras y Grupo de Toxicología y Química para seguimiento al SIC. </t>
  </si>
  <si>
    <t>Durante el primer trimestre 2022, se generaron y publicacron los estados contebles del cuarto trimestre 2021 y los de enero 2022. El cierre contable del mes de febrero se realizara en el mes de abril
La evidencia se encuentra en la pagina web del Ins link https://www.ins.gov.co/Transparencia/Paginas/presupuesto/ejecucion-presupuestal.aspx</t>
  </si>
  <si>
    <t xml:space="preserve">Se recibieron en total 140 solicitudes contractuales de las cuales se legalizaron y perfeccionaron 101 procesos contractuales, están en trámite 26 y se realizó la devolución de 13 procesos contractuales </t>
  </si>
  <si>
    <t>Se dio cumplimiento a lo programado, respecto del Programa ambientales PGIR y PROFAUFLOR, la ejecución fue superior a la meta prevista.
Todos los soportes y las evidencias de ejecución reposan en el archivo de Gestión Ambiental, y adicionalmente se cuenta con el seguimiento mensual de la ejecución de cada uno de los programas ambientales.</t>
  </si>
  <si>
    <t xml:space="preserve">El avance de ejecución física del indicador es cero para este trimestre. De acuerdocon lo planeado en el Plan de Acción, actualmente el equipo de infraestructura física del grupo de Gestión Administrativa, esta adelantando el proceso contractual para la contratación del contratista que llevará a a cabo la licitación de mantenimiento de infraestructura física del INS. Este proceso contractual se radicó en el mes de marzo a la coordinación de Gestión Contractual, siendole asignado el número de proceso INS-LP-002-2022, en la plataforma SECOP II. </t>
  </si>
  <si>
    <t xml:space="preserve">Los equipos de mesa de ayuda y mantenimiento de infraestructura del INS, atendieron de manera satisfactoria las solicitudes de  mantenimiento y soporte técnico presentadas mediante plataforma del centro de servicios, en el primer trimestre del 2022. </t>
  </si>
  <si>
    <t>Se realizan capacitaciones de manera general respecto al manejo de comunicaciones oficiales, a travès de Sisdoc, esto con el fin de aclarar dudas en la gestiòn y tràmite.</t>
  </si>
  <si>
    <t>Se solicita informaciòn a cinco (05) Direcciones Tècnicas  respecto a la programaciòn que se planea durante la presente vigencia, sobre productos y/o servicios a ofertar, para apoyar la mediciòn de satisfacciòn frente al producto o servicio recibido, como se realizò con la Reunión Nacional Bancos de Sangre y Servicios de Transfusión, Satisfacción Sistema PQRSD, y Feria Santander de Quilichao</t>
  </si>
  <si>
    <t>Dentro de las actividades realizadas se han llevado a cabo reuniones que permiten la toma de decisiones frente al modelo integral del servicio al ciudadano y su implementaciòn al interior del Ins.</t>
  </si>
  <si>
    <t>No. OCM ejecutadas  1038 
No. OCM contratadas 1246 = 83,30%</t>
  </si>
  <si>
    <t xml:space="preserve">Se recibieron en total 140 solicitudes contractuales de las cuales ya se gestionaron 114 y 26 están en trámite </t>
  </si>
  <si>
    <t>El avance de la gestión de programas con respecto del avance cronológico, muestran avances satisfactorios.</t>
  </si>
  <si>
    <t>Se atendieron los cuatro (04) canales que hacen parte de las herramientas del GACC para atenciòn al ciudadano tanto interna como externa, estos canales son: chat, virtual, correo electrònico, telefònico y presencial</t>
  </si>
  <si>
    <t>Se elaboraron cuatro (04) informes de eventos que se llevaron a cabo como: Reunión Nacional Bancos de Sangre y Servicios de Transfusión, Satisfacción Sistema PQRSD, y Feria Santander de Quilichao</t>
  </si>
  <si>
    <t>Desde el GACC se realizan reuniones a nivel interno como externo que nos permiten tomar decisiones de acuerdo a la necesidad de los procesos y normativa actual, asì como buscar nuevas estrategias que se pueden implementar con el fin de asegurar gestiòn y tràmite adecuado en cada una de las acciones que se llevan a cabo.</t>
  </si>
  <si>
    <t>No. De procesos gestionados                                                           2
No. De solicitudes de adquisición de equipos con recursos aprobados 2 = 100%</t>
  </si>
  <si>
    <t>No. Equipos con actividades de mantenimiento y aseguramiento metrológico 1038 
Total de equipo programados para el I-Trim.2022                                          1246 = 83,30%</t>
  </si>
  <si>
    <t>Se han adelantado acciones de revisión, se culminará posteriormente porque esta actividad está programada, de acuerdo al procedimiento, para primer cuatrimestre de la vigencia.</t>
  </si>
  <si>
    <t>Durante el mes de Enero se consolida y realiza informe de monitoro de riesgos correspondiente a cuarto  trimestre 2021</t>
  </si>
  <si>
    <t>De acuerdo a los resultados obtenidos en el informe generado como segunda linea de defensa, no se presentaron novedades que requieran intervención, se continurara con las socializaciones en temas de gestión de riesgos a traves de CalidadINS.</t>
  </si>
  <si>
    <t>Se realizaron 3 mesas de trabajo para actualización de Riegos vigencia 2022, con los procesos de Vigilancia y Análisis del Riesgo en Salud Pública, Planeación Institucional y TICS. 
Se realizó el Cargue y publicación de los de los  FOR-D02.0000-029 Caracterización de Riesgos vigencia 2022, de los 19 Procesos del INS.
Socialización de la Metodología de Gestión de Riesgos a la Referente SIG del Proceso de Adquisición de Bienes y Servicios.
Monitoreo de Riesgos OAP Cuarto Trimestre 2021: Se realizó el Monitoreo de Riesgos OAP - Cuarto Trimestre el mes de Enero de 2022 y se generó el respectivo informe.</t>
  </si>
  <si>
    <t xml:space="preserve">Durante primer trimestre se realizaron las gestiones necesarias para la elaboración del informe preliminar y presentación para la realización del Comite de Revisión por la dirección 2022 vigencia 2021:
1. Se solicitó y revisó el FOR-D02.0000-002 de los 19 procesos asi como los informes adicionales complementarios.
2, Elaboración, divulgación y ajustes del informe Preliminar de Revisión por la Dirección
3. Elaboración de la presentación para el Comité de Revisión por la Dirección
</t>
  </si>
  <si>
    <t>Se gestiona , organiza y realiza el Comité de Revisión por la Dirección el 2022-03-30 con asistencia presencial y virtual a traves de MS TEAMS. Una vez aprobada el acta se realizara publicación en SIG con los respectivos registros de asistencia.</t>
  </si>
  <si>
    <t>Se realizó planificación y gestión de las actividades necesarias para la realización del comite SIG 1- 2022,  solicitando los temas  a los procesos involucrados para organización y presentación de agenda, consolidación y elaboración de la presentación y convocatoria, el comite SIG 1 fue realizado 6 de Abril de 2022. 
La presentación del comite, el informe y registro de asistencia se encuentran disponibles en SIG- SIGPEDIA-Comite SIG</t>
  </si>
  <si>
    <t>Avances realizados a través de los siguientes mecanismos:
* Tips enviados a través de CalidadINS semanalmente 
* Socialización/Capacitación en temas realcionados con:
    1. Administración documental
    2. Mejora
    3. SIGEM</t>
  </si>
  <si>
    <t>Para primer trimestre desde el proceso D02 se realiza actualización de los siguientes documentos:
* POE-D02.0000-010 Gestión del Riesgos 
* FOR-D02.0000-028 Mapa de Riesgos
* FOR-D02.0000-029 Caracterización de Riesgos
Documentos publicados, divulgados y disponibles en SIG procedo D02.</t>
  </si>
  <si>
    <t>Actividad programada para dar inicio en tercer trimestre</t>
  </si>
  <si>
    <t>Durante primer trimestre se realiza publicación de 185 documentos recibidos de los procesos del SIG, los cuales fueron socializados semanalmente a traves de CalidadINS, los documentos actualizados se encuentran disponibles en SIG dentro de cada proceso.</t>
  </si>
  <si>
    <t xml:space="preserve">Para primer trimestre se  recibieron y revisaron un total de 257 documentos de los cuales  158 se encontraron conformes a los lineamientos y 99 fueron devueltos con comentarios.  Estos documentos fueron verificados acorde  con los documentos POE-D02.0000-001 y el INT-D02.0000-001; las respectivas devoluciones del caso se realizaron a traves de correo electronico al proceso solicitante. </t>
  </si>
  <si>
    <t>Durante cuarto trimestre se realizan las siguientes gestiones:  
GESTIÓN DE OBSOLETOS: 94
ENTREGA COPIAS CONTROLADAS: 14
el resgitro de entrega de copias controldas se realiza a traves del FOR-D02.000-005 Lista de Distribución de documentos controlados SIG</t>
  </si>
  <si>
    <t>Se actualizaron 11 proyectos de inversión, de acuerdo con la asignación definida en el Decreto de liquidación del presupuesto 2022</t>
  </si>
  <si>
    <t>Se actualizaron los 11 proyectos de inversión conforme a Decreto de liquidación del presupuesto 2022 y se registró el valor utilizado de vigencias futuras.</t>
  </si>
  <si>
    <t>No se tienen previstos resultados en este periodo.</t>
  </si>
  <si>
    <t>Se adelantaron acciones para la formulación de un nuevo proyecto, pero por instrucciones del DNP, se aplaza su registro debido a cambio en la metodología.</t>
  </si>
  <si>
    <t xml:space="preserve">Se realizó ajuste  a los 11 proyectos teniendo en cuenta Decreto de liquidación de presupuesto 2022 y utilización de vigencias futuras </t>
  </si>
  <si>
    <t xml:space="preserve">se informó a presupuesto la asignación presupuestal por producto, dentro del plan de acción se desagrega por actividad, conforme con lo registrado en el suifp por cada uno de los proyectos </t>
  </si>
  <si>
    <t>Se registró el anteproyecto de presupuesto de la vigencia 2023, conforme a topes asignados por Minhacienda, en la plataforma definida.</t>
  </si>
  <si>
    <t>El 29 de marzo de presentó ante el Consejo Directivo de la Entidad las necesidades presupuestales de la vigencia 2023</t>
  </si>
  <si>
    <t xml:space="preserve">Se consolidaron los planes de acción de las dependencias </t>
  </si>
  <si>
    <t>Se publicaron en el link de Transparencia, previa presentación al comité  IGD</t>
  </si>
  <si>
    <t xml:space="preserve">Se encuentra publicado en el link de trasparencia de la entidad </t>
  </si>
  <si>
    <t>Se atendieron las solicitudes de ajuste al plan de Acción y se publicó la Versión ajustada del mismo.</t>
  </si>
  <si>
    <t xml:space="preserve">Se realizó monitoerio 4to trimestre 2021 y se encuentra publicado en link de trasparencia </t>
  </si>
  <si>
    <t xml:space="preserve">se realizó trabajo con las dependencias que intervienen, generando espacios de información y capacitación </t>
  </si>
  <si>
    <t>Se realizó la consolidación del PAAC, con los aprtes recibidos de las dependencias.</t>
  </si>
  <si>
    <t xml:space="preserve">Se encuentra publicado en el link de Transparencia de la entidad. </t>
  </si>
  <si>
    <t>Se solicitó a las dependencias el envío de los avances del 3 cuatrimestre de 2021.</t>
  </si>
  <si>
    <t xml:space="preserve">Se elaboró y publicó informe de 3 cuatrimestre 2021 y se publicó en el link de Transparencia. </t>
  </si>
  <si>
    <t>Se realizaron mesas de trabajo con los 19 procesos, con el fin de asesorar la formulación de los indicadores institucionales para 2022, promoviendo y resaltando la importancia de generar indicadores de resultado. Las fichas técnicas de los indicadores de 2002 se encuentran publicadas en el link de transparencia: https://www.ins.gov.co/Transparencia/Paginas/planeacion/metas-objetivos-indicadores.aspx</t>
  </si>
  <si>
    <t xml:space="preserve">Se revisaron las propuestas de indicadores enviadas por los procesos para 2022, a través de las fichas técnicas, y se realizaron retroalimentaciones con base en los criterios de calidad, conocidos como criterios CREMA, </t>
  </si>
  <si>
    <t>Durante el I trimestre de 2022, se solicitó a los referentes de indicadores de todos los procesos el reporte de avance correspondiente al IV trimestre de 2021, con el fiin de realizar el seguimiento correspondiente.</t>
  </si>
  <si>
    <t xml:space="preserve">Con base en la información suministrada por los 19 procesos, se consolidaron los resultados y se generaron los informes de monitoreo del IV trimestre de 2021 y el informe anual consolidado de 2021. </t>
  </si>
  <si>
    <t>Los informes de monitoreo de los indicadores de 2021 fueron publicados en la página web, en el link de transparencia: https://www.ins.gov.co/Transparencia/Paginas/planeacion/metas-objetivos-indicadores.aspx</t>
  </si>
  <si>
    <t>Durante el primer trimestre de 2022 se revisaron y se entregaron los Vistos Buenos a las solicitudes de CDP vía correo electrónico.</t>
  </si>
  <si>
    <t>Se realizron los registros correspondientes de acuerdo con las ctividades del POA de las dependencias solicitantes.</t>
  </si>
  <si>
    <t>Una vez se conoció la Resoluciòn de Precios 2022, se realizaron los registros correspondientes y se contribuó a la actualización de los formatos de la Dirección de Vigilancia en el Link; http://tramites1.suit.gov.co/registro-web/faces/home.jsf?_adf.ctrl-state=bb287g56t_3</t>
  </si>
  <si>
    <t>Se revisó la pertinencia de los ajustes propuestos y se llevaron a cabo.</t>
  </si>
  <si>
    <t>Se hicieron recomendaciones para ajustes y se está a la espera de posibles propuestas.</t>
  </si>
  <si>
    <t>Se evidencian los ajustes realizados en el aplicativo SUIT, link: http://tramites1.suit.gov.co/registro-web/faces/home.jsf?_adf.ctrl-state=bb287g56t_3</t>
  </si>
  <si>
    <t>Se ha estado disponible para atender las directrices, pero se encuentran ajustando la herramienta y no han solicitado acciones.</t>
  </si>
  <si>
    <t>Se adelantaron reuniones para definir la manera de adelantar el reporte del FURAG, con representantes de varias dependencias.</t>
  </si>
  <si>
    <t>Se seleccionaron las preguntas por competencia y se asignaron mediante formato.</t>
  </si>
  <si>
    <t>Se recibieron los aportes de las diferentes dependencias y se varificaron las respuestas.</t>
  </si>
  <si>
    <t>Dentro del plazo previsto por el DAFP, se cargaron las respuestas en el aplicativo dispuesto.</t>
  </si>
  <si>
    <t>El 30 de enero se publicó en el sitio de Transparencia, los planes definidos en la Decreto 612.</t>
  </si>
  <si>
    <t xml:space="preserve">se realiza cronograma y seguimiento a las actividades para la realización de la audiencia pública </t>
  </si>
  <si>
    <t>Se anticipó la actividad y se realizó la audiencia pública el 31 de marzo de 2022</t>
  </si>
  <si>
    <t>Se solició a las dependencia responsables, la remisión para actualización del avance financiero y del indicador de los documentos Conpes en el aplicativo Sisconpes.</t>
  </si>
  <si>
    <t>Se revisaron y reitieron los avances para la aprobación del DNP: link: https://sisconpes.dnp.gov.co/SisCONPESWeb/Home/Inicio</t>
  </si>
  <si>
    <t>Una vez reportada la información, se remite al MSPS, para su revisiòn. Link: https://sisconpes.dnp.gov.co/SisCONPESWeb/Home/Inicio</t>
  </si>
  <si>
    <t>se remitieron los formatos solicitados por la OCI</t>
  </si>
  <si>
    <t>Durante primer trimestre, se realizo un total de 166 asesorias a los diferentes procesos a traves de los medios solicitados y disponibles en los siguientes temas: Administración Documental, SIGEM – Planes de Mejora, Riesgos, Revisión por la Dirección, Documentación, Comite SIG, entre otros.</t>
  </si>
  <si>
    <t>Se atendieron las solicitudes de soporte y mantenimiento de la plataforma tecnológica insttitucional
Se radico el proceso para Adqurir enlace dedicado según las especificaciones del acuerdo marco de conectividad 3G.</t>
  </si>
  <si>
    <t xml:space="preserve">Se padico el proceso para realizar la renovación del licenciamiento de la aplicación “Infogram Business” aaS para la publicación de los reportes diarios sobre covid 19  </t>
  </si>
  <si>
    <t>Se han radicado los siguientes procesos:
Contratar los servicios de puesta en funcionamiento, soporte y mantenimiento de controladora wifi en la nube compatible con los access point que ofrecen el servicio de red inalámbrica en la entidad.
Adquisición, instalación y puesta en funcionamiento de pantallas interactivas con sistema integrado de video conferencia para reforzar los medios audiovisuales para la Dirección General del INS.
Se han realizado actividaes tendientes a cumplir con los requerimientos para el proceso de Adquisición, instalación y puesta en funcionamiento de los elementos del proyecto de fortalecimiento de las capacidades de cómputo y red como solución integral para la modernización del Data Center del Instituto Nacional de Salud.</t>
  </si>
  <si>
    <t>Se radicaron los siguiente procesos.
Realizar la renovación de las licencias Antispam.
Realizar la contratación de soporte técnico especializado sobre los servicios implementados en IPV6 y realizar  la renovación ante  Lacnic de direccionamiento IPV6, sistema autonomo e IPV4.
Garantizar la adquisición de licencia o suscripción de una herramienta de análisis de vulnerabilidades, para el Instituto Nacional de Salud.
Adquirir Certificados de Seguridad SSL  incluyendo administración e inventario  de la herramientas.</t>
  </si>
  <si>
    <t>Se realizaron las activides requeridas para proporcionar el apoyo logistico y administrativo,</t>
  </si>
  <si>
    <t>Se han realizado las actividades para el desarrollo de los sistemas de información:
SIVICAP, TOXICOLOGIA, LABMUESTRAS, CONVENIOSY SIP</t>
  </si>
  <si>
    <t>Se entrego análisis y diseño de como crear y elaborar un servicio web api. Rest Full con procesos de seguridad basados en auth token con JWT y utilizando patrones de diseño. Adicionalmente se explico un documento de arquitectura donde se valida el funcionamiento y patrones de implementación de servicios web para la entidad.</t>
  </si>
  <si>
    <t>Se desarrollaron los componentes requeridos para los portales institucionales y se dio soporte a los requerimientos presentados.</t>
  </si>
  <si>
    <t>Se han realizado las actividades para el desarrollo de los sistemas de información SIVICAP, TOXICOLOGIA, LABMUESTRAS, CONVENIOSY SIP</t>
  </si>
  <si>
    <t>Durante el primer trimestre se presentaron 247 incidentes de los cuales fueron atendidos el 100%</t>
  </si>
  <si>
    <t>Se llevaron a cabo las actividades necesarias para la implementación de las estrategias del estado</t>
  </si>
  <si>
    <t>Se da cumplimiento a los lineamientos, se realizan las acciones requeridas por los procesos, a la espera de surtir el proceso que permita mantener la certificación del sistema.</t>
  </si>
  <si>
    <t>Se realizan las acciones de apoyo y de revisión y administración de la documentación que hace parte del SIG.</t>
  </si>
  <si>
    <t>De acuerdo con las necesidades que surjan, se atioenden los requerimientos a fin de mantener los proyectos de inversión actualizados.</t>
  </si>
  <si>
    <t>Se revisan, ajustan y mejoran los instrumentos.</t>
  </si>
  <si>
    <t>Se avanza de acuerdo con la dinámica impuesta por los requerimientos.</t>
  </si>
  <si>
    <t>Se brindó asesoría atendiendo 166 solicitudes de los procesos, en temas tales como: Administración Documental, SIGEM – Planes de Mejora, Riesgos, Revisión por la Dirección, Documentación, Comite SIG, entre otros.</t>
  </si>
  <si>
    <t>Atendiendo las modificaciones derivadas de la nueva versión de Riesgos del DAFP, se socializaron los lineamientos y se apoyó en el proceso de ajustes de los mismos.</t>
  </si>
  <si>
    <t>Se realizó la sesión del Comité de Revisión por la Dirección, escenario en el cual se evaluaron los avances realizados a lo largo de la vigencia 2021.</t>
  </si>
  <si>
    <t>El sistema se mantiene actualizado con la incorporación de los ajustes y mejoras propuestos por los procesos.</t>
  </si>
  <si>
    <t>Con periodicidad semanal se administran los documentos y se hace su actualización en el sistema.</t>
  </si>
  <si>
    <t>Se atiende la demanda de solcitudes de asistencia técnica y apoyo que requieren las dependencias, en los diferentes temas de competencia de la Oficina.</t>
  </si>
  <si>
    <t>Los 11 proyectos de inversión surtieron los filtros, tanto internos, como por parte de los controles del Ministerio de Salud, como cabeza de Sector y posteriormente por el DNP.</t>
  </si>
  <si>
    <t>Se atendieron las solicitudes allegadas y se visaron previa consistencia con Plan de Acción y asignación presupuestal.</t>
  </si>
  <si>
    <t>Se adelantaron las acciones que permitieron la consolidación y publicación del plan, así como los ajustes y seguimiento periódico.</t>
  </si>
  <si>
    <t>Atendiendo las nuevas directrices, se socializaron los cambios y se formuló el nuevo PAAC, el cual se encuentra publicado en el sitio de Transparencia.</t>
  </si>
  <si>
    <t>En la búsqueda de tener instrumentos de seguimiento más depurados, se hizo revisión y se solicitaron ajustes a algunos indicadores.</t>
  </si>
  <si>
    <t>Se solicitó información de la gestión realizada en el marco del PAAC, el cual tendrá como resultado el informe de seguimiento.</t>
  </si>
  <si>
    <t>Se cumple con los requerimientos emanados desde el DAFP, en cuanto al SUIT.</t>
  </si>
  <si>
    <t>Se ha cumplido con la publicación de aspectos de interés de la ciudadanía y se mantiene la revisión del sitio, en búsqueda de mejoras, así como del cumplimiento de las directrices que se expiden.</t>
  </si>
  <si>
    <t>Se realizó la Audiencia de Rendición de Cuentas.</t>
  </si>
  <si>
    <t>En la medida en que llegan requerimientos, se da respuesta oportuna.</t>
  </si>
  <si>
    <t>Se hizo el monitoreo y con base en ello se elaborá informe correspondiente al tercer cuatrimestre de 2021.</t>
  </si>
  <si>
    <t>Se brindó acompañamiento, atendiendo las solictudes de los procesos.</t>
  </si>
  <si>
    <t>Con base en la información reportada por los procesos, se elaboró informe preliminar, el cual fue compartido para revisión.</t>
  </si>
  <si>
    <t>Se realizó, el Comité Operativo de Revisión por la Dirección, con la presencia de la Directora General y los dueños y referentes de los procesos.</t>
  </si>
  <si>
    <t>Se planificaron y gestionaro actividades preparatorias para la realización del comite SIG 1- 2022, coordinando con los procesos involucrados la organización y presentación de agenda; se adelantó la convocatoria. La presentación del comite, el informe y registro de asistencia se encuentran disponibles en SIG- SIGPEDIA-Comite SIG.</t>
  </si>
  <si>
    <t>Se atendió a demanda las solicitudes teniendo publicación de 185 documentos recibidos de los procesos del SIG, los cuales fueron socializados semanalmente a través de CalidadINS, la documentación se encuentra disponible en SIG dentro de cada proceso.</t>
  </si>
  <si>
    <t xml:space="preserve">Se administró un total de 257 documentos; 158 presentaron conformidad con los lineamientos; 99 fueron devueltos con comentarios.  Estos documentos fueron verificados acorde  con los documentos POE-D02.0000-001 y el INT-D02.0000-001; las respectivas devoluciones del caso se realizaron a través de correo electronico al proceso solicitante. </t>
  </si>
  <si>
    <t>Se atendió a demanda las solicitudes de asistencia técnica y apoyo en los temas de planeación.</t>
  </si>
  <si>
    <t>Se adelantaron reuniones con los grupos para identificar, en el contexto de la metodología Marco Lógico, el problema central y las causas directas e indirectas, así como las consecuencias. Al iniciar el cargue en MGA, el DNP solicitó que no se formularan proyectos porque se está haciendo ajuste a la metodología y se suspendió el proceso.</t>
  </si>
  <si>
    <t>Se atendió a demanda los requerimientos presentados por los responsables de los proyectos. Los trámites destacados fueron los de ajuste a decreto, adelantado por los 11 proyectos, así como el reporte de Vigencias Futuras Utilizadas, todo ello en SUIFP.</t>
  </si>
  <si>
    <t>Los dueños de los proyectos de inversión estimaron los montos requeridos para la próxima vigencia. El área administrativa calculó las necesidades de recursos de funcionamiento y con esos insumos se elaboró el anteproyecto de presupuesto 2023.</t>
  </si>
  <si>
    <t>Se recibió la notificación de la cuota asiganada para 2023, tanto en funcionamiento como en inversión, con esa información y con el estimativo de necesidades se hizo el cargue el SIIF y se elaboró documento soporte, el cual fue enviado al MHCP.</t>
  </si>
  <si>
    <t>A finales de la vigencia anterior se recibió la versión inicial del Plan de Acción 2023, una vez expedido el decreto de liquidación, se solcitó la revisión y ajustes a que hubiere lugar y recibidos los insumos, se consolidó y publicó, junto con los demás planes definidos en el Decreto 612, en el sitio de Transparencia.</t>
  </si>
  <si>
    <t>Se adelantaron sesiones de sensibilización y acompañamiento para la formulación del PAAC. Se recibieron aportes para elaboración del informe, el cual fue publicado en el sitio de Transparencia.</t>
  </si>
  <si>
    <t>Atendiendo la demanda, se dio visto bueno a las solicitudes de CDP, una vez verificada la consistencia con lo establecido en el Plan de Acción y las asignaciones presupuestales.</t>
  </si>
  <si>
    <t>Se publicó la Resoluciòn de Precios 2022, realizando los registros correspondientes y se contribuó a la actualización de los formatos de la Dirección de Vigilancia en el Link; http://tramites1.suit.gov.co/registro-web/faces/home.jsf?_adf.ctrl-state=bb287g56t_3. Se hicieron recomendaciones para ajustar y optimizar, si es posible, los Trámites en SUIT.</t>
  </si>
  <si>
    <t>Con respecto de ITA, se ha venido monitareando la migración a causa de los cambios en la página WEB, del sitio de Transparencia, estando atentos a los requerimientos que surjan. Con respecto de FURAG, se adelantaron las acciones que llevaron al cumplimiento del reporte y se está a la espera de los resultados.</t>
  </si>
  <si>
    <t>Se realizó la Audiencia Pública de Rendición de Cuentas, adelantando las diferentes etapas preparativas.</t>
  </si>
  <si>
    <t>Se han remitido los informes solicitados por el Ministerio de Salud, así como algunas otras solicitudes provenientes del DNP.</t>
  </si>
  <si>
    <t>Se publicaron un total de 7 boletines de prensa en primer trimestre de 2022. https://www.ins.gov.co/Comunicaciones/Paginas/comunicados.aspx (Ver adjunto correo).</t>
  </si>
  <si>
    <t>Cada mes se atienden las solicitudes recibidas vía wasap de prensa.Diariamente revisión de prensa y como resultado de la revisión de publicaron 4 boletines de prensaa que responden a las necesidades de divulgación y coyunturas del sector salud.</t>
  </si>
  <si>
    <t>Ver boletines de prensa publicados. Se publicaron 7 boletines (Informe Pólvora, estatus libre sarampión, coronadengue, trasplantes, informe neumonía ONS, kogui y Rendición de Cuentas).</t>
  </si>
  <si>
    <t>Mensajes claves: Aniversario INS 105 años, posicionamiento vigilancia genómica INS, liderazgo en INS y A raya la covid.</t>
  </si>
  <si>
    <t>Trimestralmente se diseñó y aprobó dos campañas amabas publicadas, 7 boletines y demás boletines técnicos y de eventos (Ver informe).</t>
  </si>
  <si>
    <t>Se cumplió la programación trimestral.</t>
  </si>
  <si>
    <t>Se publicó un total de 7 boletines de prensa en primer trimestre.</t>
  </si>
  <si>
    <t>De las necesidades de información salieron 7 boletines de prensa.</t>
  </si>
  <si>
    <t>7 boletines publicados.</t>
  </si>
  <si>
    <t>Se publicaron las invitaciones y se divulgó con el hastag #INSRindeCuentas2021</t>
  </si>
  <si>
    <t>Ver informe de eventos y #INSRindeCuentas en redes sociales y canal YOUTUBE INS.</t>
  </si>
  <si>
    <t>En el primer trimestre del año se posicionó en el mes de enero (Aniversario del INS), en los meses siguientes de febrero y marzo el INS mantuvo su posicionamiento científico con la vigilancia genómica, el lanzamiento del Laboratorio Nacional de Genómica y el liderazgo de su directora en las celebraciones por el día internacional de la Mujer (Mujer Cafam y Foro M). Ver boletines de prensa e informe primer trimestre 2022.</t>
  </si>
  <si>
    <t xml:space="preserve">Se realizaron dos campañas en el primer trimestre del año: Hastag #INS105Años #INSEsCienciaEnColombia y #ARayaLaCovid con la actualización en el uso de las medidas contra la COVID-19. </t>
  </si>
  <si>
    <t>Se generaron 3 Insformativos: https://www.ins.gov.co/insformativos/INSformativo-enero-2022.pdf https://www.ins.gov.co/insformativos/INSformativo-Febrero-2022.pdf  https://www.ins.gov.co/Noticias/Paginas/Insformativo-de-Marzo-de-2022.aspx   https://inssalud.sharepoint.com/sites/Backup-Archivos-Alexander-Casas-INS/Documentos%20compartidos/Forms/AllItems.aspx</t>
  </si>
  <si>
    <t>Se publicaron en primer trimestre 7 boletines de prensa. (ver adjuntos en correo).</t>
  </si>
  <si>
    <t>#INSRindeCuentas 2021 y canal YOUTUBE INS.</t>
  </si>
  <si>
    <t>Planeadas una trimestralmente. Ejecutadas en primer trimestre del año 2.</t>
  </si>
  <si>
    <t>7 publicados</t>
  </si>
  <si>
    <t>Audiencia realizada.</t>
  </si>
  <si>
    <t>Implementar la actualización del aplicativo del sistema de vigilancia - Sivigila 4.0</t>
  </si>
  <si>
    <t>Desarrollar los elementos para la certificación del sistema de información Sivigila</t>
  </si>
  <si>
    <t>Actualizar los documentos técnicos para la vigilancia de la vigencia actual</t>
  </si>
  <si>
    <t>Actualizar los documentos complementarios a los lineamientos de la vigencia actual</t>
  </si>
  <si>
    <t>Realizar el diagnostico de capacidades basicas para la vigilancia en salud pública de las entidades territoriales</t>
  </si>
  <si>
    <t>Realizar ejercicio de preparación de respuesta de un evento de interés en salud pública.</t>
  </si>
  <si>
    <t>Informe del desarrollo de elelmentos para la certificación del sistema de información Sivigila</t>
  </si>
  <si>
    <t>Documentos técnicos actualizados para la vigilancia de la vigencia actual</t>
  </si>
  <si>
    <t>Archivo de priorización de asistencias técnicas</t>
  </si>
  <si>
    <t>Cronogramas de programación de asistencias técnicas</t>
  </si>
  <si>
    <t>Diagnostico de capacidades basicas para la vigilancia en salud pública de las entidades territoriales</t>
  </si>
  <si>
    <t>Informe de ejercicio de preparación de respuesta de un evento de interés en salud pública</t>
  </si>
  <si>
    <t>SITREP de acuerdo a frecuencia</t>
  </si>
  <si>
    <t>Informe de la evaluación de conformidad de la emisión de conceptos técnicos</t>
  </si>
  <si>
    <t>Divulgación de los documentos de evaluaciones de riesgo en inocuidad alimentaria</t>
  </si>
  <si>
    <t>Informe de divulgación de los documentos de evaluaciones de riesgo en inocuidad alimentaria</t>
  </si>
  <si>
    <t>Divulgación de los documentos de evaluaciones de factores del ambiente</t>
  </si>
  <si>
    <t>Informe de divulgación de los documentos de evaluaciones de factores del ambiente</t>
  </si>
  <si>
    <t>Desarrollar los elementos para la acreditación en la norma 17024</t>
  </si>
  <si>
    <t>Informe del desarrollo de elementos para la acreditación en la norma 17024</t>
  </si>
  <si>
    <t>Programar actividades de entrenamiento en epidemiología de campo</t>
  </si>
  <si>
    <t>Cronograma de actividades</t>
  </si>
  <si>
    <t>Programar cursos de formación en competencias para la vigilancia  y gestión del riesgo en salud pública</t>
  </si>
  <si>
    <t>Informe de los cursos de formación en competencias para la vigilancia y gestión del riesgo en salud pública</t>
  </si>
  <si>
    <t>Se gestionó la entrega de los archivos de notificación semanal</t>
  </si>
  <si>
    <t>Se produjeron los datos abiertos de la situación del Covid 19 en Colombia en la página web del INS</t>
  </si>
  <si>
    <t>Se consolido la priorización de asistencias técnicas</t>
  </si>
  <si>
    <t>Se consolido la programación de asistencias técnicas</t>
  </si>
  <si>
    <t>Se apoyó la respuesta territorial a conglomerados de Covid19, se generaron los SITREP correspondientes</t>
  </si>
  <si>
    <t>Se realizaron las asistencias técnicas presenciales y virtuales concertadas y aprobadas</t>
  </si>
  <si>
    <t>Se generaron y publicaron los boletines epidemiológicos semanales (BES) en la página web del INS</t>
  </si>
  <si>
    <t>Se generaron y publicaron las infografias e informes de eventos en la página web del INS de acuerdo a programación</t>
  </si>
  <si>
    <t>Se generaron y publicaron los boletines de clima y salud en la página web del INS</t>
  </si>
  <si>
    <t>Se realizaron los Comités de Vigilancia Epidemiológica (COVE) semanales</t>
  </si>
  <si>
    <t>Se realizaron Salas de Analisis del Riesgo (SAR) sobre la situacion del Covid19 en las Entidades Territoriales en Colombia</t>
  </si>
  <si>
    <t>Se gestionó la realización de los requerimientos de apoyo logístico, administrativo y de soporte</t>
  </si>
  <si>
    <t>Se elaboró la priorización de documentos tecnicos (evaluaciones de riesgo y conceptos) a realizar</t>
  </si>
  <si>
    <t>Se realizaron cursos de formación en competencias para la vigilancia  y gestión del riesgo en salud pública</t>
  </si>
  <si>
    <t>No se tienen resultados programados para este periodo</t>
  </si>
  <si>
    <t>Se definieron y gestionaron los requerimientos de apoyo logístico, administrativo y de soporte</t>
  </si>
  <si>
    <t xml:space="preserve">Se realiza el monitoreo de los proyectos de investigación en ejecución de la DISP.
 </t>
  </si>
  <si>
    <t xml:space="preserve">Se realizó la gestión para otorgar 8 avales técnico-éticos para proyectos de investigación. </t>
  </si>
  <si>
    <t>Se realizó la gestión con diferentes áreas del ins para continuar con el desarrollo del aplicativo RUNIS</t>
  </si>
  <si>
    <t>Se ha realizado el mantenimiento de los bancos de material biologico de lo grupos de Fisiologia Molecular, Parasitologia, Microbiologia y Micobacterias</t>
  </si>
  <si>
    <t>Se encuentra en proceso de validación el Typhi kit donde se han realizado 12 ensayos de validación de la técnica con muestras de aguas provenientes del departamento del Magdalena por posible caso de fiebre tifoidea.</t>
  </si>
  <si>
    <t>Se avanzó en las actividades de apoyo a eventos de interes en salud pública</t>
  </si>
  <si>
    <t>Se realiza el monitoreo de los proyectos de investigación en temas de  seguridad alimentaria y nutricional de la DISP.</t>
  </si>
  <si>
    <t>RESULT.</t>
  </si>
  <si>
    <t>Se elaboró la programación y el cronograma para la vigencia</t>
  </si>
  <si>
    <t>Se adelantó la programación y se elaboró el cronograma de capacitaciones para la vigencia</t>
  </si>
  <si>
    <t>111</t>
  </si>
  <si>
    <t/>
  </si>
  <si>
    <t>112</t>
  </si>
  <si>
    <t>113</t>
  </si>
  <si>
    <t>114</t>
  </si>
  <si>
    <t>115</t>
  </si>
  <si>
    <t>116</t>
  </si>
  <si>
    <t>117</t>
  </si>
  <si>
    <t>121</t>
  </si>
  <si>
    <t>122</t>
  </si>
  <si>
    <t>123</t>
  </si>
  <si>
    <t>124</t>
  </si>
  <si>
    <t>125</t>
  </si>
  <si>
    <t>126</t>
  </si>
  <si>
    <t>127</t>
  </si>
  <si>
    <t>128</t>
  </si>
  <si>
    <t>129</t>
  </si>
  <si>
    <t>1210</t>
  </si>
  <si>
    <t>1211</t>
  </si>
  <si>
    <t>1212</t>
  </si>
  <si>
    <t>1213</t>
  </si>
  <si>
    <t>1214</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</si>
  <si>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</si>
  <si>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</si>
  <si>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</si>
  <si>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</si>
  <si>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</si>
  <si>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</si>
  <si>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</si>
  <si>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</si>
  <si>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</si>
  <si>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</si>
  <si>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</si>
  <si>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</si>
  <si>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</si>
  <si>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</si>
  <si>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</si>
  <si>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</si>
  <si>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</si>
  <si>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</si>
  <si>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</si>
  <si>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</si>
  <si>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</si>
  <si>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</si>
  <si>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</si>
  <si>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</si>
  <si>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</si>
  <si>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141</t>
  </si>
  <si>
    <t>142</t>
  </si>
  <si>
    <t>143</t>
  </si>
  <si>
    <t>144</t>
  </si>
  <si>
    <t>145</t>
  </si>
  <si>
    <t>146</t>
  </si>
  <si>
    <t>147</t>
  </si>
  <si>
    <t>148</t>
  </si>
  <si>
    <t>149</t>
  </si>
  <si>
    <t>1410</t>
  </si>
  <si>
    <t>1411</t>
  </si>
  <si>
    <t>1412</t>
  </si>
  <si>
    <t>1413</t>
  </si>
  <si>
    <t>151</t>
  </si>
  <si>
    <t>152</t>
  </si>
  <si>
    <t>153</t>
  </si>
  <si>
    <t>154</t>
  </si>
  <si>
    <t>155</t>
  </si>
  <si>
    <t>156</t>
  </si>
  <si>
    <t>157</t>
  </si>
  <si>
    <t>158</t>
  </si>
  <si>
    <t>159</t>
  </si>
  <si>
    <t>201</t>
  </si>
  <si>
    <t>202</t>
  </si>
  <si>
    <t>203</t>
  </si>
  <si>
    <t>204</t>
  </si>
  <si>
    <t>205</t>
  </si>
  <si>
    <t>206</t>
  </si>
  <si>
    <t>207</t>
  </si>
  <si>
    <t>208</t>
  </si>
  <si>
    <t>209</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</si>
  <si>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</si>
  <si>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</si>
  <si>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</si>
  <si>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</si>
  <si>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</si>
  <si>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</si>
  <si>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</si>
  <si>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</si>
  <si>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</si>
  <si>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</si>
  <si>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</si>
  <si>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</si>
  <si>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</si>
  <si>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</si>
  <si>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</si>
  <si>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</si>
  <si>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</si>
  <si>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</si>
  <si>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</si>
  <si>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</si>
  <si>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</si>
  <si>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301</t>
  </si>
  <si>
    <t>302</t>
  </si>
  <si>
    <t>303</t>
  </si>
  <si>
    <t>304</t>
  </si>
  <si>
    <t>305</t>
  </si>
  <si>
    <t>306</t>
  </si>
  <si>
    <t>307</t>
  </si>
  <si>
    <t>308</t>
  </si>
  <si>
    <t>309</t>
  </si>
  <si>
    <t>3010</t>
  </si>
  <si>
    <t>3011</t>
  </si>
  <si>
    <t>3012</t>
  </si>
  <si>
    <t>3013</t>
  </si>
  <si>
    <t>3014</t>
  </si>
  <si>
    <t>3015</t>
  </si>
  <si>
    <t>3016</t>
  </si>
  <si>
    <t>3017</t>
  </si>
  <si>
    <t>3018</t>
  </si>
  <si>
    <t>3019</t>
  </si>
  <si>
    <t>3020</t>
  </si>
  <si>
    <t>3021</t>
  </si>
  <si>
    <t>401</t>
  </si>
  <si>
    <t>402</t>
  </si>
  <si>
    <t>403</t>
  </si>
  <si>
    <t>404</t>
  </si>
  <si>
    <t>405</t>
  </si>
  <si>
    <t>406</t>
  </si>
  <si>
    <t>407</t>
  </si>
  <si>
    <t>408</t>
  </si>
  <si>
    <t>409</t>
  </si>
  <si>
    <t>4010</t>
  </si>
  <si>
    <t>4011</t>
  </si>
  <si>
    <t>4012</t>
  </si>
  <si>
    <t>4013</t>
  </si>
  <si>
    <t>4014</t>
  </si>
  <si>
    <t>4015</t>
  </si>
  <si>
    <t>4016</t>
  </si>
  <si>
    <t>4017</t>
  </si>
  <si>
    <t>4018</t>
  </si>
  <si>
    <t>4019</t>
  </si>
  <si>
    <t>4020</t>
  </si>
  <si>
    <t>501</t>
  </si>
  <si>
    <t>502</t>
  </si>
  <si>
    <t>503</t>
  </si>
  <si>
    <t>504</t>
  </si>
  <si>
    <t>505</t>
  </si>
  <si>
    <t>506</t>
  </si>
  <si>
    <t>507</t>
  </si>
  <si>
    <t>508</t>
  </si>
  <si>
    <t>509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</si>
  <si>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</si>
  <si>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</si>
  <si>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</si>
  <si>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</si>
  <si>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</si>
  <si>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</si>
  <si>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</si>
  <si>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</si>
  <si>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</si>
  <si>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</si>
  <si>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</si>
  <si>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</si>
  <si>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</si>
  <si>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</si>
  <si>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</si>
  <si>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</si>
  <si>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</si>
  <si>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</si>
  <si>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</si>
  <si>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</si>
  <si>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</si>
  <si>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</si>
  <si>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</si>
  <si>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601</t>
  </si>
  <si>
    <t>602</t>
  </si>
  <si>
    <t>603</t>
  </si>
  <si>
    <t>604</t>
  </si>
  <si>
    <t>605</t>
  </si>
  <si>
    <t>606</t>
  </si>
  <si>
    <t>607</t>
  </si>
  <si>
    <t>608</t>
  </si>
  <si>
    <t>609</t>
  </si>
  <si>
    <t>6010</t>
  </si>
  <si>
    <t>6011</t>
  </si>
  <si>
    <t>6012</t>
  </si>
  <si>
    <t>6013</t>
  </si>
  <si>
    <t>701</t>
  </si>
  <si>
    <t>702</t>
  </si>
  <si>
    <t>703</t>
  </si>
  <si>
    <t>704</t>
  </si>
  <si>
    <t>705</t>
  </si>
  <si>
    <t>706</t>
  </si>
  <si>
    <t>707</t>
  </si>
  <si>
    <t>708</t>
  </si>
  <si>
    <t>709</t>
  </si>
  <si>
    <t>7010</t>
  </si>
  <si>
    <t>7011</t>
  </si>
  <si>
    <t>7012</t>
  </si>
  <si>
    <t>EJEC.</t>
  </si>
  <si>
    <t>118</t>
  </si>
  <si>
    <t>119</t>
  </si>
  <si>
    <t>1110</t>
  </si>
  <si>
    <t>1111</t>
  </si>
  <si>
    <t>1112</t>
  </si>
  <si>
    <t>1113</t>
  </si>
  <si>
    <t>1114</t>
  </si>
  <si>
    <t>1115</t>
  </si>
  <si>
    <t>1116</t>
  </si>
  <si>
    <t>1117</t>
  </si>
  <si>
    <t>1118</t>
  </si>
  <si>
    <t>1119</t>
  </si>
  <si>
    <t>1120</t>
  </si>
  <si>
    <t>1121</t>
  </si>
  <si>
    <t>1122</t>
  </si>
  <si>
    <t>1123</t>
  </si>
  <si>
    <t>1124</t>
  </si>
  <si>
    <t>1125</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</si>
  <si>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</si>
  <si>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</si>
  <si>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</si>
  <si>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</si>
  <si>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</si>
  <si>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</si>
  <si>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</si>
  <si>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</si>
  <si>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</si>
  <si>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</si>
  <si>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</si>
  <si>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</si>
  <si>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</si>
  <si>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</si>
  <si>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</si>
  <si>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</si>
  <si>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</si>
  <si>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</si>
  <si>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</si>
  <si>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</si>
  <si>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</si>
  <si>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</si>
  <si>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</si>
  <si>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</si>
  <si>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</si>
  <si>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</si>
  <si>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</si>
  <si>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</si>
  <si>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</si>
  <si>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</si>
  <si>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</si>
  <si>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</si>
  <si>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</si>
  <si>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</si>
  <si>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</si>
  <si>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</si>
  <si>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</si>
  <si>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</si>
  <si>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</si>
  <si>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</si>
  <si>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</si>
  <si>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</si>
  <si>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</si>
  <si>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</si>
  <si>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</si>
  <si>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</si>
  <si>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</si>
  <si>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</si>
  <si>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</si>
  <si>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</si>
  <si>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</si>
  <si>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</si>
  <si>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</si>
  <si>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</si>
  <si>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</si>
  <si>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</si>
  <si>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</si>
  <si>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</si>
  <si>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</si>
  <si>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</si>
  <si>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</si>
  <si>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</si>
  <si>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</si>
  <si>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</si>
  <si>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</si>
  <si>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</si>
  <si>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</si>
  <si>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</si>
  <si>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</si>
  <si>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</si>
  <si>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</si>
  <si>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</si>
  <si>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</si>
  <si>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</si>
  <si>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</si>
  <si>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</si>
  <si>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</si>
  <si>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</si>
  <si>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</si>
  <si>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</si>
  <si>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</si>
  <si>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</si>
  <si>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</si>
  <si>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</si>
  <si>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</si>
  <si>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</si>
  <si>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</si>
  <si>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</si>
  <si>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</si>
  <si>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</si>
  <si>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</si>
  <si>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</si>
  <si>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</si>
  <si>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</si>
  <si>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</si>
  <si>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</si>
  <si>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</si>
  <si>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</si>
  <si>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</si>
  <si>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</si>
  <si>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</si>
  <si>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</si>
  <si>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</si>
  <si>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</si>
  <si>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</si>
  <si>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</si>
  <si>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</si>
  <si>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</si>
  <si>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</si>
  <si>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</si>
  <si>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</si>
  <si>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</si>
  <si>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</si>
  <si>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</si>
  <si>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</si>
  <si>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</si>
  <si>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</si>
  <si>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</si>
  <si>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</si>
  <si>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</si>
  <si>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</si>
  <si>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</si>
  <si>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1510</t>
  </si>
  <si>
    <t>1511</t>
  </si>
  <si>
    <t>1512</t>
  </si>
  <si>
    <t>1513</t>
  </si>
  <si>
    <t>1514</t>
  </si>
  <si>
    <t>1515</t>
  </si>
  <si>
    <t>1516</t>
  </si>
  <si>
    <t>1517</t>
  </si>
  <si>
    <t>1518</t>
  </si>
  <si>
    <t>1519</t>
  </si>
  <si>
    <t>1520</t>
  </si>
  <si>
    <t>1521</t>
  </si>
  <si>
    <t>1522</t>
  </si>
  <si>
    <t>1523</t>
  </si>
  <si>
    <t>1524</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</si>
  <si>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</si>
  <si>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</si>
  <si>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</si>
  <si>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</si>
  <si>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</si>
  <si>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</si>
  <si>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</si>
  <si>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</si>
  <si>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</si>
  <si>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</si>
  <si>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</si>
  <si>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</si>
  <si>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</si>
  <si>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</si>
  <si>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</si>
  <si>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</si>
  <si>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</si>
  <si>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</si>
  <si>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</si>
  <si>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</si>
  <si>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</si>
  <si>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</si>
  <si>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</si>
  <si>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</si>
  <si>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</si>
  <si>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</si>
  <si>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</si>
  <si>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</si>
  <si>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</si>
  <si>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</si>
  <si>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</si>
  <si>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</si>
  <si>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</si>
  <si>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</si>
  <si>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</si>
  <si>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</si>
  <si>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</si>
  <si>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</si>
  <si>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</si>
  <si>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</si>
  <si>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</si>
  <si>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</si>
  <si>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</si>
  <si>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</si>
  <si>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</si>
  <si>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</si>
  <si>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</si>
  <si>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</si>
  <si>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</si>
  <si>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</si>
  <si>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</si>
  <si>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</si>
  <si>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</si>
  <si>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</si>
  <si>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</si>
  <si>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</si>
  <si>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</si>
  <si>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</si>
  <si>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</si>
  <si>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</si>
  <si>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</si>
  <si>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</si>
  <si>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</si>
  <si>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</si>
  <si>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</si>
  <si>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</si>
  <si>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</si>
  <si>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</si>
  <si>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</si>
  <si>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</si>
  <si>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</si>
  <si>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</si>
  <si>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</si>
  <si>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</si>
  <si>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</si>
  <si>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</si>
  <si>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</si>
  <si>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</si>
  <si>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</si>
  <si>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</si>
  <si>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</si>
  <si>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</si>
  <si>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</si>
  <si>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</si>
  <si>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</si>
  <si>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</si>
  <si>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</si>
  <si>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</si>
  <si>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</si>
  <si>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</si>
  <si>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</si>
  <si>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</si>
  <si>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</si>
  <si>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</si>
  <si>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</si>
  <si>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</si>
  <si>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</si>
  <si>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</si>
  <si>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</si>
  <si>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</si>
  <si>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</si>
  <si>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</si>
  <si>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</si>
  <si>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</si>
  <si>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</si>
  <si>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</si>
  <si>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</si>
  <si>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</si>
  <si>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</si>
  <si>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</si>
  <si>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</si>
  <si>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</si>
  <si>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</si>
  <si>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</si>
  <si>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</si>
  <si>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</si>
  <si>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</si>
  <si>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</si>
  <si>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</si>
  <si>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</si>
  <si>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</si>
  <si>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</si>
  <si>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</si>
  <si>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</si>
  <si>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</si>
  <si>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</si>
  <si>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</si>
  <si>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</si>
  <si>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</si>
  <si>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</si>
  <si>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</si>
  <si>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</si>
  <si>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</si>
  <si>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</si>
  <si>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</si>
  <si>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</si>
  <si>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</si>
  <si>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</si>
  <si>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</si>
  <si>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</si>
  <si>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</si>
  <si>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</si>
  <si>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</si>
  <si>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</si>
  <si>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</si>
  <si>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</si>
  <si>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</si>
  <si>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</si>
  <si>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</si>
  <si>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</si>
  <si>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</si>
  <si>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</si>
  <si>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</si>
  <si>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</si>
  <si>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</si>
  <si>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</si>
  <si>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</si>
  <si>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</si>
  <si>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</si>
  <si>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</si>
  <si>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</si>
  <si>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</si>
  <si>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</si>
  <si>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</si>
  <si>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</si>
  <si>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</si>
  <si>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</si>
  <si>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</si>
  <si>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</si>
  <si>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</si>
  <si>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</si>
  <si>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</si>
  <si>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</si>
  <si>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</si>
  <si>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</si>
  <si>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</si>
  <si>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</si>
  <si>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</si>
  <si>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</si>
  <si>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</si>
  <si>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</si>
  <si>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</si>
  <si>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</si>
  <si>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</si>
  <si>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</si>
  <si>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</si>
  <si>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</si>
  <si>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</si>
  <si>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</si>
  <si>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</si>
  <si>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</si>
  <si>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</si>
  <si>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</si>
  <si>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</si>
  <si>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</si>
  <si>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</si>
  <si>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</si>
  <si>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</si>
  <si>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</si>
  <si>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</si>
  <si>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</si>
  <si>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</si>
  <si>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</si>
  <si>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</si>
  <si>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</si>
  <si>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</si>
  <si>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</si>
  <si>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</si>
  <si>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</si>
  <si>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</si>
  <si>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</si>
  <si>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</si>
  <si>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</si>
  <si>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</si>
  <si>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</si>
  <si>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</si>
  <si>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</si>
  <si>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</si>
  <si>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</si>
  <si>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</si>
  <si>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</si>
  <si>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50100</t>
  </si>
  <si>
    <t>50101</t>
  </si>
  <si>
    <t>50102</t>
  </si>
  <si>
    <t>50103</t>
  </si>
  <si>
    <t>50104</t>
  </si>
  <si>
    <t>50105</t>
  </si>
  <si>
    <t>50106</t>
  </si>
  <si>
    <t>50107</t>
  </si>
  <si>
    <t>50108</t>
  </si>
  <si>
    <t>50109</t>
  </si>
  <si>
    <t>50110</t>
  </si>
  <si>
    <t>50111</t>
  </si>
  <si>
    <t>50112</t>
  </si>
  <si>
    <t>50113</t>
  </si>
  <si>
    <t>50114</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</si>
  <si>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</si>
  <si>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</si>
  <si>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</si>
  <si>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</si>
  <si>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</si>
  <si>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</si>
  <si>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</si>
  <si>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</si>
  <si>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</si>
  <si>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</si>
  <si>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</si>
  <si>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</si>
  <si>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</si>
  <si>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</si>
  <si>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</si>
  <si>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</si>
  <si>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</si>
  <si>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</si>
  <si>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</si>
  <si>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</si>
  <si>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</si>
  <si>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</si>
  <si>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</si>
  <si>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</si>
  <si>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</si>
  <si>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</si>
  <si>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</si>
  <si>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</si>
  <si>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</si>
  <si>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</si>
  <si>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</si>
  <si>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</si>
  <si>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</si>
  <si>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</si>
  <si>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</si>
  <si>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</si>
  <si>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</si>
  <si>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</si>
  <si>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</si>
  <si>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</si>
  <si>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</si>
  <si>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</si>
  <si>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</si>
  <si>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</si>
  <si>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</si>
  <si>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</si>
  <si>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</si>
  <si>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</si>
  <si>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</si>
  <si>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</si>
  <si>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7013</t>
  </si>
  <si>
    <t>7014</t>
  </si>
  <si>
    <t>7015</t>
  </si>
  <si>
    <t>7016</t>
  </si>
  <si>
    <t>7017</t>
  </si>
  <si>
    <t>7018</t>
  </si>
  <si>
    <t>7019</t>
  </si>
  <si>
    <t>7020</t>
  </si>
  <si>
    <t>7021</t>
  </si>
  <si>
    <t>7022</t>
  </si>
  <si>
    <t>7023</t>
  </si>
  <si>
    <t>7024</t>
  </si>
  <si>
    <t>7025</t>
  </si>
  <si>
    <t>7026</t>
  </si>
  <si>
    <t>7027</t>
  </si>
  <si>
    <t>7028</t>
  </si>
  <si>
    <t>7029</t>
  </si>
  <si>
    <t>7030</t>
  </si>
  <si>
    <t>7031</t>
  </si>
  <si>
    <t>7032</t>
  </si>
  <si>
    <t>PROG.</t>
  </si>
  <si>
    <t>AVAN. TOTAL</t>
  </si>
  <si>
    <t>VALOR PROG.</t>
  </si>
  <si>
    <t>VALOR EJEC.</t>
  </si>
  <si>
    <t>DESCRIPCIÓN DE LA ACTIVIDAD</t>
  </si>
  <si>
    <t>% AVANCE TOTAL</t>
  </si>
  <si>
    <t>FÍSICO</t>
  </si>
  <si>
    <t>FINANC.</t>
  </si>
  <si>
    <t>PROG. TRIMESTRE I</t>
  </si>
  <si>
    <t>EJEC. TRIMESTRE I</t>
  </si>
  <si>
    <t>Se han realizado las siguientes actividades:
 Seguimiento a casos Activos en mesa de ayuda services manager 
Envió de historia de usuario SIVILAB Y LABMUESTRA para programar reunión de alcance y coordinar Sprint.
Se realizo reuniones de plan de trabajo con actividades a desarrollar para revisar la funcionalidad de sistema LABMUESTRA Y SIVILAB</t>
  </si>
  <si>
    <t>RECURSOS TOTALES</t>
  </si>
  <si>
    <t>% AVANCE TRIM. I</t>
  </si>
  <si>
    <t>PRODUCTO PROGRAMADO</t>
  </si>
  <si>
    <t>% EJECUCIÓN SEGÚN ACTIVIDADES</t>
  </si>
  <si>
    <t>VALOR PROGRAMADO</t>
  </si>
  <si>
    <t>VALOR TOTAL ASIGNADO</t>
  </si>
  <si>
    <t>% EJECUTADO TRIMESTRE</t>
  </si>
  <si>
    <t>% EJECUTADO TOTAL</t>
  </si>
  <si>
    <t>REPORTE TRIMESTRAL PLAN DE ACCIÓN</t>
  </si>
  <si>
    <t>EJEC. POR PROD.</t>
  </si>
  <si>
    <t>TOTAL RECURSOS ASIGNADOS</t>
  </si>
  <si>
    <t>% EJECUC. TRIMESTRE</t>
  </si>
  <si>
    <t>% EJECUC. TOTAL</t>
  </si>
  <si>
    <t>VALOR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</si>
</sst>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000"/>
    <numFmt numFmtId="166" formatCode="_-* #,##0_-;\-* #,##0_-;_-* &quot;-&quot;??_-;_-@_-"/>
    <numFmt numFmtId="167" formatCode="0.0%"/>
    <numFmt numFmtId="168" formatCode="yyyy\-mm\-dd;@"/>
    <numFmt numFmtId="169" formatCode="_-* #,##0.0_-;\-* #,##0.0_-;_-* &quot;-&quot;_-;_-@_-"/>
    <numFmt numFmtId="170" formatCode="_-* #,##0.000_-;\-* #,##0.000_-;_-* &quot;-&quot;??_-;_-@_-"/>
  </numFmts>
  <fonts count="30"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name val="Arial"/>
      <family val="2"/>
    </font>
    <font>
      <b/>
      <sz val="8"/>
      <name val="Arial"/>
      <family val="2"/>
    </font>
    <font>
      <b/>
      <sz val="8"/>
      <color theme="0"/>
      <name val="Arial"/>
      <family val="2"/>
    </font>
    <font>
      <sz val="10"/>
      <name val="Arial Narrow"/>
      <family val="2"/>
    </font>
    <font>
      <sz val="10"/>
      <color theme="0"/>
      <name val="Arial Narrow"/>
      <family val="2"/>
    </font>
    <font>
      <sz val="12"/>
      <color theme="1"/>
      <name val="Calibri"/>
      <family val="2"/>
      <scheme val="minor"/>
    </font>
    <font>
      <sz val="10"/>
      <name val="Arial"/>
      <family val="2"/>
    </font>
    <font>
      <sz val="8"/>
      <color theme="1"/>
      <name val="Calibri"/>
      <family val="2"/>
      <scheme val="minor"/>
    </font>
    <font>
      <b/>
      <sz val="11"/>
      <color theme="1"/>
      <name val="Calibri"/>
      <family val="2"/>
      <scheme val="minor"/>
    </font>
    <font>
      <b/>
      <sz val="14"/>
      <color theme="1"/>
      <name val="Arial"/>
      <family val="2"/>
    </font>
    <font>
      <b/>
      <sz val="6"/>
      <color theme="0"/>
      <name val="Arial"/>
      <family val="2"/>
    </font>
    <font>
      <b/>
      <sz val="12"/>
      <color theme="1"/>
      <name val="Arial"/>
      <family val="2"/>
    </font>
    <font>
      <b/>
      <sz val="10"/>
      <color theme="1"/>
      <name val="Arial"/>
      <family val="2"/>
    </font>
    <font>
      <b/>
      <sz val="14"/>
      <color theme="0"/>
      <name val="Arial"/>
      <family val="2"/>
    </font>
    <font>
      <b/>
      <sz val="11"/>
      <color theme="1"/>
      <name val="Arial"/>
      <family val="2"/>
    </font>
    <font>
      <sz val="8"/>
      <name val="Calibri"/>
      <family val="2"/>
      <scheme val="minor"/>
    </font>
    <font>
      <b/>
      <sz val="8"/>
      <color theme="0"/>
      <name val="Calibri"/>
      <family val="2"/>
      <scheme val="minor"/>
    </font>
    <font>
      <sz val="8"/>
      <color rgb="FF333333"/>
      <name val="Tahoma"/>
      <family val="2"/>
    </font>
    <font>
      <b/>
      <sz val="9"/>
      <color theme="1"/>
      <name val="Calibri"/>
      <family val="2"/>
      <scheme val="minor"/>
    </font>
    <font>
      <sz val="8"/>
      <color rgb="FF000000"/>
      <name val="Arial"/>
      <family val="2"/>
    </font>
    <font>
      <sz val="8"/>
      <color rgb="FF000000"/>
      <name val="Montserrat"/>
    </font>
    <font>
      <b/>
      <sz val="18"/>
      <color theme="0"/>
      <name val="Arial"/>
      <family val="2"/>
    </font>
    <font>
      <b/>
      <sz val="14"/>
      <color theme="1"/>
      <name val="Calibri"/>
      <family val="2"/>
      <scheme val="minor"/>
    </font>
    <font>
      <b/>
      <sz val="20"/>
      <color theme="0"/>
      <name val="Calibri"/>
      <family val="2"/>
      <scheme val="minor"/>
    </font>
    <font>
      <b/>
      <sz val="10"/>
      <color theme="0"/>
      <name val="Arial"/>
      <family val="2"/>
    </font>
    <font>
      <sz val="9"/>
      <color theme="1"/>
      <name val="Arial"/>
      <family val="2"/>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6" tint="0.39997558519241921"/>
        <bgColor indexed="64"/>
      </patternFill>
    </fill>
    <fill>
      <patternFill patternType="solid">
        <fgColor theme="5" tint="0.59999389629810485"/>
        <bgColor indexed="65"/>
      </patternFill>
    </fill>
    <fill>
      <patternFill patternType="solid">
        <fgColor theme="5"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CC99FF"/>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2">
    <xf numFmtId="0" fontId="0" fillId="0" borderId="0"/>
    <xf numFmtId="9" fontId="1" fillId="0" borderId="0" applyFont="0" applyFill="0" applyBorder="0" applyAlignment="0" applyProtection="0"/>
    <xf numFmtId="41" fontId="1" fillId="0" borderId="0" applyFont="0" applyFill="0" applyBorder="0" applyAlignment="0" applyProtection="0"/>
    <xf numFmtId="164" fontId="7" fillId="0" borderId="0" applyFill="0">
      <alignment horizontal="center" vertical="center" wrapText="1"/>
    </xf>
    <xf numFmtId="165" fontId="7" fillId="7" borderId="0" applyFill="0" applyProtection="0">
      <alignment horizontal="center" vertical="center"/>
    </xf>
    <xf numFmtId="1" fontId="7" fillId="8" borderId="0" applyFill="0">
      <alignment horizontal="center" vertical="center"/>
    </xf>
    <xf numFmtId="165" fontId="8" fillId="7" borderId="0" applyFill="0" applyAlignment="0">
      <alignment horizontal="center" vertical="center"/>
    </xf>
    <xf numFmtId="0" fontId="9" fillId="0" borderId="0"/>
    <xf numFmtId="0" fontId="1" fillId="0" borderId="0"/>
    <xf numFmtId="0" fontId="1" fillId="6" borderId="0" applyNumberFormat="0" applyBorder="0" applyAlignment="0" applyProtection="0"/>
    <xf numFmtId="0" fontId="10" fillId="0" borderId="0"/>
    <xf numFmtId="43" fontId="1" fillId="0" borderId="0" applyFont="0" applyFill="0" applyBorder="0" applyAlignment="0" applyProtection="0"/>
  </cellStyleXfs>
  <cellXfs count="248">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2" fillId="3" borderId="1" xfId="0" applyFont="1" applyFill="1" applyBorder="1" applyAlignment="1">
      <alignment vertical="center" wrapText="1"/>
    </xf>
    <xf numFmtId="0" fontId="4" fillId="0" borderId="2" xfId="0" applyFont="1" applyBorder="1" applyAlignment="1">
      <alignment vertical="center"/>
    </xf>
    <xf numFmtId="49" fontId="4"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3"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3" borderId="1" xfId="0" applyFont="1" applyFill="1" applyBorder="1" applyAlignment="1">
      <alignment vertical="center"/>
    </xf>
    <xf numFmtId="49" fontId="2" fillId="0" borderId="0" xfId="0" applyNumberFormat="1" applyFont="1" applyAlignment="1">
      <alignment vertical="center"/>
    </xf>
    <xf numFmtId="0" fontId="2" fillId="0" borderId="0" xfId="0" applyFont="1" applyAlignment="1" applyProtection="1">
      <alignment vertical="center" wrapText="1"/>
    </xf>
    <xf numFmtId="0" fontId="6" fillId="4" borderId="1" xfId="0" applyFont="1" applyFill="1" applyBorder="1" applyAlignment="1" applyProtection="1">
      <alignment horizontal="center" vertical="center"/>
    </xf>
    <xf numFmtId="0" fontId="6" fillId="4" borderId="0" xfId="0" applyFont="1" applyFill="1" applyAlignment="1" applyProtection="1">
      <alignment horizontal="center" vertical="center" wrapText="1"/>
    </xf>
    <xf numFmtId="0" fontId="2" fillId="0" borderId="0" xfId="0" applyFont="1" applyProtection="1"/>
    <xf numFmtId="0" fontId="2" fillId="0" borderId="0" xfId="0" applyFont="1" applyBorder="1" applyAlignment="1" applyProtection="1"/>
    <xf numFmtId="0" fontId="6" fillId="4" borderId="0" xfId="0" applyFont="1" applyFill="1" applyBorder="1" applyAlignment="1" applyProtection="1">
      <alignment horizontal="center" vertical="center"/>
    </xf>
    <xf numFmtId="0" fontId="6" fillId="4" borderId="9"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167" fontId="11" fillId="0" borderId="1" xfId="1" applyNumberFormat="1" applyFont="1" applyBorder="1" applyAlignment="1">
      <alignment vertical="center"/>
    </xf>
    <xf numFmtId="0" fontId="6" fillId="4" borderId="1"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16" fillId="0" borderId="0" xfId="0" applyFont="1" applyBorder="1" applyAlignment="1" applyProtection="1">
      <alignment vertical="center"/>
    </xf>
    <xf numFmtId="168" fontId="16" fillId="0" borderId="0" xfId="0" applyNumberFormat="1" applyFont="1" applyBorder="1" applyAlignment="1" applyProtection="1">
      <alignment vertical="center"/>
    </xf>
    <xf numFmtId="0" fontId="2" fillId="0" borderId="10" xfId="0" applyFont="1" applyBorder="1" applyAlignment="1" applyProtection="1">
      <alignment vertical="center"/>
    </xf>
    <xf numFmtId="0" fontId="2" fillId="0" borderId="13" xfId="0" applyFont="1" applyBorder="1" applyAlignment="1" applyProtection="1">
      <alignment vertical="center"/>
    </xf>
    <xf numFmtId="0" fontId="2" fillId="0" borderId="15"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Border="1" applyAlignment="1" applyProtection="1">
      <alignment vertical="center"/>
    </xf>
    <xf numFmtId="0" fontId="2" fillId="0" borderId="16" xfId="0" applyFont="1" applyBorder="1" applyAlignment="1" applyProtection="1">
      <alignment vertical="center"/>
    </xf>
    <xf numFmtId="0" fontId="2" fillId="0" borderId="10" xfId="0" applyFont="1" applyBorder="1" applyProtection="1"/>
    <xf numFmtId="0" fontId="2" fillId="0" borderId="11" xfId="0" applyFont="1" applyBorder="1" applyProtection="1"/>
    <xf numFmtId="0" fontId="2" fillId="0" borderId="13" xfId="0" applyFont="1" applyBorder="1" applyProtection="1"/>
    <xf numFmtId="0" fontId="2" fillId="0" borderId="0" xfId="0" applyFont="1" applyBorder="1" applyProtection="1"/>
    <xf numFmtId="0" fontId="2" fillId="0" borderId="15" xfId="0" applyFont="1" applyBorder="1" applyProtection="1"/>
    <xf numFmtId="0" fontId="2" fillId="0" borderId="16" xfId="0" applyFont="1" applyBorder="1" applyProtection="1"/>
    <xf numFmtId="0" fontId="2" fillId="11" borderId="1" xfId="0" applyFont="1" applyFill="1" applyBorder="1" applyAlignment="1">
      <alignment vertical="center" wrapText="1"/>
    </xf>
    <xf numFmtId="0" fontId="4" fillId="12" borderId="2" xfId="0" applyFont="1" applyFill="1" applyBorder="1" applyAlignment="1">
      <alignment vertical="center"/>
    </xf>
    <xf numFmtId="49" fontId="4" fillId="12" borderId="2" xfId="0" applyNumberFormat="1" applyFont="1" applyFill="1" applyBorder="1" applyAlignment="1">
      <alignment vertical="center"/>
    </xf>
    <xf numFmtId="49" fontId="3" fillId="0" borderId="0" xfId="0" applyNumberFormat="1" applyFont="1" applyAlignment="1">
      <alignment horizontal="center" vertical="center"/>
    </xf>
    <xf numFmtId="49" fontId="2" fillId="12" borderId="0" xfId="0" applyNumberFormat="1" applyFont="1" applyFill="1" applyAlignment="1">
      <alignment horizontal="center" vertical="center"/>
    </xf>
    <xf numFmtId="49" fontId="2" fillId="12" borderId="0" xfId="0" applyNumberFormat="1" applyFont="1" applyFill="1" applyAlignment="1">
      <alignment vertical="center"/>
    </xf>
    <xf numFmtId="0" fontId="2" fillId="13" borderId="1" xfId="0" applyFont="1" applyFill="1" applyBorder="1" applyAlignment="1">
      <alignment vertical="center" wrapText="1"/>
    </xf>
    <xf numFmtId="0" fontId="2" fillId="3" borderId="1" xfId="0" applyFont="1" applyFill="1" applyBorder="1" applyAlignment="1">
      <alignment vertical="center" wrapText="1"/>
    </xf>
    <xf numFmtId="0" fontId="20" fillId="4" borderId="0" xfId="0" applyFont="1" applyFill="1" applyAlignment="1">
      <alignment horizontal="center" vertical="center" wrapText="1"/>
    </xf>
    <xf numFmtId="0" fontId="2" fillId="0" borderId="0" xfId="0" applyNumberFormat="1" applyFont="1" applyAlignment="1">
      <alignment vertical="center"/>
    </xf>
    <xf numFmtId="0" fontId="2" fillId="3" borderId="1" xfId="0" applyFont="1" applyFill="1" applyBorder="1" applyAlignment="1">
      <alignment vertical="center" wrapText="1"/>
    </xf>
    <xf numFmtId="0" fontId="21" fillId="10" borderId="1" xfId="0" applyFont="1" applyFill="1" applyBorder="1" applyAlignment="1">
      <alignment horizontal="left" vertical="center" wrapText="1"/>
    </xf>
    <xf numFmtId="49" fontId="0" fillId="0" borderId="0" xfId="0" applyNumberFormat="1" applyAlignment="1">
      <alignment vertical="center"/>
    </xf>
    <xf numFmtId="0" fontId="22" fillId="14" borderId="1" xfId="0" applyFont="1" applyFill="1" applyBorder="1" applyAlignment="1">
      <alignment vertical="center"/>
    </xf>
    <xf numFmtId="41" fontId="21" fillId="10" borderId="1" xfId="2" applyFont="1" applyFill="1" applyBorder="1" applyAlignment="1">
      <alignment horizontal="left" vertical="center" wrapText="1"/>
    </xf>
    <xf numFmtId="0" fontId="22" fillId="11" borderId="1" xfId="0" applyFont="1" applyFill="1" applyBorder="1" applyAlignment="1">
      <alignment vertical="center"/>
    </xf>
    <xf numFmtId="0" fontId="22" fillId="9" borderId="1" xfId="0" applyFont="1" applyFill="1" applyBorder="1" applyAlignment="1">
      <alignment vertical="center"/>
    </xf>
    <xf numFmtId="0" fontId="22" fillId="9" borderId="8" xfId="0" applyFont="1" applyFill="1" applyBorder="1" applyAlignment="1">
      <alignment vertical="center"/>
    </xf>
    <xf numFmtId="49" fontId="22" fillId="9" borderId="1" xfId="0" applyNumberFormat="1" applyFont="1" applyFill="1" applyBorder="1" applyAlignment="1">
      <alignment vertical="center"/>
    </xf>
    <xf numFmtId="49" fontId="22" fillId="15" borderId="1" xfId="0" applyNumberFormat="1" applyFont="1" applyFill="1" applyBorder="1" applyAlignment="1">
      <alignment vertical="center"/>
    </xf>
    <xf numFmtId="41" fontId="2" fillId="0" borderId="0" xfId="0" applyNumberFormat="1" applyFont="1"/>
    <xf numFmtId="10" fontId="2" fillId="0" borderId="0" xfId="1" applyNumberFormat="1" applyFont="1"/>
    <xf numFmtId="0" fontId="2" fillId="0" borderId="0" xfId="0" applyFont="1" applyAlignment="1">
      <alignment vertical="center" wrapText="1"/>
    </xf>
    <xf numFmtId="0" fontId="2" fillId="2" borderId="0" xfId="0" applyFont="1" applyFill="1" applyAlignment="1">
      <alignment vertical="center" wrapText="1"/>
    </xf>
    <xf numFmtId="0" fontId="2" fillId="2" borderId="0" xfId="0" applyFont="1" applyFill="1"/>
    <xf numFmtId="0" fontId="2" fillId="0" borderId="0" xfId="0" applyFont="1" applyAlignment="1">
      <alignment vertical="center" wrapText="1"/>
    </xf>
    <xf numFmtId="0" fontId="2" fillId="0" borderId="0" xfId="0" applyFont="1" applyAlignment="1">
      <alignment vertical="center" wrapText="1"/>
    </xf>
    <xf numFmtId="0" fontId="2" fillId="3" borderId="1" xfId="0" applyFont="1" applyFill="1" applyBorder="1" applyAlignment="1">
      <alignment vertical="center" wrapText="1"/>
    </xf>
    <xf numFmtId="0" fontId="6" fillId="4" borderId="0" xfId="0" applyFont="1" applyFill="1" applyAlignment="1" applyProtection="1">
      <alignment horizontal="center" vertical="center"/>
    </xf>
    <xf numFmtId="0" fontId="23" fillId="0" borderId="0" xfId="0" applyFont="1" applyAlignment="1">
      <alignment horizontal="left" vertical="center" wrapText="1"/>
    </xf>
    <xf numFmtId="9" fontId="2" fillId="0" borderId="1" xfId="1" applyFont="1" applyFill="1" applyBorder="1" applyAlignment="1" applyProtection="1">
      <alignment vertical="center"/>
    </xf>
    <xf numFmtId="0" fontId="2" fillId="0" borderId="1" xfId="0" applyFont="1" applyBorder="1" applyAlignment="1" applyProtection="1">
      <alignment vertical="center" wrapText="1"/>
    </xf>
    <xf numFmtId="0" fontId="2" fillId="0" borderId="1" xfId="0" applyFont="1" applyFill="1" applyBorder="1" applyAlignment="1" applyProtection="1">
      <alignment vertical="center" wrapText="1"/>
    </xf>
    <xf numFmtId="49" fontId="2" fillId="0" borderId="1" xfId="0" applyNumberFormat="1" applyFont="1" applyBorder="1" applyAlignment="1" applyProtection="1">
      <alignment vertical="center" wrapText="1"/>
    </xf>
    <xf numFmtId="0" fontId="6" fillId="4" borderId="25" xfId="0" applyFont="1" applyFill="1" applyBorder="1" applyAlignment="1" applyProtection="1">
      <alignment horizontal="center" vertical="center" wrapText="1"/>
    </xf>
    <xf numFmtId="0" fontId="3" fillId="9" borderId="3" xfId="0" applyFont="1" applyFill="1" applyBorder="1" applyAlignment="1" applyProtection="1">
      <alignment vertical="center"/>
    </xf>
    <xf numFmtId="0" fontId="2" fillId="0" borderId="4" xfId="0" applyFont="1" applyBorder="1" applyAlignment="1" applyProtection="1">
      <alignment horizontal="center" vertical="center"/>
    </xf>
    <xf numFmtId="0" fontId="3" fillId="9" borderId="29" xfId="0" applyFont="1" applyFill="1" applyBorder="1" applyAlignment="1" applyProtection="1">
      <alignment vertical="center"/>
    </xf>
    <xf numFmtId="0" fontId="2" fillId="0" borderId="1" xfId="0" applyFont="1" applyBorder="1" applyAlignment="1" applyProtection="1">
      <alignment horizontal="center" vertical="center"/>
    </xf>
    <xf numFmtId="41" fontId="2" fillId="0" borderId="1" xfId="2" applyFont="1" applyBorder="1" applyAlignment="1" applyProtection="1">
      <alignment horizontal="center" vertical="center"/>
    </xf>
    <xf numFmtId="0" fontId="5" fillId="9" borderId="29" xfId="0" applyFont="1" applyFill="1" applyBorder="1" applyAlignment="1" applyProtection="1">
      <alignment vertical="center" wrapText="1"/>
    </xf>
    <xf numFmtId="0" fontId="5" fillId="9" borderId="31" xfId="0" applyFont="1" applyFill="1" applyBorder="1" applyAlignment="1" applyProtection="1">
      <alignment vertical="center" wrapText="1"/>
    </xf>
    <xf numFmtId="0" fontId="2" fillId="0" borderId="32" xfId="0" applyFont="1" applyBorder="1" applyAlignment="1" applyProtection="1">
      <alignment horizontal="center" vertical="center"/>
    </xf>
    <xf numFmtId="41" fontId="2" fillId="0" borderId="32" xfId="2" applyFont="1" applyBorder="1" applyAlignment="1" applyProtection="1">
      <alignment horizontal="center" vertical="center"/>
    </xf>
    <xf numFmtId="0" fontId="5" fillId="9" borderId="7" xfId="0" applyFont="1" applyFill="1" applyBorder="1" applyAlignment="1" applyProtection="1">
      <alignment vertical="center" wrapText="1"/>
    </xf>
    <xf numFmtId="0" fontId="5" fillId="9" borderId="35" xfId="0" applyFont="1" applyFill="1" applyBorder="1" applyAlignment="1" applyProtection="1">
      <alignment vertical="center" wrapText="1"/>
    </xf>
    <xf numFmtId="0" fontId="11" fillId="0" borderId="0" xfId="0" applyFont="1" applyAlignment="1">
      <alignment horizontal="center" vertical="center"/>
    </xf>
    <xf numFmtId="167" fontId="2" fillId="0" borderId="1" xfId="1" applyNumberFormat="1" applyFont="1" applyBorder="1" applyAlignment="1" applyProtection="1">
      <alignment horizontal="center" vertical="center"/>
    </xf>
    <xf numFmtId="167" fontId="2" fillId="0" borderId="5" xfId="1" applyNumberFormat="1" applyFont="1" applyBorder="1" applyAlignment="1" applyProtection="1">
      <alignment vertical="center"/>
    </xf>
    <xf numFmtId="167" fontId="2" fillId="0" borderId="30" xfId="1" applyNumberFormat="1" applyFont="1" applyBorder="1" applyAlignment="1" applyProtection="1">
      <alignment vertical="center"/>
    </xf>
    <xf numFmtId="167" fontId="2" fillId="0" borderId="32" xfId="1" applyNumberFormat="1" applyFont="1" applyBorder="1" applyAlignment="1" applyProtection="1">
      <alignment horizontal="center" vertical="center"/>
    </xf>
    <xf numFmtId="167" fontId="2" fillId="0" borderId="33" xfId="1" applyNumberFormat="1" applyFont="1" applyBorder="1" applyAlignment="1" applyProtection="1">
      <alignment vertical="center"/>
    </xf>
    <xf numFmtId="166" fontId="2" fillId="0" borderId="4" xfId="11" applyNumberFormat="1" applyFont="1" applyBorder="1" applyAlignment="1" applyProtection="1">
      <alignment horizontal="center" vertical="center"/>
    </xf>
    <xf numFmtId="166" fontId="2" fillId="0" borderId="1" xfId="11" applyNumberFormat="1" applyFont="1" applyBorder="1" applyAlignment="1" applyProtection="1">
      <alignment horizontal="center" vertical="center"/>
    </xf>
    <xf numFmtId="0" fontId="6" fillId="4" borderId="29" xfId="0" applyFont="1" applyFill="1" applyBorder="1" applyAlignment="1" applyProtection="1">
      <alignment vertical="center"/>
    </xf>
    <xf numFmtId="41" fontId="6" fillId="4" borderId="1" xfId="2" applyFont="1" applyFill="1" applyBorder="1" applyAlignment="1" applyProtection="1">
      <alignment horizontal="center" vertical="center"/>
    </xf>
    <xf numFmtId="167" fontId="6" fillId="4" borderId="30" xfId="1" applyNumberFormat="1" applyFont="1" applyFill="1" applyBorder="1" applyAlignment="1" applyProtection="1">
      <alignment vertical="center"/>
    </xf>
    <xf numFmtId="0" fontId="22" fillId="9" borderId="1" xfId="0" applyNumberFormat="1" applyFont="1" applyFill="1" applyBorder="1" applyAlignment="1">
      <alignment vertical="center"/>
    </xf>
    <xf numFmtId="41" fontId="21" fillId="13" borderId="1" xfId="2" applyFont="1" applyFill="1" applyBorder="1" applyAlignment="1">
      <alignment horizontal="left" vertical="center" wrapText="1"/>
    </xf>
    <xf numFmtId="0" fontId="2" fillId="0" borderId="1" xfId="0" quotePrefix="1" applyFont="1" applyBorder="1" applyAlignment="1" applyProtection="1">
      <alignmen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11" fillId="16"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pplyProtection="1">
      <alignment vertical="center" wrapText="1"/>
      <protection locked="0"/>
    </xf>
    <xf numFmtId="0" fontId="6" fillId="4" borderId="7" xfId="0" applyFont="1" applyFill="1" applyBorder="1" applyAlignment="1" applyProtection="1">
      <alignment vertical="center" wrapText="1"/>
    </xf>
    <xf numFmtId="0" fontId="28" fillId="4" borderId="9" xfId="0" applyFont="1" applyFill="1" applyBorder="1" applyAlignment="1" applyProtection="1">
      <alignment horizontal="center" vertical="center" wrapText="1"/>
    </xf>
    <xf numFmtId="0" fontId="28" fillId="4" borderId="26" xfId="0" applyFont="1" applyFill="1" applyBorder="1" applyAlignment="1" applyProtection="1">
      <alignment horizontal="center" vertical="center" wrapText="1"/>
    </xf>
    <xf numFmtId="49" fontId="4" fillId="0" borderId="1" xfId="0" applyNumberFormat="1" applyFont="1" applyBorder="1" applyAlignment="1">
      <alignment vertical="center" wrapText="1"/>
    </xf>
    <xf numFmtId="43" fontId="2" fillId="0" borderId="1" xfId="11" applyFont="1" applyBorder="1" applyAlignment="1">
      <alignment horizontal="center" vertical="center"/>
    </xf>
    <xf numFmtId="167" fontId="2" fillId="0" borderId="1" xfId="1" applyNumberFormat="1" applyFont="1" applyBorder="1" applyAlignment="1">
      <alignment vertical="center"/>
    </xf>
    <xf numFmtId="167" fontId="2" fillId="0" borderId="4" xfId="0" applyNumberFormat="1" applyFont="1" applyBorder="1" applyAlignment="1" applyProtection="1">
      <alignment horizontal="center" vertical="center"/>
    </xf>
    <xf numFmtId="167" fontId="2" fillId="0" borderId="1" xfId="0" applyNumberFormat="1" applyFont="1" applyBorder="1" applyAlignment="1" applyProtection="1">
      <alignment horizontal="center" vertical="center"/>
    </xf>
    <xf numFmtId="167" fontId="6" fillId="4" borderId="1" xfId="2" applyNumberFormat="1" applyFont="1" applyFill="1" applyBorder="1" applyAlignment="1" applyProtection="1">
      <alignment horizontal="center" vertical="center"/>
    </xf>
    <xf numFmtId="166" fontId="2" fillId="0" borderId="1" xfId="11" applyNumberFormat="1" applyFont="1" applyBorder="1" applyAlignment="1" applyProtection="1">
      <alignment vertical="center" wrapText="1"/>
    </xf>
    <xf numFmtId="166" fontId="6" fillId="4" borderId="1" xfId="11" applyNumberFormat="1" applyFont="1" applyFill="1" applyBorder="1" applyAlignment="1" applyProtection="1">
      <alignment horizontal="center" vertical="center"/>
    </xf>
    <xf numFmtId="166" fontId="2" fillId="0" borderId="32" xfId="11" applyNumberFormat="1" applyFont="1" applyBorder="1" applyAlignment="1" applyProtection="1">
      <alignment horizontal="center" vertical="center"/>
    </xf>
    <xf numFmtId="167" fontId="2" fillId="0" borderId="6" xfId="1" applyNumberFormat="1" applyFont="1" applyBorder="1" applyAlignment="1" applyProtection="1">
      <alignment horizontal="center" vertical="center"/>
    </xf>
    <xf numFmtId="0" fontId="14" fillId="4" borderId="32" xfId="0" applyFont="1" applyFill="1" applyBorder="1" applyAlignment="1" applyProtection="1">
      <alignment horizontal="center" vertical="center" wrapText="1"/>
    </xf>
    <xf numFmtId="0" fontId="3" fillId="0" borderId="1" xfId="0" applyFont="1" applyBorder="1" applyAlignment="1">
      <alignment horizontal="center" vertical="center"/>
    </xf>
    <xf numFmtId="167" fontId="2" fillId="0" borderId="1" xfId="1" applyNumberFormat="1" applyFont="1" applyBorder="1" applyAlignment="1" applyProtection="1">
      <alignment vertical="center" wrapText="1"/>
    </xf>
    <xf numFmtId="0" fontId="2" fillId="0" borderId="0" xfId="0" applyFont="1" applyAlignment="1" applyProtection="1">
      <alignment vertical="center"/>
    </xf>
    <xf numFmtId="0" fontId="25" fillId="4" borderId="0" xfId="0" applyFont="1" applyFill="1" applyAlignment="1" applyProtection="1">
      <alignment horizontal="center" vertical="center" wrapText="1"/>
    </xf>
    <xf numFmtId="0" fontId="6" fillId="4" borderId="0" xfId="0" applyFont="1" applyFill="1" applyAlignment="1" applyProtection="1">
      <alignment horizontal="center" vertical="center"/>
    </xf>
    <xf numFmtId="168" fontId="18" fillId="0" borderId="36" xfId="0" applyNumberFormat="1" applyFont="1" applyBorder="1" applyAlignment="1" applyProtection="1">
      <alignment vertical="center"/>
    </xf>
    <xf numFmtId="0" fontId="6" fillId="4" borderId="38" xfId="0" applyFont="1" applyFill="1" applyBorder="1" applyAlignment="1" applyProtection="1">
      <alignment horizontal="center" vertical="center" wrapText="1"/>
    </xf>
    <xf numFmtId="166" fontId="2" fillId="0" borderId="1" xfId="11" applyNumberFormat="1" applyFont="1" applyFill="1" applyBorder="1" applyAlignment="1" applyProtection="1">
      <alignment vertical="center" wrapText="1"/>
    </xf>
    <xf numFmtId="9" fontId="2" fillId="17" borderId="1" xfId="1" applyFont="1" applyFill="1" applyBorder="1" applyAlignment="1" applyProtection="1">
      <alignment vertical="center"/>
    </xf>
    <xf numFmtId="0" fontId="2" fillId="17" borderId="1" xfId="0" applyFont="1" applyFill="1" applyBorder="1" applyAlignment="1" applyProtection="1">
      <alignment vertical="center" wrapText="1"/>
    </xf>
    <xf numFmtId="166" fontId="2" fillId="17" borderId="1" xfId="11" applyNumberFormat="1" applyFont="1" applyFill="1" applyBorder="1" applyAlignment="1" applyProtection="1">
      <alignment vertical="center" wrapText="1"/>
    </xf>
    <xf numFmtId="49" fontId="2" fillId="17" borderId="1" xfId="1" quotePrefix="1" applyNumberFormat="1" applyFont="1" applyFill="1" applyBorder="1" applyAlignment="1" applyProtection="1">
      <alignment vertical="center"/>
    </xf>
    <xf numFmtId="9" fontId="2" fillId="18" borderId="1" xfId="1" applyFont="1" applyFill="1" applyBorder="1" applyAlignment="1" applyProtection="1">
      <alignment vertical="center"/>
    </xf>
    <xf numFmtId="166" fontId="2" fillId="18" borderId="1" xfId="11" applyNumberFormat="1" applyFont="1" applyFill="1" applyBorder="1" applyAlignment="1" applyProtection="1">
      <alignment vertical="center" wrapText="1"/>
    </xf>
    <xf numFmtId="0" fontId="2" fillId="18" borderId="1" xfId="0" applyFont="1" applyFill="1" applyBorder="1" applyAlignment="1" applyProtection="1">
      <alignment vertical="center" wrapText="1"/>
    </xf>
    <xf numFmtId="0" fontId="0" fillId="0" borderId="0" xfId="0" applyProtection="1"/>
    <xf numFmtId="49" fontId="11" fillId="0" borderId="0" xfId="0" applyNumberFormat="1" applyFont="1" applyAlignment="1" applyProtection="1">
      <alignment horizontal="center" vertical="center"/>
    </xf>
    <xf numFmtId="49" fontId="0" fillId="0" borderId="0" xfId="0" applyNumberForma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vertical="center"/>
    </xf>
    <xf numFmtId="167" fontId="2" fillId="17" borderId="1" xfId="1" applyNumberFormat="1" applyFont="1" applyFill="1" applyBorder="1" applyAlignment="1" applyProtection="1">
      <alignment vertical="center" wrapText="1"/>
    </xf>
    <xf numFmtId="167" fontId="2" fillId="18" borderId="1" xfId="1" applyNumberFormat="1" applyFont="1" applyFill="1" applyBorder="1" applyAlignment="1" applyProtection="1">
      <alignment vertical="center" wrapText="1"/>
    </xf>
    <xf numFmtId="167" fontId="2" fillId="0" borderId="1" xfId="1" applyNumberFormat="1" applyFont="1" applyFill="1" applyBorder="1" applyAlignment="1" applyProtection="1">
      <alignment vertical="center" wrapText="1"/>
    </xf>
    <xf numFmtId="49" fontId="2" fillId="17" borderId="1" xfId="0" applyNumberFormat="1" applyFont="1" applyFill="1" applyBorder="1" applyAlignment="1" applyProtection="1">
      <alignment vertical="center"/>
    </xf>
    <xf numFmtId="49" fontId="4" fillId="17" borderId="1" xfId="0" quotePrefix="1" applyNumberFormat="1" applyFont="1" applyFill="1" applyBorder="1" applyAlignment="1" applyProtection="1">
      <alignment vertical="center"/>
    </xf>
    <xf numFmtId="0" fontId="29" fillId="17" borderId="1" xfId="0" applyFont="1" applyFill="1" applyBorder="1" applyAlignment="1" applyProtection="1">
      <alignment vertical="center" wrapText="1"/>
    </xf>
    <xf numFmtId="9" fontId="2" fillId="17" borderId="1" xfId="1" applyFont="1" applyFill="1" applyBorder="1" applyAlignment="1" applyProtection="1">
      <alignment vertical="center" wrapText="1"/>
    </xf>
    <xf numFmtId="41" fontId="2" fillId="17" borderId="1" xfId="2" applyFont="1" applyFill="1" applyBorder="1" applyAlignment="1" applyProtection="1">
      <alignment vertical="center" wrapText="1"/>
    </xf>
    <xf numFmtId="49" fontId="4" fillId="17" borderId="1" xfId="0" applyNumberFormat="1" applyFont="1" applyFill="1" applyBorder="1" applyAlignment="1" applyProtection="1">
      <alignment vertical="center"/>
    </xf>
    <xf numFmtId="49" fontId="4" fillId="18" borderId="1" xfId="0" applyNumberFormat="1" applyFont="1" applyFill="1" applyBorder="1" applyAlignment="1" applyProtection="1">
      <alignment vertical="center"/>
    </xf>
    <xf numFmtId="9" fontId="2" fillId="18" borderId="1" xfId="1" applyFont="1" applyFill="1" applyBorder="1" applyAlignment="1" applyProtection="1">
      <alignment vertical="center" wrapText="1"/>
    </xf>
    <xf numFmtId="41" fontId="2" fillId="18" borderId="1" xfId="2" applyFont="1" applyFill="1" applyBorder="1" applyAlignment="1" applyProtection="1">
      <alignment vertical="center" wrapText="1"/>
    </xf>
    <xf numFmtId="0" fontId="2" fillId="0" borderId="0" xfId="0" applyFont="1" applyAlignment="1" applyProtection="1">
      <alignment horizontal="center" vertical="center" wrapText="1"/>
    </xf>
    <xf numFmtId="49" fontId="2" fillId="18" borderId="1" xfId="0" applyNumberFormat="1" applyFont="1" applyFill="1" applyBorder="1" applyAlignment="1" applyProtection="1">
      <alignment vertical="center"/>
    </xf>
    <xf numFmtId="0" fontId="29" fillId="18" borderId="1" xfId="0" applyFont="1" applyFill="1" applyBorder="1" applyAlignment="1" applyProtection="1">
      <alignment vertical="center" wrapText="1"/>
    </xf>
    <xf numFmtId="167" fontId="2" fillId="18" borderId="1" xfId="1" applyNumberFormat="1" applyFont="1" applyFill="1" applyBorder="1" applyAlignment="1" applyProtection="1">
      <alignment vertical="center"/>
    </xf>
    <xf numFmtId="167" fontId="2" fillId="17" borderId="1" xfId="1" applyNumberFormat="1" applyFont="1" applyFill="1" applyBorder="1" applyAlignment="1" applyProtection="1">
      <alignment vertical="center"/>
    </xf>
    <xf numFmtId="0" fontId="2" fillId="17" borderId="1" xfId="0" applyFont="1" applyFill="1" applyBorder="1" applyAlignment="1" applyProtection="1">
      <alignment vertical="center"/>
    </xf>
    <xf numFmtId="166" fontId="2" fillId="17" borderId="1" xfId="11" applyNumberFormat="1" applyFont="1" applyFill="1" applyBorder="1" applyAlignment="1" applyProtection="1">
      <alignment vertical="center"/>
    </xf>
    <xf numFmtId="41" fontId="2" fillId="17" borderId="1" xfId="2" applyFont="1" applyFill="1" applyBorder="1" applyAlignment="1" applyProtection="1">
      <alignment vertical="center"/>
    </xf>
    <xf numFmtId="49" fontId="2" fillId="0" borderId="0" xfId="0" applyNumberFormat="1" applyFont="1" applyFill="1" applyAlignment="1" applyProtection="1">
      <alignment vertical="center"/>
    </xf>
    <xf numFmtId="0" fontId="3" fillId="0" borderId="0" xfId="0" applyFont="1" applyAlignment="1" applyProtection="1">
      <alignment horizontal="center" vertical="center" wrapText="1"/>
    </xf>
    <xf numFmtId="49" fontId="2" fillId="17" borderId="0" xfId="0" applyNumberFormat="1" applyFont="1" applyFill="1" applyAlignment="1" applyProtection="1">
      <alignment vertical="center"/>
    </xf>
    <xf numFmtId="170" fontId="2" fillId="17" borderId="1" xfId="11" applyNumberFormat="1" applyFont="1" applyFill="1" applyBorder="1" applyAlignment="1" applyProtection="1">
      <alignment horizontal="center" vertical="center" wrapText="1"/>
    </xf>
    <xf numFmtId="0" fontId="2" fillId="0" borderId="1" xfId="0" applyFont="1" applyBorder="1" applyAlignment="1" applyProtection="1"/>
    <xf numFmtId="169" fontId="2" fillId="17" borderId="1" xfId="2" applyNumberFormat="1" applyFont="1" applyFill="1" applyBorder="1" applyAlignment="1" applyProtection="1">
      <alignment vertical="center"/>
    </xf>
    <xf numFmtId="0" fontId="2" fillId="18" borderId="1" xfId="0" applyFont="1" applyFill="1" applyBorder="1" applyAlignment="1" applyProtection="1">
      <alignment vertical="center"/>
    </xf>
    <xf numFmtId="166" fontId="2" fillId="18" borderId="1" xfId="11" applyNumberFormat="1" applyFont="1" applyFill="1" applyBorder="1" applyAlignment="1" applyProtection="1">
      <alignment vertical="center"/>
    </xf>
    <xf numFmtId="169" fontId="2" fillId="18" borderId="1" xfId="2" applyNumberFormat="1" applyFont="1" applyFill="1" applyBorder="1" applyAlignment="1" applyProtection="1">
      <alignment vertical="center"/>
    </xf>
    <xf numFmtId="41" fontId="2" fillId="18" borderId="1" xfId="2" applyFont="1" applyFill="1" applyBorder="1" applyAlignment="1" applyProtection="1">
      <alignment vertical="center"/>
    </xf>
    <xf numFmtId="49" fontId="2" fillId="18" borderId="0" xfId="0" applyNumberFormat="1" applyFont="1" applyFill="1" applyAlignment="1" applyProtection="1">
      <alignment vertical="center"/>
    </xf>
    <xf numFmtId="170" fontId="2" fillId="18" borderId="1" xfId="11" applyNumberFormat="1" applyFont="1" applyFill="1" applyBorder="1" applyAlignment="1" applyProtection="1">
      <alignment horizontal="center" vertical="center" wrapText="1"/>
    </xf>
    <xf numFmtId="49" fontId="0" fillId="0" borderId="0" xfId="0" applyNumberFormat="1" applyProtection="1"/>
    <xf numFmtId="0" fontId="27" fillId="4" borderId="21" xfId="0" applyFont="1" applyFill="1" applyBorder="1" applyAlignment="1" applyProtection="1">
      <alignment horizontal="center" vertical="center" wrapText="1"/>
    </xf>
    <xf numFmtId="0" fontId="27" fillId="4" borderId="22" xfId="0" applyFont="1" applyFill="1" applyBorder="1" applyAlignment="1" applyProtection="1">
      <alignment horizontal="center" vertical="center" wrapText="1"/>
    </xf>
    <xf numFmtId="0" fontId="27" fillId="4" borderId="23" xfId="0" applyFont="1" applyFill="1" applyBorder="1" applyAlignment="1" applyProtection="1">
      <alignment horizontal="center" vertical="center" wrapText="1"/>
    </xf>
    <xf numFmtId="0" fontId="17" fillId="4" borderId="28" xfId="0" applyFont="1" applyFill="1" applyBorder="1" applyAlignment="1" applyProtection="1">
      <alignment horizontal="center" vertical="center"/>
    </xf>
    <xf numFmtId="0" fontId="17" fillId="4" borderId="34" xfId="0" applyFont="1" applyFill="1" applyBorder="1" applyAlignment="1" applyProtection="1">
      <alignment horizontal="center" vertical="center"/>
    </xf>
    <xf numFmtId="0" fontId="6" fillId="4" borderId="27"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3" fillId="9" borderId="27" xfId="0" applyFont="1" applyFill="1" applyBorder="1" applyAlignment="1" applyProtection="1">
      <alignment vertical="center"/>
    </xf>
    <xf numFmtId="0" fontId="3" fillId="9" borderId="24" xfId="0" applyFont="1" applyFill="1" applyBorder="1" applyAlignment="1" applyProtection="1">
      <alignment vertical="center"/>
    </xf>
    <xf numFmtId="0" fontId="3" fillId="9" borderId="6" xfId="0" applyFont="1" applyFill="1" applyBorder="1" applyAlignment="1" applyProtection="1">
      <alignment vertical="center"/>
    </xf>
    <xf numFmtId="0" fontId="16" fillId="18" borderId="1" xfId="0" applyFont="1" applyFill="1" applyBorder="1" applyAlignment="1" applyProtection="1">
      <alignment horizontal="center" vertical="center" textRotation="90" wrapText="1"/>
    </xf>
    <xf numFmtId="0" fontId="16" fillId="17" borderId="1" xfId="0" applyFont="1" applyFill="1" applyBorder="1" applyAlignment="1" applyProtection="1">
      <alignment horizontal="center" vertical="center" textRotation="90" wrapText="1"/>
    </xf>
    <xf numFmtId="0" fontId="5" fillId="5" borderId="3"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17" fillId="4" borderId="0" xfId="0" applyFont="1" applyFill="1" applyAlignment="1" applyProtection="1">
      <alignment horizontal="center" vertical="center" wrapText="1"/>
    </xf>
    <xf numFmtId="0" fontId="16" fillId="17" borderId="8" xfId="0" applyFont="1" applyFill="1" applyBorder="1" applyAlignment="1" applyProtection="1">
      <alignment horizontal="center" vertical="center" textRotation="90" wrapText="1"/>
    </xf>
    <xf numFmtId="0" fontId="16" fillId="17" borderId="24" xfId="0" applyFont="1" applyFill="1" applyBorder="1" applyAlignment="1" applyProtection="1">
      <alignment horizontal="center" vertical="center" textRotation="90" wrapText="1"/>
    </xf>
    <xf numFmtId="0" fontId="16" fillId="17" borderId="6" xfId="0" applyFont="1" applyFill="1" applyBorder="1" applyAlignment="1" applyProtection="1">
      <alignment horizontal="center" vertical="center" textRotation="90" wrapText="1"/>
    </xf>
    <xf numFmtId="0" fontId="16" fillId="0" borderId="1" xfId="0" applyFont="1" applyBorder="1" applyAlignment="1" applyProtection="1">
      <alignment horizontal="center" vertical="center" textRotation="90" wrapText="1"/>
    </xf>
    <xf numFmtId="0" fontId="16" fillId="0" borderId="13" xfId="0" applyFont="1" applyBorder="1" applyAlignment="1" applyProtection="1">
      <alignment horizontal="center" vertical="center"/>
    </xf>
    <xf numFmtId="0" fontId="16" fillId="0" borderId="0" xfId="0" applyFont="1" applyBorder="1" applyAlignment="1" applyProtection="1">
      <alignment horizontal="center" vertical="center"/>
    </xf>
    <xf numFmtId="168" fontId="16" fillId="0" borderId="13" xfId="0" applyNumberFormat="1" applyFont="1" applyBorder="1" applyAlignment="1" applyProtection="1">
      <alignment horizontal="center" vertical="center"/>
    </xf>
    <xf numFmtId="168" fontId="16" fillId="0" borderId="0" xfId="0" applyNumberFormat="1" applyFont="1" applyBorder="1" applyAlignment="1" applyProtection="1">
      <alignment horizontal="center" vertical="center"/>
    </xf>
    <xf numFmtId="0" fontId="17" fillId="4" borderId="16" xfId="0" applyFont="1" applyFill="1" applyBorder="1" applyAlignment="1" applyProtection="1">
      <alignment horizontal="center" vertical="center" wrapText="1"/>
    </xf>
    <xf numFmtId="0" fontId="15" fillId="0" borderId="0" xfId="0" applyFont="1" applyBorder="1" applyAlignment="1" applyProtection="1">
      <alignment horizontal="center" vertical="center"/>
    </xf>
    <xf numFmtId="0" fontId="18" fillId="0" borderId="18" xfId="0" applyFont="1" applyBorder="1" applyAlignment="1" applyProtection="1">
      <alignment horizontal="right" vertical="center"/>
    </xf>
    <xf numFmtId="0" fontId="18" fillId="0" borderId="19" xfId="0" applyFont="1" applyBorder="1" applyAlignment="1" applyProtection="1">
      <alignment horizontal="right"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23" xfId="0" applyFont="1" applyBorder="1" applyAlignment="1" applyProtection="1">
      <alignment horizontal="center" vertical="center"/>
    </xf>
    <xf numFmtId="0" fontId="12" fillId="17" borderId="8" xfId="0" applyFont="1" applyFill="1" applyBorder="1" applyAlignment="1" applyProtection="1">
      <alignment horizontal="center" vertical="center" textRotation="90" wrapText="1"/>
    </xf>
    <xf numFmtId="0" fontId="12" fillId="17" borderId="24" xfId="0" applyFont="1" applyFill="1" applyBorder="1" applyAlignment="1" applyProtection="1">
      <alignment horizontal="center" vertical="center" textRotation="90" wrapText="1"/>
    </xf>
    <xf numFmtId="0" fontId="12" fillId="17" borderId="6" xfId="0" applyFont="1" applyFill="1" applyBorder="1" applyAlignment="1" applyProtection="1">
      <alignment horizontal="center" vertical="center" textRotation="90" wrapText="1"/>
    </xf>
    <xf numFmtId="0" fontId="12" fillId="17" borderId="1" xfId="0" applyFont="1" applyFill="1" applyBorder="1" applyAlignment="1" applyProtection="1">
      <alignment horizontal="center" vertical="center" textRotation="90" wrapText="1"/>
    </xf>
    <xf numFmtId="0" fontId="12" fillId="18" borderId="1" xfId="0" applyFont="1" applyFill="1" applyBorder="1" applyAlignment="1" applyProtection="1">
      <alignment horizontal="center" vertical="center" textRotation="90" wrapText="1"/>
    </xf>
    <xf numFmtId="0" fontId="12" fillId="18" borderId="8" xfId="0" applyFont="1" applyFill="1" applyBorder="1" applyAlignment="1" applyProtection="1">
      <alignment horizontal="center" vertical="center" textRotation="90" wrapText="1"/>
    </xf>
    <xf numFmtId="0" fontId="12" fillId="18" borderId="24" xfId="0" applyFont="1" applyFill="1" applyBorder="1" applyAlignment="1" applyProtection="1">
      <alignment horizontal="center" vertical="center" textRotation="90" wrapText="1"/>
    </xf>
    <xf numFmtId="0" fontId="12" fillId="18" borderId="6" xfId="0" applyFont="1" applyFill="1" applyBorder="1" applyAlignment="1" applyProtection="1">
      <alignment horizontal="center" vertical="center" textRotation="90" wrapText="1"/>
    </xf>
    <xf numFmtId="0" fontId="25" fillId="4" borderId="0" xfId="0" applyFont="1" applyFill="1" applyAlignment="1" applyProtection="1">
      <alignment horizontal="center" vertical="center" wrapText="1"/>
    </xf>
    <xf numFmtId="0" fontId="25" fillId="4" borderId="20" xfId="0" applyFont="1" applyFill="1" applyBorder="1" applyAlignment="1" applyProtection="1">
      <alignment horizontal="center" vertical="center" wrapText="1"/>
    </xf>
    <xf numFmtId="0" fontId="3" fillId="17" borderId="1" xfId="0" applyFont="1" applyFill="1" applyBorder="1" applyAlignment="1" applyProtection="1">
      <alignment horizontal="center" vertical="center" textRotation="90" wrapText="1"/>
    </xf>
    <xf numFmtId="0" fontId="15" fillId="0" borderId="11" xfId="0" applyFont="1" applyBorder="1" applyAlignment="1" applyProtection="1">
      <alignment horizontal="center" vertical="center" wrapText="1"/>
    </xf>
    <xf numFmtId="0" fontId="6" fillId="4" borderId="0" xfId="0" applyFont="1" applyFill="1" applyAlignment="1" applyProtection="1">
      <alignment horizontal="center" vertical="center"/>
    </xf>
    <xf numFmtId="0" fontId="18" fillId="0" borderId="1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14" fontId="15" fillId="0" borderId="21" xfId="0" applyNumberFormat="1"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14" fontId="13" fillId="0" borderId="15" xfId="0" applyNumberFormat="1" applyFont="1" applyBorder="1" applyAlignment="1" applyProtection="1">
      <alignment horizontal="center" vertical="center"/>
    </xf>
    <xf numFmtId="0" fontId="13" fillId="0" borderId="17" xfId="0" applyFont="1" applyBorder="1" applyAlignment="1" applyProtection="1">
      <alignment horizontal="center" vertical="center"/>
    </xf>
    <xf numFmtId="0" fontId="15" fillId="0" borderId="14" xfId="0" applyFont="1" applyBorder="1" applyAlignment="1" applyProtection="1">
      <alignment horizontal="center" vertical="center"/>
    </xf>
    <xf numFmtId="0" fontId="3" fillId="0" borderId="1" xfId="0" applyFont="1" applyBorder="1" applyAlignment="1">
      <alignment horizontal="center" vertical="center"/>
    </xf>
    <xf numFmtId="0" fontId="12" fillId="0" borderId="8" xfId="0" applyFont="1" applyBorder="1" applyAlignment="1">
      <alignment horizontal="center" vertical="center" textRotation="90" wrapText="1"/>
    </xf>
    <xf numFmtId="0" fontId="12" fillId="0" borderId="24" xfId="0" applyFont="1" applyBorder="1" applyAlignment="1">
      <alignment horizontal="center" vertical="center" textRotation="90" wrapText="1"/>
    </xf>
    <xf numFmtId="0" fontId="12" fillId="0" borderId="6" xfId="0" applyFont="1" applyBorder="1" applyAlignment="1">
      <alignment horizontal="center" vertical="center" textRotation="90" wrapText="1"/>
    </xf>
    <xf numFmtId="0" fontId="26" fillId="0" borderId="1" xfId="0" applyFont="1" applyBorder="1" applyAlignment="1">
      <alignment horizontal="center" vertical="center" textRotation="90" wrapText="1"/>
    </xf>
    <xf numFmtId="0" fontId="12" fillId="0" borderId="1" xfId="0" applyFont="1" applyBorder="1" applyAlignment="1">
      <alignment horizontal="center" vertical="center" textRotation="90" wrapText="1"/>
    </xf>
  </cellXfs>
  <cellStyles count="12">
    <cellStyle name="40% - Énfasis2 2" xfId="9" xr:uid="{00000000-0005-0000-0000-000000000000}"/>
    <cellStyle name="Millares" xfId="11" builtinId="3"/>
    <cellStyle name="Millares [0]" xfId="2" builtinId="6"/>
    <cellStyle name="Nivel 1,2.3,5,6,9" xfId="3" xr:uid="{00000000-0005-0000-0000-000003000000}"/>
    <cellStyle name="Nivel 4" xfId="4" xr:uid="{00000000-0005-0000-0000-000004000000}"/>
    <cellStyle name="Nivel 7" xfId="5" xr:uid="{00000000-0005-0000-0000-000005000000}"/>
    <cellStyle name="NIVEL 8" xfId="6" xr:uid="{00000000-0005-0000-0000-000006000000}"/>
    <cellStyle name="Normal" xfId="0" builtinId="0"/>
    <cellStyle name="Normal 2 2" xfId="8" xr:uid="{00000000-0005-0000-0000-000008000000}"/>
    <cellStyle name="Normal 4" xfId="7" xr:uid="{00000000-0005-0000-0000-000009000000}"/>
    <cellStyle name="Normal 4 2" xfId="10" xr:uid="{00000000-0005-0000-0000-00000A000000}"/>
    <cellStyle name="Porcentaje" xfId="1" builtinId="5"/>
  </cellStyles>
  <dxfs count="76">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rgb="FFC00000"/>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rgb="FFFF0000"/>
        </patternFill>
      </fill>
    </dxf>
    <dxf>
      <fill>
        <patternFill>
          <bgColor rgb="FFC00000"/>
        </patternFill>
      </fill>
    </dxf>
    <dxf>
      <fill>
        <patternFill>
          <bgColor theme="7" tint="0.59996337778862885"/>
        </patternFill>
      </fill>
    </dxf>
    <dxf>
      <fill>
        <patternFill patternType="none">
          <bgColor auto="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C00000"/>
        </patternFill>
      </fill>
    </dxf>
    <dxf>
      <font>
        <color auto="1"/>
      </font>
      <fill>
        <patternFill>
          <bgColor theme="7" tint="0.59996337778862885"/>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fill>
        <patternFill>
          <bgColor rgb="FFC00000"/>
        </patternFill>
      </fill>
    </dxf>
    <dxf>
      <border>
        <left style="thin">
          <color auto="1"/>
        </left>
        <right style="thin">
          <color auto="1"/>
        </right>
        <top style="thin">
          <color auto="1"/>
        </top>
        <bottom style="thin">
          <color auto="1"/>
        </bottom>
        <vertical/>
        <horizontal/>
      </border>
    </dxf>
    <dxf>
      <fill>
        <patternFill>
          <bgColor rgb="FFC00000"/>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9900"/>
      <color rgb="FFFFFFCC"/>
      <color rgb="FFFFCCFF"/>
      <color rgb="FFCC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0</xdr:row>
      <xdr:rowOff>85725</xdr:rowOff>
    </xdr:from>
    <xdr:to>
      <xdr:col>5</xdr:col>
      <xdr:colOff>1238250</xdr:colOff>
      <xdr:row>4</xdr:row>
      <xdr:rowOff>11178</xdr:rowOff>
    </xdr:to>
    <xdr:pic>
      <xdr:nvPicPr>
        <xdr:cNvPr id="2" name="Imagen 1">
          <a:extLst>
            <a:ext uri="{FF2B5EF4-FFF2-40B4-BE49-F238E27FC236}">
              <a16:creationId xmlns:a16="http://schemas.microsoft.com/office/drawing/2014/main" id="{DE13A3A7-87DF-42E8-8F3D-F26EA42AC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5725"/>
          <a:ext cx="1171575" cy="687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200025</xdr:colOff>
      <xdr:row>0</xdr:row>
      <xdr:rowOff>114299</xdr:rowOff>
    </xdr:from>
    <xdr:to>
      <xdr:col>13</xdr:col>
      <xdr:colOff>570824</xdr:colOff>
      <xdr:row>3</xdr:row>
      <xdr:rowOff>161925</xdr:rowOff>
    </xdr:to>
    <xdr:pic>
      <xdr:nvPicPr>
        <xdr:cNvPr id="3" name="Imagen 2">
          <a:extLst>
            <a:ext uri="{FF2B5EF4-FFF2-40B4-BE49-F238E27FC236}">
              <a16:creationId xmlns:a16="http://schemas.microsoft.com/office/drawing/2014/main" id="{8A579045-1637-417A-BBF6-941613581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114299"/>
          <a:ext cx="2609174"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333374</xdr:colOff>
      <xdr:row>0</xdr:row>
      <xdr:rowOff>161925</xdr:rowOff>
    </xdr:from>
    <xdr:to>
      <xdr:col>7</xdr:col>
      <xdr:colOff>752476</xdr:colOff>
      <xdr:row>4</xdr:row>
      <xdr:rowOff>3979</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4" y="161925"/>
          <a:ext cx="1981201" cy="927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3</xdr:row>
      <xdr:rowOff>79877</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0"/>
          <a:ext cx="1457325" cy="679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8</xdr:col>
      <xdr:colOff>455868</xdr:colOff>
      <xdr:row>5</xdr:row>
      <xdr:rowOff>9525</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90500"/>
          <a:ext cx="1941768"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761999</xdr:colOff>
      <xdr:row>0</xdr:row>
      <xdr:rowOff>114300</xdr:rowOff>
    </xdr:from>
    <xdr:to>
      <xdr:col>8</xdr:col>
      <xdr:colOff>170962</xdr:colOff>
      <xdr:row>5</xdr:row>
      <xdr:rowOff>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99" y="114300"/>
          <a:ext cx="2095013"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CE8C0A\Ejecuci&#243;n%20presupuestal%202010%20(22-07-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SPSVM95\Users\wjimenez\Desktop\Users\lduque\AppData\Local\Microsoft\Windows\Temporary%20Internet%20Files\Content.Outlook\FS66JZ1T\Minsalud%202012\Planes\Plan%20de%20Acci&#243;n\Plan%20de%20Acci&#243;n%202012%20(DEYD)-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jimenez\Desktop\Documentos%20INS\Documentos%20de%20Trabajo\POA%20(FM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xcalibur\AppData\Local\Microsoft\Windows\INetCache\Content.Outlook\T4GIDJB5\formatopaav2-17-12-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SPSVM95\Users\wjimenez\Desktop\Users\lduque\AppData\Local\Microsoft\Windows\Temporary%20Internet%20Files\Content.Outlook\FS66JZ1T\B.%20U.%208-08-11\Matriz%20Plan%20de%20Acci&#243;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NSPSVM95\Users\wjimenez\Desktop\Users\Administrador\AppData\Local\Microsoft\Windows\Temporary%20Internet%20Files\Content.IE5\FLQ6GOVV\WJH\PLAN%20DE%20COMPRAS%20BASE%202013%20(19-0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 CDP"/>
      <sheetName val="EGRRCrtfcdoDPRbro.rpt"/>
      <sheetName val="Consulta"/>
      <sheetName val="Hoja2"/>
      <sheetName val="Lista"/>
      <sheetName val="Total"/>
      <sheetName val="Enero"/>
      <sheetName val="Febrero"/>
      <sheetName val="Marzo"/>
      <sheetName val="Abril"/>
      <sheetName val="Mayo"/>
      <sheetName val="Junio"/>
      <sheetName val="Julio"/>
      <sheetName val="Control CDP"/>
      <sheetName val="Listas"/>
    </sheetNames>
    <sheetDataSet>
      <sheetData sheetId="0" refreshError="1"/>
      <sheetData sheetId="1" refreshError="1"/>
      <sheetData sheetId="2" refreshError="1"/>
      <sheetData sheetId="3" refreshError="1"/>
      <sheetData sheetId="4"/>
      <sheetData sheetId="5" refreshError="1"/>
      <sheetData sheetId="6">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500000000</v>
          </cell>
          <cell r="O4">
            <v>400000000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200000000</v>
          </cell>
          <cell r="O6">
            <v>200000000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250000000</v>
          </cell>
          <cell r="O7">
            <v>0</v>
          </cell>
          <cell r="P7">
            <v>0</v>
          </cell>
          <cell r="Q7">
            <v>0</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220000000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500000000</v>
          </cell>
          <cell r="O9">
            <v>224388576</v>
          </cell>
          <cell r="P9">
            <v>0</v>
          </cell>
          <cell r="Q9">
            <v>0</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600000000</v>
          </cell>
          <cell r="O10">
            <v>307309303</v>
          </cell>
          <cell r="P10">
            <v>0</v>
          </cell>
          <cell r="Q10">
            <v>0</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11000000000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193200000</v>
          </cell>
          <cell r="O12">
            <v>70869848.5</v>
          </cell>
          <cell r="P12">
            <v>0</v>
          </cell>
          <cell r="Q12">
            <v>0</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5792827865</v>
          </cell>
          <cell r="O13">
            <v>4853970006.6000004</v>
          </cell>
          <cell r="P13">
            <v>0</v>
          </cell>
          <cell r="Q13">
            <v>0</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120000000</v>
          </cell>
          <cell r="O14">
            <v>69797292</v>
          </cell>
          <cell r="P14">
            <v>0</v>
          </cell>
          <cell r="Q14">
            <v>0</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1000000000</v>
          </cell>
          <cell r="O15">
            <v>570000000</v>
          </cell>
          <cell r="P15">
            <v>0</v>
          </cell>
          <cell r="Q15">
            <v>0</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0</v>
          </cell>
          <cell r="O17">
            <v>0</v>
          </cell>
          <cell r="P17">
            <v>0</v>
          </cell>
          <cell r="Q17">
            <v>0</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54330937785</v>
          </cell>
          <cell r="O18">
            <v>47589497945.599998</v>
          </cell>
          <cell r="P18">
            <v>708577.5</v>
          </cell>
          <cell r="Q18">
            <v>0</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49454864654</v>
          </cell>
          <cell r="O20">
            <v>49380076421</v>
          </cell>
          <cell r="P20">
            <v>0</v>
          </cell>
          <cell r="Q20">
            <v>0</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789589596</v>
          </cell>
          <cell r="O21">
            <v>789589596</v>
          </cell>
          <cell r="P21">
            <v>0</v>
          </cell>
          <cell r="Q21">
            <v>0</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2798337808.98</v>
          </cell>
          <cell r="O24">
            <v>2721206166.48</v>
          </cell>
          <cell r="P24">
            <v>0</v>
          </cell>
          <cell r="Q24">
            <v>0</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267000000</v>
          </cell>
          <cell r="O25">
            <v>148076280</v>
          </cell>
          <cell r="P25">
            <v>0</v>
          </cell>
          <cell r="Q25">
            <v>0</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260000000</v>
          </cell>
          <cell r="O26">
            <v>200000000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150000000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656636146</v>
          </cell>
          <cell r="O31">
            <v>99040942</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12798400000</v>
          </cell>
          <cell r="O32">
            <v>12798400000</v>
          </cell>
          <cell r="P32">
            <v>0</v>
          </cell>
          <cell r="Q32">
            <v>0</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125872167666</v>
          </cell>
          <cell r="O33">
            <v>125872167666</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32598400000</v>
          </cell>
          <cell r="O34">
            <v>32598400000</v>
          </cell>
          <cell r="P34">
            <v>0</v>
          </cell>
          <cell r="Q34">
            <v>0</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0</v>
          </cell>
          <cell r="O35">
            <v>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0</v>
          </cell>
          <cell r="O36">
            <v>0</v>
          </cell>
          <cell r="P36">
            <v>0</v>
          </cell>
          <cell r="Q36">
            <v>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0</v>
          </cell>
          <cell r="O37">
            <v>0</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0</v>
          </cell>
          <cell r="O38">
            <v>0</v>
          </cell>
          <cell r="P38">
            <v>0</v>
          </cell>
          <cell r="Q38">
            <v>0</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0</v>
          </cell>
          <cell r="L41">
            <v>0</v>
          </cell>
          <cell r="M41">
            <v>252000000000</v>
          </cell>
          <cell r="N41">
            <v>603168532.30999994</v>
          </cell>
          <cell r="O41">
            <v>2990612.31</v>
          </cell>
          <cell r="P41">
            <v>0</v>
          </cell>
          <cell r="Q41">
            <v>0</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0</v>
          </cell>
          <cell r="O43">
            <v>0</v>
          </cell>
          <cell r="P43">
            <v>0</v>
          </cell>
          <cell r="Q43">
            <v>0</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7">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1300505825.3199999</v>
          </cell>
          <cell r="Q2">
            <v>1300505825.3199999</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0</v>
          </cell>
          <cell r="O7">
            <v>197692225</v>
          </cell>
          <cell r="P7">
            <v>0</v>
          </cell>
          <cell r="Q7">
            <v>0</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-220000000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0</v>
          </cell>
          <cell r="O9">
            <v>1919300</v>
          </cell>
          <cell r="P9">
            <v>5565719</v>
          </cell>
          <cell r="Q9">
            <v>2742562</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0</v>
          </cell>
          <cell r="O10">
            <v>4817319</v>
          </cell>
          <cell r="P10">
            <v>7999327</v>
          </cell>
          <cell r="Q10">
            <v>7293447</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28600000</v>
          </cell>
          <cell r="O12">
            <v>59927490</v>
          </cell>
          <cell r="P12">
            <v>15962243.5</v>
          </cell>
          <cell r="Q12">
            <v>12009035.5</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0</v>
          </cell>
          <cell r="O13">
            <v>0</v>
          </cell>
          <cell r="P13">
            <v>213754251.30000001</v>
          </cell>
          <cell r="Q13">
            <v>126254251.3</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0</v>
          </cell>
          <cell r="O14">
            <v>0</v>
          </cell>
          <cell r="P14">
            <v>0</v>
          </cell>
          <cell r="Q14">
            <v>0</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-320000000</v>
          </cell>
          <cell r="O15">
            <v>843194</v>
          </cell>
          <cell r="P15">
            <v>843194</v>
          </cell>
          <cell r="Q15">
            <v>843194</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0</v>
          </cell>
          <cell r="O17">
            <v>0</v>
          </cell>
          <cell r="P17">
            <v>0</v>
          </cell>
          <cell r="Q17">
            <v>0</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952543000</v>
          </cell>
          <cell r="O18">
            <v>959323888</v>
          </cell>
          <cell r="P18">
            <v>12262032428.6</v>
          </cell>
          <cell r="Q18">
            <v>12260808792.1</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2796066937</v>
          </cell>
          <cell r="O20">
            <v>8856599</v>
          </cell>
          <cell r="P20">
            <v>64084441</v>
          </cell>
          <cell r="Q20">
            <v>64084441</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0</v>
          </cell>
          <cell r="O21">
            <v>0</v>
          </cell>
          <cell r="P21">
            <v>55339228</v>
          </cell>
          <cell r="Q21">
            <v>55339228</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150000000</v>
          </cell>
          <cell r="O24">
            <v>484175</v>
          </cell>
          <cell r="P24">
            <v>197301040.5</v>
          </cell>
          <cell r="Q24">
            <v>188261865.5</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98000000</v>
          </cell>
          <cell r="O25">
            <v>35967738</v>
          </cell>
          <cell r="P25">
            <v>8299527</v>
          </cell>
          <cell r="Q25">
            <v>8299527</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0</v>
          </cell>
          <cell r="O26">
            <v>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0</v>
          </cell>
          <cell r="O31">
            <v>71346924</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137851293</v>
          </cell>
          <cell r="O32">
            <v>137851293</v>
          </cell>
          <cell r="P32">
            <v>137851293</v>
          </cell>
          <cell r="Q32">
            <v>137851293</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0</v>
          </cell>
          <cell r="O33">
            <v>0</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3971313500</v>
          </cell>
          <cell r="O34">
            <v>3971313500</v>
          </cell>
          <cell r="P34">
            <v>4666666.67</v>
          </cell>
          <cell r="Q34">
            <v>4666666.67</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9000000000</v>
          </cell>
          <cell r="O35">
            <v>9000000000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15000000000</v>
          </cell>
          <cell r="O36">
            <v>15000000000</v>
          </cell>
          <cell r="P36">
            <v>14000000000</v>
          </cell>
          <cell r="Q36">
            <v>14000000000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130582399999.94</v>
          </cell>
          <cell r="O37">
            <v>130582399999.94</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300000000000</v>
          </cell>
          <cell r="O38">
            <v>0</v>
          </cell>
          <cell r="P38">
            <v>0</v>
          </cell>
          <cell r="Q38">
            <v>0</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197566896000</v>
          </cell>
          <cell r="L41">
            <v>0</v>
          </cell>
          <cell r="M41">
            <v>449566896000</v>
          </cell>
          <cell r="N41">
            <v>46802957371</v>
          </cell>
          <cell r="O41">
            <v>6920135291</v>
          </cell>
          <cell r="P41">
            <v>6734253192.3999996</v>
          </cell>
          <cell r="Q41">
            <v>6734253192.3999996</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1300000000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156334907162.34</v>
          </cell>
          <cell r="O43">
            <v>156334907162.34</v>
          </cell>
          <cell r="P43">
            <v>29252616849.560001</v>
          </cell>
          <cell r="Q43">
            <v>29252616849.560001</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8">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35064000</v>
          </cell>
          <cell r="Q2">
            <v>35064000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500000000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50000000</v>
          </cell>
          <cell r="O7">
            <v>1269754</v>
          </cell>
          <cell r="P7">
            <v>1269754</v>
          </cell>
          <cell r="Q7">
            <v>1269754</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0</v>
          </cell>
          <cell r="O9">
            <v>7005103</v>
          </cell>
          <cell r="P9">
            <v>9656018</v>
          </cell>
          <cell r="Q9">
            <v>10844831</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0</v>
          </cell>
          <cell r="O10">
            <v>3729854</v>
          </cell>
          <cell r="P10">
            <v>4802023</v>
          </cell>
          <cell r="Q10">
            <v>5003703</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20000000</v>
          </cell>
          <cell r="O12">
            <v>10749567</v>
          </cell>
          <cell r="P12">
            <v>18046915</v>
          </cell>
          <cell r="Q12">
            <v>16793643</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120000000</v>
          </cell>
          <cell r="O13">
            <v>0</v>
          </cell>
          <cell r="P13">
            <v>260287670.40000001</v>
          </cell>
          <cell r="Q13">
            <v>346777572.89999998</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0</v>
          </cell>
          <cell r="O14">
            <v>0</v>
          </cell>
          <cell r="P14">
            <v>11632873</v>
          </cell>
          <cell r="Q14">
            <v>11632873</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0</v>
          </cell>
          <cell r="O15">
            <v>469715</v>
          </cell>
          <cell r="P15">
            <v>10756490</v>
          </cell>
          <cell r="Q15">
            <v>10286775</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3977551723</v>
          </cell>
          <cell r="O17">
            <v>3977551723</v>
          </cell>
          <cell r="P17">
            <v>1591020689</v>
          </cell>
          <cell r="Q17">
            <v>1591020689</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1595828427.6900001</v>
          </cell>
          <cell r="O18">
            <v>616001747.74000001</v>
          </cell>
          <cell r="P18">
            <v>10776778294.620001</v>
          </cell>
          <cell r="Q18">
            <v>6766203585</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1951663767</v>
          </cell>
          <cell r="O20">
            <v>1321452000</v>
          </cell>
          <cell r="P20">
            <v>125095234</v>
          </cell>
          <cell r="Q20">
            <v>95914020</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0</v>
          </cell>
          <cell r="O21">
            <v>0</v>
          </cell>
          <cell r="P21">
            <v>102836728</v>
          </cell>
          <cell r="Q21">
            <v>95649228</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0</v>
          </cell>
          <cell r="O24">
            <v>854259</v>
          </cell>
          <cell r="P24">
            <v>1150236685.28</v>
          </cell>
          <cell r="Q24">
            <v>249262991.13999999</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0</v>
          </cell>
          <cell r="O25">
            <v>4142182</v>
          </cell>
          <cell r="P25">
            <v>29303504.350000001</v>
          </cell>
          <cell r="Q25">
            <v>18439526.350000001</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0</v>
          </cell>
          <cell r="O26">
            <v>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0</v>
          </cell>
          <cell r="O31">
            <v>0</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10018569057</v>
          </cell>
          <cell r="O32">
            <v>10018569057</v>
          </cell>
          <cell r="P32">
            <v>10027449090.120001</v>
          </cell>
          <cell r="Q32">
            <v>10022769057</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29772561349</v>
          </cell>
          <cell r="O33">
            <v>0</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340312026673</v>
          </cell>
          <cell r="O34">
            <v>340287406500</v>
          </cell>
          <cell r="P34">
            <v>43290595000</v>
          </cell>
          <cell r="Q34">
            <v>43290595000</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0</v>
          </cell>
          <cell r="O35">
            <v>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0</v>
          </cell>
          <cell r="O36">
            <v>0</v>
          </cell>
          <cell r="P36">
            <v>0</v>
          </cell>
          <cell r="Q36">
            <v>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0</v>
          </cell>
          <cell r="O37">
            <v>0</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0</v>
          </cell>
          <cell r="O38">
            <v>300000000000</v>
          </cell>
          <cell r="P38">
            <v>11481486988</v>
          </cell>
          <cell r="Q38">
            <v>11481486988</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0</v>
          </cell>
          <cell r="L41">
            <v>0</v>
          </cell>
          <cell r="M41">
            <v>449566896000</v>
          </cell>
          <cell r="N41">
            <v>13878092613.67</v>
          </cell>
          <cell r="O41">
            <v>13926158789</v>
          </cell>
          <cell r="P41">
            <v>4891273649.9799995</v>
          </cell>
          <cell r="Q41">
            <v>4891273649.9799995</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52764053614</v>
          </cell>
          <cell r="O43">
            <v>0</v>
          </cell>
          <cell r="P43">
            <v>30165307281.790001</v>
          </cell>
          <cell r="Q43">
            <v>30165307281.790001</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9">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0</v>
          </cell>
          <cell r="Q2">
            <v>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400000000</v>
          </cell>
          <cell r="Q4">
            <v>400000000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150000000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232000000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0</v>
          </cell>
          <cell r="O7">
            <v>23461839</v>
          </cell>
          <cell r="P7">
            <v>0</v>
          </cell>
          <cell r="Q7">
            <v>0</v>
          </cell>
        </row>
        <row r="8">
          <cell r="A8" t="str">
            <v>310-1300-18-13</v>
          </cell>
          <cell r="B8" t="str">
            <v>310</v>
          </cell>
          <cell r="C8" t="str">
            <v>1300</v>
          </cell>
          <cell r="D8" t="str">
            <v>18</v>
          </cell>
          <cell r="G8" t="str">
            <v>13</v>
          </cell>
          <cell r="H8" t="str">
            <v>C</v>
          </cell>
          <cell r="I8" t="str">
            <v>ASISTENCIA TECNICA PARA MODERNIZAR Y OPTIMIZAR EL SISTEMA DE INSPECCION VIGILANCIA Y CONTROL CON DIVULGACION DE LA NORMATIVIDAD LABORAL ORIENTADA A LA CLASE EMPRESARIAL Y TRABAJADORA DEL SECTOR FORMAL</v>
          </cell>
          <cell r="J8">
            <v>0</v>
          </cell>
          <cell r="K8">
            <v>300000000</v>
          </cell>
          <cell r="L8">
            <v>0</v>
          </cell>
          <cell r="M8">
            <v>300000000</v>
          </cell>
          <cell r="N8">
            <v>170000000</v>
          </cell>
          <cell r="O8">
            <v>0</v>
          </cell>
          <cell r="P8">
            <v>0</v>
          </cell>
          <cell r="Q8">
            <v>0</v>
          </cell>
        </row>
        <row r="9">
          <cell r="A9" t="str">
            <v>310-1300-18-18</v>
          </cell>
          <cell r="B9" t="str">
            <v>310</v>
          </cell>
          <cell r="C9" t="str">
            <v>1300</v>
          </cell>
          <cell r="D9" t="str">
            <v>18</v>
          </cell>
          <cell r="G9" t="str">
            <v>18</v>
          </cell>
          <cell r="H9" t="str">
            <v>C</v>
          </cell>
          <cell r="I9" t="str">
            <v>ASISTENCIA TECNICA PARA MODERNIZAR Y OPTIMIZAR EL SISTEMA DE INSPECCION VIGILANCIA Y CONTROL CON DIVULGACION DE LA NORMATIVIDAD LABORAL ORIENTADA A LA CLASE EMPRESARIAL Y TRABAJADORA DEL SECTOR FORMAL</v>
          </cell>
          <cell r="J9">
            <v>300000000</v>
          </cell>
          <cell r="K9">
            <v>0</v>
          </cell>
          <cell r="L9">
            <v>300000000</v>
          </cell>
          <cell r="M9">
            <v>0</v>
          </cell>
          <cell r="N9">
            <v>0</v>
          </cell>
          <cell r="O9">
            <v>0</v>
          </cell>
          <cell r="P9">
            <v>0</v>
          </cell>
          <cell r="Q9">
            <v>0</v>
          </cell>
        </row>
        <row r="10">
          <cell r="A10" t="str">
            <v>310-1300-20-11</v>
          </cell>
          <cell r="B10" t="str">
            <v>310</v>
          </cell>
          <cell r="C10" t="str">
            <v>1300</v>
          </cell>
          <cell r="D10" t="str">
            <v>20</v>
          </cell>
          <cell r="G10" t="str">
            <v>11</v>
          </cell>
          <cell r="H10" t="str">
            <v>C</v>
          </cell>
          <cell r="I10" t="str">
            <v>ASISTENCIA TECNICA PARA LA CONFORMACION Y PUESTA EN MARCHA DE OBSERVATORIOS DE EMPLEO A NIVEL NACIONAL.</v>
          </cell>
          <cell r="J10">
            <v>500000000</v>
          </cell>
          <cell r="K10">
            <v>0</v>
          </cell>
          <cell r="L10">
            <v>0</v>
          </cell>
          <cell r="M10">
            <v>500000000</v>
          </cell>
          <cell r="N10">
            <v>0</v>
          </cell>
          <cell r="O10">
            <v>2057681</v>
          </cell>
          <cell r="P10">
            <v>109984031</v>
          </cell>
          <cell r="Q10">
            <v>110063204</v>
          </cell>
        </row>
        <row r="11">
          <cell r="A11" t="str">
            <v>310-1300-22-11</v>
          </cell>
          <cell r="B11" t="str">
            <v>310</v>
          </cell>
          <cell r="C11" t="str">
            <v>1300</v>
          </cell>
          <cell r="D11" t="str">
            <v>22</v>
          </cell>
          <cell r="G11" t="str">
            <v>11</v>
          </cell>
          <cell r="H11" t="str">
            <v>C</v>
          </cell>
          <cell r="I11" t="str">
            <v>FORMULACION , PROMOCION DEL DIALOGO SOCIAL Y LA CONCERTACION EN COLOMBIA</v>
          </cell>
          <cell r="J11">
            <v>800000000</v>
          </cell>
          <cell r="K11">
            <v>0</v>
          </cell>
          <cell r="L11">
            <v>0</v>
          </cell>
          <cell r="M11">
            <v>800000000</v>
          </cell>
          <cell r="N11">
            <v>0</v>
          </cell>
          <cell r="O11">
            <v>7035309</v>
          </cell>
          <cell r="P11">
            <v>292830409</v>
          </cell>
          <cell r="Q11">
            <v>292758137</v>
          </cell>
        </row>
        <row r="12">
          <cell r="A12" t="str">
            <v>310-300-104-11</v>
          </cell>
          <cell r="B12" t="str">
            <v>310</v>
          </cell>
          <cell r="C12" t="str">
            <v>300</v>
          </cell>
          <cell r="D12" t="str">
            <v>104</v>
          </cell>
          <cell r="G12" t="str">
            <v>11</v>
          </cell>
          <cell r="H12" t="str">
            <v>C</v>
          </cell>
          <cell r="I12" t="str">
            <v>CAPACITACION DEL RECURSO HUMANO DEL SECTOR SALUD, BECAS CREDITO.</v>
          </cell>
          <cell r="J12">
            <v>11000000000</v>
          </cell>
          <cell r="K12">
            <v>0</v>
          </cell>
          <cell r="L12">
            <v>0</v>
          </cell>
          <cell r="M12">
            <v>11000000000</v>
          </cell>
          <cell r="N12">
            <v>0</v>
          </cell>
          <cell r="O12">
            <v>0</v>
          </cell>
          <cell r="P12">
            <v>0</v>
          </cell>
          <cell r="Q12">
            <v>0</v>
          </cell>
        </row>
        <row r="13">
          <cell r="A13" t="str">
            <v>310-300-106-11</v>
          </cell>
          <cell r="B13" t="str">
            <v>310</v>
          </cell>
          <cell r="C13" t="str">
            <v>300</v>
          </cell>
          <cell r="D13" t="str">
            <v>106</v>
          </cell>
          <cell r="G13" t="str">
            <v>11</v>
          </cell>
          <cell r="H13" t="str">
            <v>C</v>
          </cell>
          <cell r="I13" t="str">
            <v>ASISTENCIA TECNICA, CAPACITACION E IMPLEMENTACION DEL SISTEMA GENERAL DE SEGURIDAD SOCIAL EN SALUD.</v>
          </cell>
          <cell r="J13">
            <v>300000000</v>
          </cell>
          <cell r="K13">
            <v>0</v>
          </cell>
          <cell r="L13">
            <v>0</v>
          </cell>
          <cell r="M13">
            <v>300000000</v>
          </cell>
          <cell r="N13">
            <v>1500000</v>
          </cell>
          <cell r="O13">
            <v>7420472.9000000004</v>
          </cell>
          <cell r="P13">
            <v>17393418</v>
          </cell>
          <cell r="Q13">
            <v>18406863</v>
          </cell>
        </row>
        <row r="14">
          <cell r="A14" t="str">
            <v>310-300-107-11</v>
          </cell>
          <cell r="B14" t="str">
            <v>310</v>
          </cell>
          <cell r="C14" t="str">
            <v>300</v>
          </cell>
          <cell r="D14" t="str">
            <v>107</v>
          </cell>
          <cell r="G14" t="str">
            <v>11</v>
          </cell>
          <cell r="H14" t="str">
            <v>C</v>
          </cell>
          <cell r="I14" t="str">
            <v>ASISTENCIA Y PROMOCION SOCIAL POR LA INCLUSION Y LA EQUIDAD NACIONAL-[PREVIO CONCEPTO DNP]</v>
          </cell>
          <cell r="J14">
            <v>7500000000</v>
          </cell>
          <cell r="K14">
            <v>0</v>
          </cell>
          <cell r="L14">
            <v>0</v>
          </cell>
          <cell r="M14">
            <v>7500000000</v>
          </cell>
          <cell r="N14">
            <v>0</v>
          </cell>
          <cell r="O14">
            <v>0</v>
          </cell>
          <cell r="P14">
            <v>162814150</v>
          </cell>
          <cell r="Q14">
            <v>153261004.5</v>
          </cell>
        </row>
        <row r="15">
          <cell r="A15" t="str">
            <v>310-704-1-11</v>
          </cell>
          <cell r="B15" t="str">
            <v>310</v>
          </cell>
          <cell r="C15" t="str">
            <v>704</v>
          </cell>
          <cell r="D15" t="str">
            <v>1</v>
          </cell>
          <cell r="G15" t="str">
            <v>11</v>
          </cell>
          <cell r="H15" t="str">
            <v>C</v>
          </cell>
          <cell r="I15" t="str">
            <v>DISENO , IMPLEMENTACION Y SEGUIMIENTO DEL PLAN NACIONAL DE FORMACION DE RECURSOS HUMANOS EN EL MARCO DEL SISTEMA DE LA PROTECCION SOCIAL. A NIVEL NACIONAL</v>
          </cell>
          <cell r="J15">
            <v>700000000</v>
          </cell>
          <cell r="K15">
            <v>0</v>
          </cell>
          <cell r="L15">
            <v>0</v>
          </cell>
          <cell r="M15">
            <v>700000000</v>
          </cell>
          <cell r="N15">
            <v>0</v>
          </cell>
          <cell r="O15">
            <v>0</v>
          </cell>
          <cell r="P15">
            <v>11632891</v>
          </cell>
          <cell r="Q15">
            <v>6803233</v>
          </cell>
        </row>
        <row r="16">
          <cell r="A16" t="str">
            <v>320-300-2-16</v>
          </cell>
          <cell r="B16" t="str">
            <v>320</v>
          </cell>
          <cell r="C16" t="str">
            <v>300</v>
          </cell>
          <cell r="D16" t="str">
            <v>2</v>
          </cell>
          <cell r="G16" t="str">
            <v>16</v>
          </cell>
          <cell r="H16" t="str">
            <v>S</v>
          </cell>
          <cell r="I16" t="str">
            <v>ASISTENCIA Y PREVENCION EN EMERGENCIAS Y DESASTRES.</v>
          </cell>
          <cell r="J16">
            <v>1000000000</v>
          </cell>
          <cell r="K16">
            <v>0</v>
          </cell>
          <cell r="L16">
            <v>0</v>
          </cell>
          <cell r="M16">
            <v>1000000000</v>
          </cell>
          <cell r="N16">
            <v>0</v>
          </cell>
          <cell r="O16">
            <v>1024919</v>
          </cell>
          <cell r="P16">
            <v>46477145</v>
          </cell>
          <cell r="Q16">
            <v>46946860</v>
          </cell>
        </row>
        <row r="17">
          <cell r="A17" t="str">
            <v>320-300-5-16</v>
          </cell>
          <cell r="B17" t="str">
            <v>320</v>
          </cell>
          <cell r="C17" t="str">
            <v>300</v>
          </cell>
          <cell r="D17" t="str">
            <v>5</v>
          </cell>
          <cell r="G17" t="str">
            <v>16</v>
          </cell>
          <cell r="H17" t="str">
            <v>S</v>
          </cell>
          <cell r="I17" t="str">
            <v>IMPLANTACION DE PROYECTOS PARA POBLACION EN CONDICIONES ESPECIALES(SALUD MENTAL, DISCAPACITADOS Y DESPLAZADOS), NACIONAL.-[DISTRIBUCION PREVIO CONCEPTO DNP]</v>
          </cell>
          <cell r="J17">
            <v>2900000000</v>
          </cell>
          <cell r="K17">
            <v>0</v>
          </cell>
          <cell r="L17">
            <v>0</v>
          </cell>
          <cell r="M17">
            <v>2900000000</v>
          </cell>
          <cell r="N17">
            <v>0</v>
          </cell>
          <cell r="O17">
            <v>0</v>
          </cell>
          <cell r="P17">
            <v>0</v>
          </cell>
          <cell r="Q17">
            <v>0</v>
          </cell>
        </row>
        <row r="18">
          <cell r="A18" t="str">
            <v>320-300-6-16</v>
          </cell>
          <cell r="B18" t="str">
            <v>320</v>
          </cell>
          <cell r="C18" t="str">
            <v>300</v>
          </cell>
          <cell r="D18" t="str">
            <v>6</v>
          </cell>
          <cell r="G18" t="str">
            <v>16</v>
          </cell>
          <cell r="H18" t="str">
            <v>S</v>
          </cell>
          <cell r="I18" t="str">
            <v>IMPLANTACION DE PROYECTOS PARA POBLACION EN CONDICIONES ESPECIALESA NIVEL NACIONAL-ATENCION A LA POBLACION DESPLAZADA -APD.</v>
          </cell>
          <cell r="J18">
            <v>3977551723</v>
          </cell>
          <cell r="K18">
            <v>0</v>
          </cell>
          <cell r="L18">
            <v>0</v>
          </cell>
          <cell r="M18">
            <v>3977551723</v>
          </cell>
          <cell r="N18">
            <v>0</v>
          </cell>
          <cell r="O18">
            <v>0</v>
          </cell>
          <cell r="P18">
            <v>994387931</v>
          </cell>
          <cell r="Q18">
            <v>994387931</v>
          </cell>
        </row>
        <row r="19">
          <cell r="A19" t="str">
            <v>320-301-5-16</v>
          </cell>
          <cell r="B19" t="str">
            <v>320</v>
          </cell>
          <cell r="C19" t="str">
            <v>301</v>
          </cell>
          <cell r="D19" t="str">
            <v>5</v>
          </cell>
          <cell r="G19" t="str">
            <v>16</v>
          </cell>
          <cell r="H19" t="str">
            <v>S</v>
          </cell>
          <cell r="I19" t="str">
            <v>PROTECCION DE LA SALUD PUBLICA EN EL AMBITO NACIONAL.</v>
          </cell>
          <cell r="J19">
            <v>126182515000</v>
          </cell>
          <cell r="K19">
            <v>0</v>
          </cell>
          <cell r="L19">
            <v>0</v>
          </cell>
          <cell r="M19">
            <v>126182515000</v>
          </cell>
          <cell r="N19">
            <v>1166336953</v>
          </cell>
          <cell r="O19">
            <v>7060960.6399999997</v>
          </cell>
          <cell r="P19">
            <v>1724699912.8</v>
          </cell>
          <cell r="Q19">
            <v>5729712138.4200001</v>
          </cell>
        </row>
        <row r="20">
          <cell r="A20" t="str">
            <v>320-301-7-14</v>
          </cell>
          <cell r="B20" t="str">
            <v>320</v>
          </cell>
          <cell r="C20" t="str">
            <v>301</v>
          </cell>
          <cell r="D20" t="str">
            <v>7</v>
          </cell>
          <cell r="G20" t="str">
            <v>14</v>
          </cell>
          <cell r="H20" t="str">
            <v>S</v>
          </cell>
          <cell r="I20" t="str">
            <v>PROYECTO PROGRAMA AMPLIADO DE INMUNIZACIONES - PAI-NACIONAL REGION NACIONAL</v>
          </cell>
          <cell r="J20">
            <v>11224005337</v>
          </cell>
          <cell r="K20">
            <v>0</v>
          </cell>
          <cell r="L20">
            <v>0</v>
          </cell>
          <cell r="M20">
            <v>11224005337</v>
          </cell>
          <cell r="N20">
            <v>0</v>
          </cell>
          <cell r="O20">
            <v>0</v>
          </cell>
          <cell r="P20">
            <v>0</v>
          </cell>
          <cell r="Q20">
            <v>0</v>
          </cell>
        </row>
        <row r="21">
          <cell r="A21" t="str">
            <v>320-301-7-16</v>
          </cell>
          <cell r="B21" t="str">
            <v>320</v>
          </cell>
          <cell r="C21" t="str">
            <v>301</v>
          </cell>
          <cell r="D21" t="str">
            <v>7</v>
          </cell>
          <cell r="G21" t="str">
            <v>16</v>
          </cell>
          <cell r="H21" t="str">
            <v>S</v>
          </cell>
          <cell r="I21" t="str">
            <v>PROYECTO PROGRAMA AMPLIADO DE INMUNIZACIONES - PAI-NACIONAL REGION NACIONAL</v>
          </cell>
          <cell r="J21">
            <v>104143479663</v>
          </cell>
          <cell r="K21">
            <v>0</v>
          </cell>
          <cell r="L21">
            <v>0</v>
          </cell>
          <cell r="M21">
            <v>104143479663</v>
          </cell>
          <cell r="N21">
            <v>513663047</v>
          </cell>
          <cell r="O21">
            <v>0</v>
          </cell>
          <cell r="P21">
            <v>1340627091</v>
          </cell>
          <cell r="Q21">
            <v>1227885471</v>
          </cell>
        </row>
        <row r="22">
          <cell r="A22" t="str">
            <v>410-300-3-11</v>
          </cell>
          <cell r="B22" t="str">
            <v>410</v>
          </cell>
          <cell r="C22" t="str">
            <v>300</v>
          </cell>
          <cell r="D22" t="str">
            <v>3</v>
          </cell>
          <cell r="G22" t="str">
            <v>11</v>
          </cell>
          <cell r="H22" t="str">
            <v>C</v>
          </cell>
          <cell r="I22" t="str">
            <v>IMPLANTACION DEL PLAN DE ESTUDIOS E INVESTIGACIONES DE LA PROTECCION SOCIAL NACIONAL</v>
          </cell>
          <cell r="J22">
            <v>1100000000</v>
          </cell>
          <cell r="K22">
            <v>0</v>
          </cell>
          <cell r="L22">
            <v>0</v>
          </cell>
          <cell r="M22">
            <v>1100000000</v>
          </cell>
          <cell r="N22">
            <v>0</v>
          </cell>
          <cell r="O22">
            <v>0</v>
          </cell>
          <cell r="P22">
            <v>138556728</v>
          </cell>
          <cell r="Q22">
            <v>131994228</v>
          </cell>
        </row>
        <row r="23">
          <cell r="A23" t="str">
            <v>410-300-4-11</v>
          </cell>
          <cell r="B23" t="str">
            <v>410</v>
          </cell>
          <cell r="C23" t="str">
            <v>300</v>
          </cell>
          <cell r="D23" t="str">
            <v>4</v>
          </cell>
          <cell r="G23" t="str">
            <v>11</v>
          </cell>
          <cell r="H23" t="str">
            <v>C</v>
          </cell>
          <cell r="I23" t="str">
            <v>ACTUALIZACION DEL REGISTRO PARA LA LOCALIZACION Y CARACTERIZACION DE LA POBLACION EN SITUACION DE DISCAPACIDAD REGION NACIONAL-[PREVIO CONCEPTO DNP]</v>
          </cell>
          <cell r="J23">
            <v>900000000</v>
          </cell>
          <cell r="K23">
            <v>0</v>
          </cell>
          <cell r="L23">
            <v>0</v>
          </cell>
          <cell r="M23">
            <v>900000000</v>
          </cell>
          <cell r="N23">
            <v>0</v>
          </cell>
          <cell r="O23">
            <v>0</v>
          </cell>
          <cell r="P23">
            <v>0</v>
          </cell>
          <cell r="Q23">
            <v>0</v>
          </cell>
        </row>
        <row r="24">
          <cell r="A24" t="str">
            <v>410-303-1-16</v>
          </cell>
          <cell r="B24" t="str">
            <v>410</v>
          </cell>
          <cell r="C24" t="str">
            <v>303</v>
          </cell>
          <cell r="D24" t="str">
            <v>1</v>
          </cell>
          <cell r="G24" t="str">
            <v>16</v>
          </cell>
          <cell r="H24" t="str">
            <v>S</v>
          </cell>
          <cell r="I24" t="str">
            <v>ESTUDIO Y ELABORACION DE PROGRAMA DE VULNERABILIDAD SISMICA ESTRUCTURAL EN INSTITUCIONES HOSPITALARIAS A NIVEL NACIONAL</v>
          </cell>
          <cell r="J24">
            <v>12600000000</v>
          </cell>
          <cell r="K24">
            <v>0</v>
          </cell>
          <cell r="L24">
            <v>0</v>
          </cell>
          <cell r="M24">
            <v>12600000000</v>
          </cell>
          <cell r="N24">
            <v>0</v>
          </cell>
          <cell r="O24">
            <v>0</v>
          </cell>
          <cell r="P24">
            <v>0</v>
          </cell>
          <cell r="Q24">
            <v>0</v>
          </cell>
        </row>
        <row r="25">
          <cell r="A25" t="str">
            <v>430-300-1-11</v>
          </cell>
          <cell r="B25" t="str">
            <v>430</v>
          </cell>
          <cell r="C25" t="str">
            <v>300</v>
          </cell>
          <cell r="D25" t="str">
            <v>1</v>
          </cell>
          <cell r="G25" t="str">
            <v>11</v>
          </cell>
          <cell r="H25" t="str">
            <v>C</v>
          </cell>
          <cell r="I25" t="str">
            <v>MANTENIMIENTO DEL SISTEMA INTEGRAL DE INFORMACION EN SALUD</v>
          </cell>
          <cell r="J25">
            <v>6500000000</v>
          </cell>
          <cell r="K25">
            <v>0</v>
          </cell>
          <cell r="L25">
            <v>0</v>
          </cell>
          <cell r="M25">
            <v>6500000000</v>
          </cell>
          <cell r="N25">
            <v>500000000</v>
          </cell>
          <cell r="O25">
            <v>0</v>
          </cell>
          <cell r="P25">
            <v>208146688</v>
          </cell>
          <cell r="Q25">
            <v>1118159557.1400001</v>
          </cell>
        </row>
        <row r="26">
          <cell r="A26" t="str">
            <v>430-300-3-11</v>
          </cell>
          <cell r="B26" t="str">
            <v>430</v>
          </cell>
          <cell r="C26" t="str">
            <v>300</v>
          </cell>
          <cell r="D26" t="str">
            <v>3</v>
          </cell>
          <cell r="G26" t="str">
            <v>11</v>
          </cell>
          <cell r="H26" t="str">
            <v>C</v>
          </cell>
          <cell r="I26" t="str">
            <v>IMPLEMENTACION DESARROLLO Y SOSTENIMIENTO SISTEMA DE GESTION DE CALIDAD REGION NACIONAL</v>
          </cell>
          <cell r="J26">
            <v>500000000</v>
          </cell>
          <cell r="K26">
            <v>0</v>
          </cell>
          <cell r="L26">
            <v>0</v>
          </cell>
          <cell r="M26">
            <v>500000000</v>
          </cell>
          <cell r="N26">
            <v>0</v>
          </cell>
          <cell r="O26">
            <v>1480992</v>
          </cell>
          <cell r="P26">
            <v>18641688</v>
          </cell>
          <cell r="Q26">
            <v>29505666</v>
          </cell>
        </row>
        <row r="27">
          <cell r="A27" t="str">
            <v>510-1300-1-11</v>
          </cell>
          <cell r="B27" t="str">
            <v>510</v>
          </cell>
          <cell r="C27" t="str">
            <v>1300</v>
          </cell>
          <cell r="D27" t="str">
            <v>1</v>
          </cell>
          <cell r="G27" t="str">
            <v>11</v>
          </cell>
          <cell r="H27" t="str">
            <v>C</v>
          </cell>
          <cell r="I27" t="str">
            <v>ASISTENCIA TECNICA Y CARACTERIZACION DE LOS MERCADOS DE TRABAJO</v>
          </cell>
          <cell r="J27">
            <v>260000000</v>
          </cell>
          <cell r="K27">
            <v>0</v>
          </cell>
          <cell r="L27">
            <v>0</v>
          </cell>
          <cell r="M27">
            <v>260000000</v>
          </cell>
          <cell r="N27">
            <v>0</v>
          </cell>
          <cell r="O27">
            <v>0</v>
          </cell>
          <cell r="P27">
            <v>0</v>
          </cell>
          <cell r="Q27">
            <v>0</v>
          </cell>
        </row>
        <row r="28">
          <cell r="A28" t="str">
            <v>510-300-8-11</v>
          </cell>
          <cell r="B28" t="str">
            <v>510</v>
          </cell>
          <cell r="C28" t="str">
            <v>300</v>
          </cell>
          <cell r="D28" t="str">
            <v>8</v>
          </cell>
          <cell r="G28" t="str">
            <v>11</v>
          </cell>
          <cell r="H28" t="str">
            <v>C</v>
          </cell>
          <cell r="I28" t="str">
            <v>CAPACITACION Y FORMACION DEL RECURSO HUMANO DEL MINISTERIO DE LA PROTECCION SOCIAL A NIVEL NACIONAL</v>
          </cell>
          <cell r="J28">
            <v>150000000</v>
          </cell>
          <cell r="K28">
            <v>0</v>
          </cell>
          <cell r="L28">
            <v>0</v>
          </cell>
          <cell r="M28">
            <v>150000000</v>
          </cell>
          <cell r="N28">
            <v>0</v>
          </cell>
          <cell r="O28">
            <v>0</v>
          </cell>
          <cell r="P28">
            <v>0</v>
          </cell>
          <cell r="Q28">
            <v>0</v>
          </cell>
        </row>
        <row r="29">
          <cell r="A29" t="str">
            <v>520-301-1-11</v>
          </cell>
          <cell r="B29" t="str">
            <v>520</v>
          </cell>
          <cell r="C29" t="str">
            <v>301</v>
          </cell>
          <cell r="D29" t="str">
            <v>1</v>
          </cell>
          <cell r="G29" t="str">
            <v>11</v>
          </cell>
          <cell r="H29" t="str">
            <v>C</v>
          </cell>
          <cell r="I29" t="str">
            <v>IMPLEMENTACION DEL CONTROL Y SISTEMATIZACION DE INFORMACION SOBRE MEDICAMENTOS DE CONTROL ESPECIAL EN COLOMBIA.</v>
          </cell>
          <cell r="J29">
            <v>153000000</v>
          </cell>
          <cell r="K29">
            <v>0</v>
          </cell>
          <cell r="L29">
            <v>0</v>
          </cell>
          <cell r="M29">
            <v>153000000</v>
          </cell>
          <cell r="N29">
            <v>0</v>
          </cell>
          <cell r="O29">
            <v>0</v>
          </cell>
          <cell r="P29">
            <v>0</v>
          </cell>
          <cell r="Q29">
            <v>0</v>
          </cell>
        </row>
        <row r="30">
          <cell r="A30" t="str">
            <v>530-1300-1-11</v>
          </cell>
          <cell r="B30" t="str">
            <v>530</v>
          </cell>
          <cell r="C30" t="str">
            <v>1300</v>
          </cell>
          <cell r="D30" t="str">
            <v>1</v>
          </cell>
          <cell r="G30" t="str">
            <v>11</v>
          </cell>
          <cell r="H30" t="str">
            <v>C</v>
          </cell>
          <cell r="I30" t="str">
            <v>IMPLEMENTACION DE MECANISMOS PARA MEJORAR LA CALIDAD Y EFICIENCIA EN LA PRESTACION DEL SERVICIO AL CIUDADANO</v>
          </cell>
          <cell r="J30">
            <v>270000000</v>
          </cell>
          <cell r="K30">
            <v>0</v>
          </cell>
          <cell r="L30">
            <v>0</v>
          </cell>
          <cell r="M30">
            <v>270000000</v>
          </cell>
          <cell r="N30">
            <v>0</v>
          </cell>
          <cell r="O30">
            <v>0</v>
          </cell>
          <cell r="P30">
            <v>0</v>
          </cell>
          <cell r="Q30">
            <v>0</v>
          </cell>
        </row>
        <row r="31">
          <cell r="A31" t="str">
            <v>530-300-2-11</v>
          </cell>
          <cell r="B31" t="str">
            <v>530</v>
          </cell>
          <cell r="C31" t="str">
            <v>300</v>
          </cell>
          <cell r="D31" t="str">
            <v>2</v>
          </cell>
          <cell r="G31" t="str">
            <v>11</v>
          </cell>
          <cell r="H31" t="str">
            <v>C</v>
          </cell>
          <cell r="I31" t="str">
            <v>IMPLANTACION Y DESARROLLO DEL SISTEMA OBLIGATORIO DE GARANTIA DE CALIDAD EN SALUD EN LA REPUBLICA DE COLOMBIA.</v>
          </cell>
          <cell r="J31">
            <v>300000000</v>
          </cell>
          <cell r="K31">
            <v>0</v>
          </cell>
          <cell r="L31">
            <v>0</v>
          </cell>
          <cell r="M31">
            <v>300000000</v>
          </cell>
          <cell r="N31">
            <v>0</v>
          </cell>
          <cell r="O31">
            <v>0</v>
          </cell>
          <cell r="P31">
            <v>0</v>
          </cell>
          <cell r="Q31">
            <v>0</v>
          </cell>
        </row>
        <row r="32">
          <cell r="A32" t="str">
            <v>540-1300-1-15</v>
          </cell>
          <cell r="B32" t="str">
            <v>540</v>
          </cell>
          <cell r="C32" t="str">
            <v>1300</v>
          </cell>
          <cell r="D32" t="str">
            <v>1</v>
          </cell>
          <cell r="G32" t="str">
            <v>15</v>
          </cell>
          <cell r="H32" t="str">
            <v>C</v>
          </cell>
          <cell r="I32" t="str">
            <v>IMPLEMENTACION PARA EL FORTALECIMIENTO DEL SISTEMA DE PROTECCION SOCIAL EN COLOMBIA</v>
          </cell>
          <cell r="J32">
            <v>1330000000</v>
          </cell>
          <cell r="K32">
            <v>0</v>
          </cell>
          <cell r="L32">
            <v>0</v>
          </cell>
          <cell r="M32">
            <v>1330000000</v>
          </cell>
          <cell r="N32">
            <v>594282600</v>
          </cell>
          <cell r="O32">
            <v>-5489241</v>
          </cell>
          <cell r="P32">
            <v>9034776.8000000007</v>
          </cell>
          <cell r="Q32">
            <v>9034776.8000000007</v>
          </cell>
        </row>
        <row r="33">
          <cell r="A33" t="str">
            <v>620-1300-1-16</v>
          </cell>
          <cell r="B33" t="str">
            <v>620</v>
          </cell>
          <cell r="C33" t="str">
            <v>1300</v>
          </cell>
          <cell r="D33" t="str">
            <v>1</v>
          </cell>
          <cell r="G33" t="str">
            <v>16</v>
          </cell>
          <cell r="H33" t="str">
            <v>S</v>
          </cell>
          <cell r="I33" t="str">
            <v>IMPLEMENTACION FONDO DE SOLIDARIDAD PENSIONAL, SUBCUENTA DE SOLIDARIDAD.</v>
          </cell>
          <cell r="J33">
            <v>154920000000</v>
          </cell>
          <cell r="K33">
            <v>0</v>
          </cell>
          <cell r="L33">
            <v>0</v>
          </cell>
          <cell r="M33">
            <v>154920000000</v>
          </cell>
          <cell r="N33">
            <v>9589778584</v>
          </cell>
          <cell r="O33">
            <v>9589778584</v>
          </cell>
          <cell r="P33">
            <v>9613779896.2999992</v>
          </cell>
          <cell r="Q33">
            <v>30612609.420000002</v>
          </cell>
        </row>
        <row r="34">
          <cell r="A34" t="str">
            <v>620-1501-1-11</v>
          </cell>
          <cell r="B34" t="str">
            <v>620</v>
          </cell>
          <cell r="C34" t="str">
            <v>1501</v>
          </cell>
          <cell r="D34" t="str">
            <v>1</v>
          </cell>
          <cell r="G34" t="str">
            <v>11</v>
          </cell>
          <cell r="H34" t="str">
            <v>C</v>
          </cell>
          <cell r="I34" t="str">
            <v>IMPLANTACION FONDO DE SOLIDARIDAD PENSIONAL SUBCUENTA DE SUBSISTENCIA.</v>
          </cell>
          <cell r="J34">
            <v>155644729015</v>
          </cell>
          <cell r="K34">
            <v>0</v>
          </cell>
          <cell r="L34">
            <v>0</v>
          </cell>
          <cell r="M34">
            <v>155644729015</v>
          </cell>
          <cell r="N34">
            <v>0</v>
          </cell>
          <cell r="O34">
            <v>0</v>
          </cell>
          <cell r="P34">
            <v>0</v>
          </cell>
          <cell r="Q34">
            <v>0</v>
          </cell>
        </row>
        <row r="35">
          <cell r="A35" t="str">
            <v>620-1501-1-16</v>
          </cell>
          <cell r="B35" t="str">
            <v>620</v>
          </cell>
          <cell r="C35" t="str">
            <v>1501</v>
          </cell>
          <cell r="D35" t="str">
            <v>1</v>
          </cell>
          <cell r="G35" t="str">
            <v>16</v>
          </cell>
          <cell r="H35" t="str">
            <v>S</v>
          </cell>
          <cell r="I35" t="str">
            <v>IMPLANTACION FONDO DE SOLIDARIDAD PENSIONAL SUBCUENTA DE SUBSISTENCIA.</v>
          </cell>
          <cell r="J35">
            <v>424099794985</v>
          </cell>
          <cell r="K35">
            <v>0</v>
          </cell>
          <cell r="L35">
            <v>0</v>
          </cell>
          <cell r="M35">
            <v>424099794985</v>
          </cell>
          <cell r="N35">
            <v>0</v>
          </cell>
          <cell r="O35">
            <v>0</v>
          </cell>
          <cell r="P35">
            <v>31336695.420000002</v>
          </cell>
          <cell r="Q35">
            <v>31336695.420000002</v>
          </cell>
        </row>
        <row r="36">
          <cell r="A36" t="str">
            <v>630-304-20-14</v>
          </cell>
          <cell r="B36" t="str">
            <v>630</v>
          </cell>
          <cell r="C36" t="str">
            <v>304</v>
          </cell>
          <cell r="D36" t="str">
            <v>20</v>
          </cell>
          <cell r="G36" t="str">
            <v>14</v>
          </cell>
          <cell r="H36" t="str">
            <v>C</v>
          </cell>
          <cell r="I36" t="str">
            <v>MEJORAMIENTO FORTALECIMIENTO Y AJUSTE EN LA GESTION DE LAS INSTITUCIONES DE LA RED PUBLICA HOSPITALARIA DEL PAIS.-[PREVIO CONCEPTO DNP]</v>
          </cell>
          <cell r="J36">
            <v>9000000000</v>
          </cell>
          <cell r="K36">
            <v>0</v>
          </cell>
          <cell r="L36">
            <v>0</v>
          </cell>
          <cell r="M36">
            <v>9000000000</v>
          </cell>
          <cell r="N36">
            <v>0</v>
          </cell>
          <cell r="O36">
            <v>0</v>
          </cell>
          <cell r="P36">
            <v>2000000000</v>
          </cell>
          <cell r="Q36">
            <v>0</v>
          </cell>
        </row>
        <row r="37">
          <cell r="A37" t="str">
            <v>630-304-20-16</v>
          </cell>
          <cell r="B37" t="str">
            <v>630</v>
          </cell>
          <cell r="C37" t="str">
            <v>304</v>
          </cell>
          <cell r="D37" t="str">
            <v>20</v>
          </cell>
          <cell r="G37" t="str">
            <v>16</v>
          </cell>
          <cell r="H37" t="str">
            <v>S</v>
          </cell>
          <cell r="I37" t="str">
            <v>MEJORAMIENTO FORTALECIMIENTO Y AJUSTE EN LA GESTION DE LAS INSTITUCIONES DE LA RED PUBLICA HOSPITALARIA DEL PAIS.-[PREVIO CONCEPTO DNP]</v>
          </cell>
          <cell r="J37">
            <v>15000000000</v>
          </cell>
          <cell r="K37">
            <v>0</v>
          </cell>
          <cell r="L37">
            <v>0</v>
          </cell>
          <cell r="M37">
            <v>15000000000</v>
          </cell>
          <cell r="N37">
            <v>0</v>
          </cell>
          <cell r="O37">
            <v>0</v>
          </cell>
          <cell r="P37">
            <v>1000000000</v>
          </cell>
          <cell r="Q37">
            <v>1000000000</v>
          </cell>
        </row>
        <row r="38">
          <cell r="A38" t="str">
            <v>630-304-24-16</v>
          </cell>
          <cell r="B38" t="str">
            <v>630</v>
          </cell>
          <cell r="C38" t="str">
            <v>304</v>
          </cell>
          <cell r="D38" t="str">
            <v>24</v>
          </cell>
          <cell r="G38" t="str">
            <v>16</v>
          </cell>
          <cell r="H38" t="str">
            <v>S</v>
          </cell>
          <cell r="I38" t="str">
            <v>AMPLIACION RENOVACION DE LA AFILIACION DE REGIMEN SUBSIDIADO-SUBCUENTA DE SOLIDARIDAD FOSYGA-ATENCION A LA POBLACION DESPLAZADA-APD A NIVEL NACIONAL</v>
          </cell>
          <cell r="J38">
            <v>130582400000</v>
          </cell>
          <cell r="K38">
            <v>0</v>
          </cell>
          <cell r="L38">
            <v>0</v>
          </cell>
          <cell r="M38">
            <v>130582400000</v>
          </cell>
          <cell r="N38">
            <v>0</v>
          </cell>
          <cell r="O38">
            <v>0</v>
          </cell>
          <cell r="P38">
            <v>0</v>
          </cell>
          <cell r="Q38">
            <v>0</v>
          </cell>
        </row>
        <row r="39">
          <cell r="A39" t="str">
            <v>630-304-25-16</v>
          </cell>
          <cell r="B39" t="str">
            <v>630</v>
          </cell>
          <cell r="C39" t="str">
            <v>304</v>
          </cell>
          <cell r="D39" t="str">
            <v>25</v>
          </cell>
          <cell r="G39" t="str">
            <v>16</v>
          </cell>
          <cell r="H39" t="str">
            <v>S</v>
          </cell>
          <cell r="I39" t="str">
            <v>IMPLANTACION DE PROYECTOS PARA LA ATENCION PRIORITARIA EN SALUD A NIVEL NACIONAL</v>
          </cell>
          <cell r="J39">
            <v>315000000000</v>
          </cell>
          <cell r="K39">
            <v>0</v>
          </cell>
          <cell r="L39">
            <v>0</v>
          </cell>
          <cell r="M39">
            <v>315000000000</v>
          </cell>
          <cell r="N39">
            <v>0</v>
          </cell>
          <cell r="O39">
            <v>0</v>
          </cell>
          <cell r="P39">
            <v>6893061808</v>
          </cell>
          <cell r="Q39">
            <v>6893061808</v>
          </cell>
        </row>
        <row r="40">
          <cell r="A40" t="str">
            <v>630-304-26-16</v>
          </cell>
          <cell r="B40" t="str">
            <v>630</v>
          </cell>
          <cell r="C40" t="str">
            <v>304</v>
          </cell>
          <cell r="D40" t="str">
            <v>26</v>
          </cell>
          <cell r="G40" t="str">
            <v>16</v>
          </cell>
          <cell r="H40" t="str">
            <v>S</v>
          </cell>
          <cell r="I40" t="str">
            <v>IMPLEMENTACION PAGO ENFERMEDADES DE ALTO COSTO  NACIONAL</v>
          </cell>
          <cell r="J40">
            <v>30000000000</v>
          </cell>
          <cell r="K40">
            <v>0</v>
          </cell>
          <cell r="L40">
            <v>0</v>
          </cell>
          <cell r="M40">
            <v>30000000000</v>
          </cell>
          <cell r="N40">
            <v>0</v>
          </cell>
          <cell r="O40">
            <v>0</v>
          </cell>
          <cell r="P40">
            <v>0</v>
          </cell>
          <cell r="Q40">
            <v>0</v>
          </cell>
        </row>
        <row r="41">
          <cell r="A41" t="str">
            <v>630-304-506-16</v>
          </cell>
          <cell r="B41" t="str">
            <v>630</v>
          </cell>
          <cell r="C41" t="str">
            <v>304</v>
          </cell>
          <cell r="D41" t="str">
            <v>506</v>
          </cell>
          <cell r="G41" t="str">
            <v>16</v>
          </cell>
          <cell r="H41" t="str">
            <v>S</v>
          </cell>
          <cell r="I41" t="str">
            <v>AMPLIACION DEL POS SUBSIDIADO PARA MENORES DE 12 ANOS REGION NACIONAL</v>
          </cell>
          <cell r="J41">
            <v>180000000000</v>
          </cell>
          <cell r="K41">
            <v>0</v>
          </cell>
          <cell r="L41">
            <v>0</v>
          </cell>
          <cell r="M41">
            <v>180000000000</v>
          </cell>
          <cell r="N41">
            <v>0</v>
          </cell>
          <cell r="O41">
            <v>0</v>
          </cell>
          <cell r="P41">
            <v>0</v>
          </cell>
          <cell r="Q41">
            <v>0</v>
          </cell>
        </row>
        <row r="42">
          <cell r="A42" t="str">
            <v>630-304-5-16</v>
          </cell>
          <cell r="B42" t="str">
            <v>630</v>
          </cell>
          <cell r="C42" t="str">
            <v>304</v>
          </cell>
          <cell r="D42" t="str">
            <v>5</v>
          </cell>
          <cell r="G42" t="str">
            <v>16</v>
          </cell>
          <cell r="H42" t="str">
            <v>S</v>
          </cell>
          <cell r="I42" t="str">
            <v>MEJORAMIENTO DE LA RED DE URGENCIAS Y ATENCION DE ENFERMEDADES CATASTROFICAS Y ACCIDENTES DE TRANSITO- SUBCUENTA ECAT FOSYGA</v>
          </cell>
          <cell r="J42">
            <v>252000000000</v>
          </cell>
          <cell r="K42">
            <v>0</v>
          </cell>
          <cell r="L42">
            <v>0</v>
          </cell>
          <cell r="M42">
            <v>449566896000</v>
          </cell>
          <cell r="N42">
            <v>29224661062.759998</v>
          </cell>
          <cell r="O42">
            <v>69162486725.929993</v>
          </cell>
          <cell r="P42">
            <v>39037123242.290001</v>
          </cell>
          <cell r="Q42">
            <v>38940440484.290001</v>
          </cell>
        </row>
        <row r="43">
          <cell r="A43" t="str">
            <v>630-304-6-16</v>
          </cell>
          <cell r="B43" t="str">
            <v>630</v>
          </cell>
          <cell r="C43" t="str">
            <v>304</v>
          </cell>
          <cell r="D43" t="str">
            <v>6</v>
          </cell>
          <cell r="G43" t="str">
            <v>16</v>
          </cell>
          <cell r="H43" t="str">
            <v>S</v>
          </cell>
          <cell r="I43" t="str">
            <v>PREVENCION Y PROMOCION DE LA SALUD - SUBCUENTA DE PROMOCION FOSYGA</v>
          </cell>
          <cell r="J43">
            <v>1300000000</v>
          </cell>
          <cell r="K43">
            <v>0</v>
          </cell>
          <cell r="L43">
            <v>0</v>
          </cell>
          <cell r="M43">
            <v>1300000000</v>
          </cell>
          <cell r="N43">
            <v>0</v>
          </cell>
          <cell r="O43">
            <v>0</v>
          </cell>
          <cell r="P43">
            <v>0</v>
          </cell>
          <cell r="Q43">
            <v>0</v>
          </cell>
        </row>
        <row r="44">
          <cell r="A44" t="str">
            <v>630-304-7-11</v>
          </cell>
          <cell r="B44" t="str">
            <v>630</v>
          </cell>
          <cell r="C44" t="str">
            <v>304</v>
          </cell>
          <cell r="D44" t="str">
            <v>7</v>
          </cell>
          <cell r="G44" t="str">
            <v>11</v>
          </cell>
          <cell r="H44" t="str">
            <v>C</v>
          </cell>
          <cell r="I44" t="str">
            <v>AMPLIACION RENOVACION DE LA AFILIACION DEL REGIMEN SUBSIDIADO- SUBCUENTA DE SOLIDARIDAD FOSYGA</v>
          </cell>
          <cell r="J44">
            <v>527848515160</v>
          </cell>
          <cell r="K44">
            <v>0</v>
          </cell>
          <cell r="L44">
            <v>0</v>
          </cell>
          <cell r="M44">
            <v>527848515160</v>
          </cell>
          <cell r="N44">
            <v>-52764053614</v>
          </cell>
          <cell r="O44">
            <v>0</v>
          </cell>
          <cell r="P44">
            <v>28685718684.5</v>
          </cell>
          <cell r="Q44">
            <v>28685718684.5</v>
          </cell>
        </row>
        <row r="45">
          <cell r="A45" t="str">
            <v>630-304-7-16</v>
          </cell>
          <cell r="B45" t="str">
            <v>630</v>
          </cell>
          <cell r="C45" t="str">
            <v>304</v>
          </cell>
          <cell r="D45" t="str">
            <v>7</v>
          </cell>
          <cell r="G45" t="str">
            <v>16</v>
          </cell>
          <cell r="H45" t="str">
            <v>S</v>
          </cell>
          <cell r="I45" t="str">
            <v>AMPLIACION RENOVACION DE LA AFILIACION DEL REGIMEN SUBSIDIADO- SUBCUENTA DE SOLIDARIDAD FOSYGA</v>
          </cell>
          <cell r="J45">
            <v>52764053614</v>
          </cell>
          <cell r="K45">
            <v>0</v>
          </cell>
          <cell r="L45">
            <v>0</v>
          </cell>
          <cell r="M45">
            <v>52764053614</v>
          </cell>
          <cell r="N45">
            <v>52764053614</v>
          </cell>
          <cell r="O45">
            <v>52764053614</v>
          </cell>
          <cell r="P45">
            <v>0</v>
          </cell>
          <cell r="Q45">
            <v>0</v>
          </cell>
        </row>
      </sheetData>
      <sheetData sheetId="10">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711278252.23000002</v>
          </cell>
          <cell r="Q2">
            <v>711278252.23000002</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500000000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310-1300-13-13</v>
          </cell>
          <cell r="B6" t="str">
            <v>310</v>
          </cell>
          <cell r="C6" t="str">
            <v>1300</v>
          </cell>
          <cell r="D6" t="str">
            <v>13</v>
          </cell>
          <cell r="G6" t="str">
            <v>13</v>
          </cell>
          <cell r="H6" t="str">
            <v>C</v>
          </cell>
          <cell r="I6" t="str">
            <v>ASISTENCIA TECNICA PARA MODERNIZAR Y OPTIMIZAR EL SISTEMA DE INSPECCION Y VIGILANCIA Y CONTROL CON DIVULGACION DE LA NORMATIVIDAD LABORAL ORIENTADA A LA CLASE EMPRESARIAL  Y TRABAJADORA DEL SECTOR FORMAL</v>
          </cell>
          <cell r="J6">
            <v>0</v>
          </cell>
          <cell r="K6">
            <v>300000000</v>
          </cell>
          <cell r="L6">
            <v>300000000</v>
          </cell>
          <cell r="M6">
            <v>0</v>
          </cell>
          <cell r="N6">
            <v>0</v>
          </cell>
          <cell r="O6">
            <v>0</v>
          </cell>
          <cell r="P6">
            <v>0</v>
          </cell>
          <cell r="Q6">
            <v>0</v>
          </cell>
        </row>
        <row r="7">
          <cell r="A7" t="str">
            <v>310-1300-17-11</v>
          </cell>
          <cell r="B7" t="str">
            <v>310</v>
          </cell>
          <cell r="C7" t="str">
            <v>1300</v>
          </cell>
          <cell r="D7" t="str">
            <v>17</v>
          </cell>
          <cell r="G7" t="str">
            <v>11</v>
          </cell>
          <cell r="H7" t="str">
            <v>C</v>
          </cell>
          <cell r="I7" t="str">
            <v>DIVULGACION Y PROMOCION DE LOS DERECHOS FUNDAMENTALES EN EL TRABAJOEN COLOMBIA</v>
          </cell>
          <cell r="J7">
            <v>800000000</v>
          </cell>
          <cell r="K7">
            <v>0</v>
          </cell>
          <cell r="L7">
            <v>0</v>
          </cell>
          <cell r="M7">
            <v>800000000</v>
          </cell>
          <cell r="N7">
            <v>0</v>
          </cell>
          <cell r="O7">
            <v>0</v>
          </cell>
          <cell r="P7">
            <v>0</v>
          </cell>
          <cell r="Q7">
            <v>0</v>
          </cell>
        </row>
        <row r="8">
          <cell r="A8" t="str">
            <v>310-1300-18-11</v>
          </cell>
          <cell r="B8" t="str">
            <v>310</v>
          </cell>
          <cell r="C8" t="str">
            <v>1300</v>
          </cell>
          <cell r="D8" t="str">
            <v>18</v>
          </cell>
          <cell r="G8" t="str">
            <v>11</v>
          </cell>
          <cell r="H8" t="str">
            <v>C</v>
          </cell>
          <cell r="I8" t="str">
            <v>ASISTENCIA TECNICA PARA MODERNIZAR Y OPTIMIZAR EL SISTEMA DE INSPECCION VIGILANCIA Y CONTROL CON DIVULGACION DE LA NORMATIVIDAD LABORAL ORIENTADA A LA CLASE EMPRESARIAL Y TRABAJADORA DEL SECTOR FORMAL</v>
          </cell>
          <cell r="J8">
            <v>400000000</v>
          </cell>
          <cell r="K8">
            <v>0</v>
          </cell>
          <cell r="L8">
            <v>0</v>
          </cell>
          <cell r="M8">
            <v>400000000</v>
          </cell>
          <cell r="N8">
            <v>0</v>
          </cell>
          <cell r="O8">
            <v>17424398</v>
          </cell>
          <cell r="P8">
            <v>26083666</v>
          </cell>
          <cell r="Q8">
            <v>17359670</v>
          </cell>
        </row>
        <row r="9">
          <cell r="A9" t="str">
            <v>310-1300-18-13</v>
          </cell>
          <cell r="B9" t="str">
            <v>310</v>
          </cell>
          <cell r="C9" t="str">
            <v>1300</v>
          </cell>
          <cell r="D9" t="str">
            <v>18</v>
          </cell>
          <cell r="G9" t="str">
            <v>13</v>
          </cell>
          <cell r="H9" t="str">
            <v>C</v>
          </cell>
          <cell r="I9" t="str">
            <v>ASISTENCIA TECNICA PARA MODERNIZAR Y OPTIMIZAR EL SISTEMA DE INSPECCION VIGILANCIA Y CONTROL CON DIVULGACION DE LA NORMATIVIDAD LABORAL ORIENTADA A LA CLASE EMPRESARIAL Y TRABAJADORA DEL SECTOR FORMAL</v>
          </cell>
          <cell r="J9">
            <v>0</v>
          </cell>
          <cell r="K9">
            <v>0</v>
          </cell>
          <cell r="L9">
            <v>0</v>
          </cell>
          <cell r="M9">
            <v>300000000</v>
          </cell>
          <cell r="N9">
            <v>0</v>
          </cell>
          <cell r="O9">
            <v>0</v>
          </cell>
          <cell r="P9">
            <v>0</v>
          </cell>
          <cell r="Q9">
            <v>0</v>
          </cell>
        </row>
        <row r="10">
          <cell r="A10" t="str">
            <v>310-1300-18-18</v>
          </cell>
          <cell r="B10" t="str">
            <v>310</v>
          </cell>
          <cell r="C10" t="str">
            <v>1300</v>
          </cell>
          <cell r="D10" t="str">
            <v>18</v>
          </cell>
          <cell r="G10" t="str">
            <v>18</v>
          </cell>
          <cell r="H10" t="str">
            <v>C</v>
          </cell>
          <cell r="I10" t="str">
            <v>ASISTENCIA TECNICA PARA MODERNIZAR Y OPTIMIZAR EL SISTEMA DE INSPECCION VIGILANCIA Y CONTROL CON DIVULGACION DE LA NORMATIVIDAD LABORAL ORIENTADA A LA CLASE EMPRESARIAL Y TRABAJADORA DEL SECTOR FORMAL</v>
          </cell>
          <cell r="J10">
            <v>300000000</v>
          </cell>
          <cell r="K10">
            <v>0</v>
          </cell>
          <cell r="L10">
            <v>0</v>
          </cell>
          <cell r="M10">
            <v>0</v>
          </cell>
          <cell r="N10">
            <v>0</v>
          </cell>
          <cell r="O10">
            <v>0</v>
          </cell>
          <cell r="P10">
            <v>0</v>
          </cell>
          <cell r="Q10">
            <v>0</v>
          </cell>
        </row>
        <row r="11">
          <cell r="A11" t="str">
            <v>310-1300-20-11</v>
          </cell>
          <cell r="B11" t="str">
            <v>310</v>
          </cell>
          <cell r="C11" t="str">
            <v>1300</v>
          </cell>
          <cell r="D11" t="str">
            <v>20</v>
          </cell>
          <cell r="G11" t="str">
            <v>11</v>
          </cell>
          <cell r="H11" t="str">
            <v>C</v>
          </cell>
          <cell r="I11" t="str">
            <v>ASISTENCIA TECNICA PARA LA CONFORMACION Y PUESTA EN MARCHA DE OBSERVATORIOS DE EMPLEO A NIVEL NACIONAL.</v>
          </cell>
          <cell r="J11">
            <v>500000000</v>
          </cell>
          <cell r="K11">
            <v>0</v>
          </cell>
          <cell r="L11">
            <v>0</v>
          </cell>
          <cell r="M11">
            <v>500000000</v>
          </cell>
          <cell r="N11">
            <v>0</v>
          </cell>
          <cell r="O11">
            <v>11470908</v>
          </cell>
          <cell r="P11">
            <v>10489726</v>
          </cell>
          <cell r="Q11">
            <v>7935293</v>
          </cell>
        </row>
        <row r="12">
          <cell r="A12" t="str">
            <v>310-1300-22-11</v>
          </cell>
          <cell r="B12" t="str">
            <v>310</v>
          </cell>
          <cell r="C12" t="str">
            <v>1300</v>
          </cell>
          <cell r="D12" t="str">
            <v>22</v>
          </cell>
          <cell r="G12" t="str">
            <v>11</v>
          </cell>
          <cell r="H12" t="str">
            <v>C</v>
          </cell>
          <cell r="I12" t="str">
            <v>FORMULACION , PROMOCION DEL DIALOGO SOCIAL Y LA CONCERTACION EN COLOMBIA</v>
          </cell>
          <cell r="J12">
            <v>800000000</v>
          </cell>
          <cell r="K12">
            <v>0</v>
          </cell>
          <cell r="L12">
            <v>0</v>
          </cell>
          <cell r="M12">
            <v>800000000</v>
          </cell>
          <cell r="N12">
            <v>0</v>
          </cell>
          <cell r="O12">
            <v>12836741.300000001</v>
          </cell>
          <cell r="P12">
            <v>14243289.300000001</v>
          </cell>
          <cell r="Q12">
            <v>14819761.300000001</v>
          </cell>
        </row>
        <row r="13">
          <cell r="A13" t="str">
            <v>310-300-104-11</v>
          </cell>
          <cell r="B13" t="str">
            <v>310</v>
          </cell>
          <cell r="C13" t="str">
            <v>300</v>
          </cell>
          <cell r="D13" t="str">
            <v>104</v>
          </cell>
          <cell r="G13" t="str">
            <v>11</v>
          </cell>
          <cell r="H13" t="str">
            <v>C</v>
          </cell>
          <cell r="I13" t="str">
            <v>CAPACITACION DEL RECURSO HUMANO DEL SECTOR SALUD, BECAS CREDITO.</v>
          </cell>
          <cell r="J13">
            <v>11000000000</v>
          </cell>
          <cell r="K13">
            <v>0</v>
          </cell>
          <cell r="L13">
            <v>0</v>
          </cell>
          <cell r="M13">
            <v>11000000000</v>
          </cell>
          <cell r="N13">
            <v>0</v>
          </cell>
          <cell r="O13">
            <v>0</v>
          </cell>
          <cell r="P13">
            <v>0</v>
          </cell>
          <cell r="Q13">
            <v>0</v>
          </cell>
        </row>
        <row r="14">
          <cell r="A14" t="str">
            <v>310-300-106-11</v>
          </cell>
          <cell r="B14" t="str">
            <v>310</v>
          </cell>
          <cell r="C14" t="str">
            <v>300</v>
          </cell>
          <cell r="D14" t="str">
            <v>106</v>
          </cell>
          <cell r="G14" t="str">
            <v>11</v>
          </cell>
          <cell r="H14" t="str">
            <v>C</v>
          </cell>
          <cell r="I14" t="str">
            <v>ASISTENCIA TECNICA, CAPACITACION E IMPLEMENTACION DEL SISTEMA GENERAL DE SEGURIDAD SOCIAL EN SALUD.</v>
          </cell>
          <cell r="J14">
            <v>300000000</v>
          </cell>
          <cell r="K14">
            <v>0</v>
          </cell>
          <cell r="L14">
            <v>0</v>
          </cell>
          <cell r="M14">
            <v>300000000</v>
          </cell>
          <cell r="N14">
            <v>11580000</v>
          </cell>
          <cell r="O14">
            <v>17725581.800000001</v>
          </cell>
          <cell r="P14">
            <v>20195602.699999999</v>
          </cell>
          <cell r="Q14">
            <v>22933080.699999999</v>
          </cell>
        </row>
        <row r="15">
          <cell r="A15" t="str">
            <v>310-300-107-11</v>
          </cell>
          <cell r="B15" t="str">
            <v>310</v>
          </cell>
          <cell r="C15" t="str">
            <v>300</v>
          </cell>
          <cell r="D15" t="str">
            <v>107</v>
          </cell>
          <cell r="G15" t="str">
            <v>11</v>
          </cell>
          <cell r="H15" t="str">
            <v>C</v>
          </cell>
          <cell r="I15" t="str">
            <v>ASISTENCIA Y PROMOCION SOCIAL POR LA INCLUSION Y LA EQUIDAD NACIONAL-[PREVIO CONCEPTO DNP]</v>
          </cell>
          <cell r="J15">
            <v>7500000000</v>
          </cell>
          <cell r="K15">
            <v>0</v>
          </cell>
          <cell r="L15">
            <v>0</v>
          </cell>
          <cell r="M15">
            <v>7500000000</v>
          </cell>
          <cell r="N15">
            <v>230000000</v>
          </cell>
          <cell r="O15">
            <v>255000000</v>
          </cell>
          <cell r="P15">
            <v>1361936071.5</v>
          </cell>
          <cell r="Q15">
            <v>510166595.5</v>
          </cell>
        </row>
        <row r="16">
          <cell r="A16" t="str">
            <v>310-704-1-11</v>
          </cell>
          <cell r="B16" t="str">
            <v>310</v>
          </cell>
          <cell r="C16" t="str">
            <v>704</v>
          </cell>
          <cell r="D16" t="str">
            <v>1</v>
          </cell>
          <cell r="G16" t="str">
            <v>11</v>
          </cell>
          <cell r="H16" t="str">
            <v>C</v>
          </cell>
          <cell r="I16" t="str">
            <v>DISENO , IMPLEMENTACION Y SEGUIMIENTO DEL PLAN NACIONAL DE FORMACION DE RECURSOS HUMANOS EN EL MARCO DEL SISTEMA DE LA PROTECCION SOCIAL. A NIVEL NACIONAL</v>
          </cell>
          <cell r="J16">
            <v>700000000</v>
          </cell>
          <cell r="K16">
            <v>0</v>
          </cell>
          <cell r="L16">
            <v>0</v>
          </cell>
          <cell r="M16">
            <v>700000000</v>
          </cell>
          <cell r="N16">
            <v>0</v>
          </cell>
          <cell r="O16">
            <v>0</v>
          </cell>
          <cell r="P16">
            <v>6803233</v>
          </cell>
          <cell r="Q16">
            <v>11632891</v>
          </cell>
        </row>
        <row r="17">
          <cell r="A17" t="str">
            <v>320-300-2-16</v>
          </cell>
          <cell r="B17" t="str">
            <v>320</v>
          </cell>
          <cell r="C17" t="str">
            <v>300</v>
          </cell>
          <cell r="D17" t="str">
            <v>2</v>
          </cell>
          <cell r="G17" t="str">
            <v>16</v>
          </cell>
          <cell r="H17" t="str">
            <v>S</v>
          </cell>
          <cell r="I17" t="str">
            <v>ASISTENCIA Y PREVENCION EN EMERGENCIAS Y DESASTRES.</v>
          </cell>
          <cell r="J17">
            <v>1000000000</v>
          </cell>
          <cell r="K17">
            <v>0</v>
          </cell>
          <cell r="L17">
            <v>0</v>
          </cell>
          <cell r="M17">
            <v>1000000000</v>
          </cell>
          <cell r="N17">
            <v>0</v>
          </cell>
          <cell r="O17">
            <v>2347282</v>
          </cell>
          <cell r="P17">
            <v>25223727</v>
          </cell>
          <cell r="Q17">
            <v>24186078</v>
          </cell>
        </row>
        <row r="18">
          <cell r="A18" t="str">
            <v>320-300-5-16</v>
          </cell>
          <cell r="B18" t="str">
            <v>320</v>
          </cell>
          <cell r="C18" t="str">
            <v>300</v>
          </cell>
          <cell r="D18" t="str">
            <v>5</v>
          </cell>
          <cell r="G18" t="str">
            <v>16</v>
          </cell>
          <cell r="H18" t="str">
            <v>S</v>
          </cell>
          <cell r="I18" t="str">
            <v>IMPLANTACION DE PROYECTOS PARA POBLACION EN CONDICIONES ESPECIALES(SALUD MENTAL, DISCAPACITADOS Y DESPLAZADOS), NACIONAL.-[DISTRIBUCION PREVIO CONCEPTO DNP]</v>
          </cell>
          <cell r="J18">
            <v>2900000000</v>
          </cell>
          <cell r="K18">
            <v>0</v>
          </cell>
          <cell r="L18">
            <v>0</v>
          </cell>
          <cell r="M18">
            <v>2900000000</v>
          </cell>
          <cell r="N18">
            <v>0</v>
          </cell>
          <cell r="O18">
            <v>0</v>
          </cell>
          <cell r="P18">
            <v>0</v>
          </cell>
          <cell r="Q18">
            <v>0</v>
          </cell>
        </row>
        <row r="19">
          <cell r="A19" t="str">
            <v>320-300-6-16</v>
          </cell>
          <cell r="B19" t="str">
            <v>320</v>
          </cell>
          <cell r="C19" t="str">
            <v>300</v>
          </cell>
          <cell r="D19" t="str">
            <v>6</v>
          </cell>
          <cell r="G19" t="str">
            <v>16</v>
          </cell>
          <cell r="H19" t="str">
            <v>S</v>
          </cell>
          <cell r="I19" t="str">
            <v>IMPLANTACION DE PROYECTOS PARA POBLACION EN CONDICIONES ESPECIALESA NIVEL NACIONAL-ATENCION A LA POBLACION DESPLAZADA -APD.</v>
          </cell>
          <cell r="J19">
            <v>3977551723</v>
          </cell>
          <cell r="K19">
            <v>0</v>
          </cell>
          <cell r="L19">
            <v>0</v>
          </cell>
          <cell r="M19">
            <v>3977551723</v>
          </cell>
          <cell r="N19">
            <v>0</v>
          </cell>
          <cell r="O19">
            <v>0</v>
          </cell>
          <cell r="P19">
            <v>0</v>
          </cell>
          <cell r="Q19">
            <v>0</v>
          </cell>
        </row>
        <row r="20">
          <cell r="A20" t="str">
            <v>320-301-5-16</v>
          </cell>
          <cell r="B20" t="str">
            <v>320</v>
          </cell>
          <cell r="C20" t="str">
            <v>301</v>
          </cell>
          <cell r="D20" t="str">
            <v>5</v>
          </cell>
          <cell r="G20" t="str">
            <v>16</v>
          </cell>
          <cell r="H20" t="str">
            <v>S</v>
          </cell>
          <cell r="I20" t="str">
            <v>PROTECCION DE LA SALUD PUBLICA EN EL AMBITO NACIONAL.</v>
          </cell>
          <cell r="J20">
            <v>126182515000</v>
          </cell>
          <cell r="K20">
            <v>0</v>
          </cell>
          <cell r="L20">
            <v>0</v>
          </cell>
          <cell r="M20">
            <v>126182515000</v>
          </cell>
          <cell r="N20">
            <v>-156338530</v>
          </cell>
          <cell r="O20">
            <v>9491163.2300000004</v>
          </cell>
          <cell r="P20">
            <v>9495635731.8400002</v>
          </cell>
          <cell r="Q20">
            <v>9501681356.8400002</v>
          </cell>
        </row>
        <row r="21">
          <cell r="A21" t="str">
            <v>320-301-7-14</v>
          </cell>
          <cell r="B21" t="str">
            <v>320</v>
          </cell>
          <cell r="C21" t="str">
            <v>301</v>
          </cell>
          <cell r="D21" t="str">
            <v>7</v>
          </cell>
          <cell r="G21" t="str">
            <v>14</v>
          </cell>
          <cell r="H21" t="str">
            <v>S</v>
          </cell>
          <cell r="I21" t="str">
            <v>PROYECTO PROGRAMA AMPLIADO DE INMUNIZACIONES - PAI-NACIONAL REGION NACIONAL</v>
          </cell>
          <cell r="J21">
            <v>11224005337</v>
          </cell>
          <cell r="K21">
            <v>0</v>
          </cell>
          <cell r="L21">
            <v>0</v>
          </cell>
          <cell r="M21">
            <v>11224005337</v>
          </cell>
          <cell r="N21">
            <v>0</v>
          </cell>
          <cell r="O21">
            <v>0</v>
          </cell>
          <cell r="P21">
            <v>0</v>
          </cell>
          <cell r="Q21">
            <v>0</v>
          </cell>
        </row>
        <row r="22">
          <cell r="A22" t="str">
            <v>320-301-7-16</v>
          </cell>
          <cell r="B22" t="str">
            <v>320</v>
          </cell>
          <cell r="C22" t="str">
            <v>301</v>
          </cell>
          <cell r="D22" t="str">
            <v>7</v>
          </cell>
          <cell r="G22" t="str">
            <v>16</v>
          </cell>
          <cell r="H22" t="str">
            <v>S</v>
          </cell>
          <cell r="I22" t="str">
            <v>PROYECTO PROGRAMA AMPLIADO DE INMUNIZACIONES - PAI-NACIONAL REGION NACIONAL</v>
          </cell>
          <cell r="J22">
            <v>104143479663</v>
          </cell>
          <cell r="K22">
            <v>0</v>
          </cell>
          <cell r="L22">
            <v>0</v>
          </cell>
          <cell r="M22">
            <v>104143479663</v>
          </cell>
          <cell r="N22">
            <v>90550680</v>
          </cell>
          <cell r="O22">
            <v>0</v>
          </cell>
          <cell r="P22">
            <v>79292412</v>
          </cell>
          <cell r="Q22">
            <v>221215246</v>
          </cell>
        </row>
        <row r="23">
          <cell r="A23" t="str">
            <v>410-300-3-11</v>
          </cell>
          <cell r="B23" t="str">
            <v>410</v>
          </cell>
          <cell r="C23" t="str">
            <v>300</v>
          </cell>
          <cell r="D23" t="str">
            <v>3</v>
          </cell>
          <cell r="G23" t="str">
            <v>11</v>
          </cell>
          <cell r="H23" t="str">
            <v>C</v>
          </cell>
          <cell r="I23" t="str">
            <v>IMPLANTACION DEL PLAN DE ESTUDIOS E INVESTIGACIONES DE LA PROTECCION SOCIAL NACIONAL</v>
          </cell>
          <cell r="J23">
            <v>1100000000</v>
          </cell>
          <cell r="K23">
            <v>0</v>
          </cell>
          <cell r="L23">
            <v>0</v>
          </cell>
          <cell r="M23">
            <v>1100000000</v>
          </cell>
          <cell r="N23">
            <v>0</v>
          </cell>
          <cell r="O23">
            <v>0</v>
          </cell>
          <cell r="P23">
            <v>109407990</v>
          </cell>
          <cell r="Q23">
            <v>67049978</v>
          </cell>
        </row>
        <row r="24">
          <cell r="A24" t="str">
            <v>410-300-4-11</v>
          </cell>
          <cell r="B24" t="str">
            <v>410</v>
          </cell>
          <cell r="C24" t="str">
            <v>300</v>
          </cell>
          <cell r="D24" t="str">
            <v>4</v>
          </cell>
          <cell r="G24" t="str">
            <v>11</v>
          </cell>
          <cell r="H24" t="str">
            <v>C</v>
          </cell>
          <cell r="I24" t="str">
            <v>ACTUALIZACION DEL REGISTRO PARA LA LOCALIZACION Y CARACTERIZACION DE LA POBLACION EN SITUACION DE DISCAPACIDAD REGION NACIONAL-[PREVIO CONCEPTO DNP]</v>
          </cell>
          <cell r="J24">
            <v>900000000</v>
          </cell>
          <cell r="K24">
            <v>0</v>
          </cell>
          <cell r="L24">
            <v>0</v>
          </cell>
          <cell r="M24">
            <v>900000000</v>
          </cell>
          <cell r="N24">
            <v>705000000</v>
          </cell>
          <cell r="O24">
            <v>0</v>
          </cell>
          <cell r="P24">
            <v>0</v>
          </cell>
          <cell r="Q24">
            <v>0</v>
          </cell>
        </row>
        <row r="25">
          <cell r="A25" t="str">
            <v>410-303-1-16</v>
          </cell>
          <cell r="B25" t="str">
            <v>410</v>
          </cell>
          <cell r="C25" t="str">
            <v>303</v>
          </cell>
          <cell r="D25" t="str">
            <v>1</v>
          </cell>
          <cell r="G25" t="str">
            <v>16</v>
          </cell>
          <cell r="H25" t="str">
            <v>S</v>
          </cell>
          <cell r="I25" t="str">
            <v>ESTUDIO Y ELABORACION DE PROGRAMA DE VULNERABILIDAD SISMICA ESTRUCTURAL EN INSTITUCIONES HOSPITALARIAS A NIVEL NACIONAL</v>
          </cell>
          <cell r="J25">
            <v>12600000000</v>
          </cell>
          <cell r="K25">
            <v>0</v>
          </cell>
          <cell r="L25">
            <v>0</v>
          </cell>
          <cell r="M25">
            <v>12600000000</v>
          </cell>
          <cell r="N25">
            <v>12600000000</v>
          </cell>
          <cell r="O25">
            <v>0</v>
          </cell>
          <cell r="P25">
            <v>0</v>
          </cell>
          <cell r="Q25">
            <v>0</v>
          </cell>
        </row>
        <row r="26">
          <cell r="A26" t="str">
            <v>430-300-1-11</v>
          </cell>
          <cell r="B26" t="str">
            <v>430</v>
          </cell>
          <cell r="C26" t="str">
            <v>300</v>
          </cell>
          <cell r="D26" t="str">
            <v>1</v>
          </cell>
          <cell r="G26" t="str">
            <v>11</v>
          </cell>
          <cell r="H26" t="str">
            <v>C</v>
          </cell>
          <cell r="I26" t="str">
            <v>MANTENIMIENTO DEL SISTEMA INTEGRAL DE INFORMACION EN SALUD</v>
          </cell>
          <cell r="J26">
            <v>6500000000</v>
          </cell>
          <cell r="K26">
            <v>0</v>
          </cell>
          <cell r="L26">
            <v>0</v>
          </cell>
          <cell r="M26">
            <v>6500000000</v>
          </cell>
          <cell r="N26">
            <v>45000000</v>
          </cell>
          <cell r="O26">
            <v>1156740</v>
          </cell>
          <cell r="P26">
            <v>257824102.59999999</v>
          </cell>
          <cell r="Q26">
            <v>243856102.59999999</v>
          </cell>
        </row>
        <row r="27">
          <cell r="A27" t="str">
            <v>430-300-3-11</v>
          </cell>
          <cell r="B27" t="str">
            <v>430</v>
          </cell>
          <cell r="C27" t="str">
            <v>300</v>
          </cell>
          <cell r="D27" t="str">
            <v>3</v>
          </cell>
          <cell r="G27" t="str">
            <v>11</v>
          </cell>
          <cell r="H27" t="str">
            <v>C</v>
          </cell>
          <cell r="I27" t="str">
            <v>IMPLEMENTACION DESARROLLO Y SOSTENIMIENTO SISTEMA DE GESTION DE CALIDAD REGION NACIONAL</v>
          </cell>
          <cell r="J27">
            <v>500000000</v>
          </cell>
          <cell r="K27">
            <v>0</v>
          </cell>
          <cell r="L27">
            <v>0</v>
          </cell>
          <cell r="M27">
            <v>500000000</v>
          </cell>
          <cell r="N27">
            <v>0</v>
          </cell>
          <cell r="O27">
            <v>0</v>
          </cell>
          <cell r="P27">
            <v>17641199.399999999</v>
          </cell>
          <cell r="Q27">
            <v>17155483.399999999</v>
          </cell>
        </row>
        <row r="28">
          <cell r="A28" t="str">
            <v>510-1300-1-11</v>
          </cell>
          <cell r="B28" t="str">
            <v>510</v>
          </cell>
          <cell r="C28" t="str">
            <v>1300</v>
          </cell>
          <cell r="D28" t="str">
            <v>1</v>
          </cell>
          <cell r="G28" t="str">
            <v>11</v>
          </cell>
          <cell r="H28" t="str">
            <v>C</v>
          </cell>
          <cell r="I28" t="str">
            <v>ASISTENCIA TECNICA Y CARACTERIZACION DE LOS MERCADOS DE TRABAJO</v>
          </cell>
          <cell r="J28">
            <v>260000000</v>
          </cell>
          <cell r="K28">
            <v>0</v>
          </cell>
          <cell r="L28">
            <v>0</v>
          </cell>
          <cell r="M28">
            <v>260000000</v>
          </cell>
          <cell r="N28">
            <v>0</v>
          </cell>
          <cell r="O28">
            <v>0</v>
          </cell>
          <cell r="P28">
            <v>0</v>
          </cell>
          <cell r="Q28">
            <v>0</v>
          </cell>
        </row>
        <row r="29">
          <cell r="A29" t="str">
            <v>510-300-8-11</v>
          </cell>
          <cell r="B29" t="str">
            <v>510</v>
          </cell>
          <cell r="C29" t="str">
            <v>300</v>
          </cell>
          <cell r="D29" t="str">
            <v>8</v>
          </cell>
          <cell r="G29" t="str">
            <v>11</v>
          </cell>
          <cell r="H29" t="str">
            <v>C</v>
          </cell>
          <cell r="I29" t="str">
            <v>CAPACITACION Y FORMACION DEL RECURSO HUMANO DEL MINISTERIO DE LA PROTECCION SOCIAL A NIVEL NACIONAL</v>
          </cell>
          <cell r="J29">
            <v>150000000</v>
          </cell>
          <cell r="K29">
            <v>0</v>
          </cell>
          <cell r="L29">
            <v>0</v>
          </cell>
          <cell r="M29">
            <v>150000000</v>
          </cell>
          <cell r="N29">
            <v>0</v>
          </cell>
          <cell r="O29">
            <v>0</v>
          </cell>
          <cell r="P29">
            <v>0</v>
          </cell>
          <cell r="Q29">
            <v>0</v>
          </cell>
        </row>
        <row r="30">
          <cell r="A30" t="str">
            <v>520-301-1-11</v>
          </cell>
          <cell r="B30" t="str">
            <v>520</v>
          </cell>
          <cell r="C30" t="str">
            <v>301</v>
          </cell>
          <cell r="D30" t="str">
            <v>1</v>
          </cell>
          <cell r="G30" t="str">
            <v>11</v>
          </cell>
          <cell r="H30" t="str">
            <v>C</v>
          </cell>
          <cell r="I30" t="str">
            <v>IMPLEMENTACION DEL CONTROL Y SISTEMATIZACION DE INFORMACION SOBRE MEDICAMENTOS DE CONTROL ESPECIAL EN COLOMBIA.</v>
          </cell>
          <cell r="J30">
            <v>153000000</v>
          </cell>
          <cell r="K30">
            <v>0</v>
          </cell>
          <cell r="L30">
            <v>0</v>
          </cell>
          <cell r="M30">
            <v>153000000</v>
          </cell>
          <cell r="N30">
            <v>0</v>
          </cell>
          <cell r="O30">
            <v>0</v>
          </cell>
          <cell r="P30">
            <v>0</v>
          </cell>
          <cell r="Q30">
            <v>0</v>
          </cell>
        </row>
        <row r="31">
          <cell r="A31" t="str">
            <v>530-1300-1-11</v>
          </cell>
          <cell r="B31" t="str">
            <v>530</v>
          </cell>
          <cell r="C31" t="str">
            <v>1300</v>
          </cell>
          <cell r="D31" t="str">
            <v>1</v>
          </cell>
          <cell r="G31" t="str">
            <v>11</v>
          </cell>
          <cell r="H31" t="str">
            <v>C</v>
          </cell>
          <cell r="I31" t="str">
            <v>IMPLEMENTACION DE MECANISMOS PARA MEJORAR LA CALIDAD Y EFICIENCIA EN LA PRESTACION DEL SERVICIO AL CIUDADANO</v>
          </cell>
          <cell r="J31">
            <v>270000000</v>
          </cell>
          <cell r="K31">
            <v>0</v>
          </cell>
          <cell r="L31">
            <v>0</v>
          </cell>
          <cell r="M31">
            <v>270000000</v>
          </cell>
          <cell r="N31">
            <v>0</v>
          </cell>
          <cell r="O31">
            <v>0</v>
          </cell>
          <cell r="P31">
            <v>0</v>
          </cell>
          <cell r="Q31">
            <v>0</v>
          </cell>
        </row>
        <row r="32">
          <cell r="A32" t="str">
            <v>530-300-2-11</v>
          </cell>
          <cell r="B32" t="str">
            <v>530</v>
          </cell>
          <cell r="C32" t="str">
            <v>300</v>
          </cell>
          <cell r="D32" t="str">
            <v>2</v>
          </cell>
          <cell r="G32" t="str">
            <v>11</v>
          </cell>
          <cell r="H32" t="str">
            <v>C</v>
          </cell>
          <cell r="I32" t="str">
            <v>IMPLANTACION Y DESARROLLO DEL SISTEMA OBLIGATORIO DE GARANTIA DE CALIDAD EN SALUD EN LA REPUBLICA DE COLOMBIA.</v>
          </cell>
          <cell r="J32">
            <v>300000000</v>
          </cell>
          <cell r="K32">
            <v>0</v>
          </cell>
          <cell r="L32">
            <v>0</v>
          </cell>
          <cell r="M32">
            <v>300000000</v>
          </cell>
          <cell r="N32">
            <v>0</v>
          </cell>
          <cell r="O32">
            <v>0</v>
          </cell>
          <cell r="P32">
            <v>0</v>
          </cell>
          <cell r="Q32">
            <v>0</v>
          </cell>
        </row>
        <row r="33">
          <cell r="A33" t="str">
            <v>540-1300-1-15</v>
          </cell>
          <cell r="B33" t="str">
            <v>540</v>
          </cell>
          <cell r="C33" t="str">
            <v>1300</v>
          </cell>
          <cell r="D33" t="str">
            <v>1</v>
          </cell>
          <cell r="G33" t="str">
            <v>15</v>
          </cell>
          <cell r="H33" t="str">
            <v>C</v>
          </cell>
          <cell r="I33" t="str">
            <v>IMPLEMENTACION PARA EL FORTALECIMIENTO DEL SISTEMA DE PROTECCION SOCIAL EN COLOMBIA</v>
          </cell>
          <cell r="J33">
            <v>1330000000</v>
          </cell>
          <cell r="K33">
            <v>0</v>
          </cell>
          <cell r="L33">
            <v>0</v>
          </cell>
          <cell r="M33">
            <v>1330000000</v>
          </cell>
          <cell r="N33">
            <v>0</v>
          </cell>
          <cell r="O33">
            <v>-13660820</v>
          </cell>
          <cell r="P33">
            <v>10292328</v>
          </cell>
          <cell r="Q33">
            <v>0</v>
          </cell>
        </row>
        <row r="34">
          <cell r="A34" t="str">
            <v>620-1300-1-16</v>
          </cell>
          <cell r="B34" t="str">
            <v>620</v>
          </cell>
          <cell r="C34" t="str">
            <v>1300</v>
          </cell>
          <cell r="D34" t="str">
            <v>1</v>
          </cell>
          <cell r="G34" t="str">
            <v>16</v>
          </cell>
          <cell r="H34" t="str">
            <v>S</v>
          </cell>
          <cell r="I34" t="str">
            <v>IMPLEMENTACION FONDO DE SOLIDARIDAD PENSIONAL, SUBCUENTA DE SOLIDARIDAD.</v>
          </cell>
          <cell r="J34">
            <v>154920000000</v>
          </cell>
          <cell r="K34">
            <v>0</v>
          </cell>
          <cell r="L34">
            <v>0</v>
          </cell>
          <cell r="M34">
            <v>154920000000</v>
          </cell>
          <cell r="N34">
            <v>9966871376</v>
          </cell>
          <cell r="O34">
            <v>9966871376</v>
          </cell>
          <cell r="P34">
            <v>9972429826</v>
          </cell>
          <cell r="Q34">
            <v>19560277146</v>
          </cell>
        </row>
        <row r="35">
          <cell r="A35" t="str">
            <v>620-1501-1-11</v>
          </cell>
          <cell r="B35" t="str">
            <v>620</v>
          </cell>
          <cell r="C35" t="str">
            <v>1501</v>
          </cell>
          <cell r="D35" t="str">
            <v>1</v>
          </cell>
          <cell r="G35" t="str">
            <v>11</v>
          </cell>
          <cell r="H35" t="str">
            <v>C</v>
          </cell>
          <cell r="I35" t="str">
            <v>IMPLANTACION FONDO DE SOLIDARIDAD PENSIONAL SUBCUENTA DE SUBSISTENCIA.</v>
          </cell>
          <cell r="J35">
            <v>155644729015</v>
          </cell>
          <cell r="K35">
            <v>0</v>
          </cell>
          <cell r="L35">
            <v>0</v>
          </cell>
          <cell r="M35">
            <v>155644729015</v>
          </cell>
          <cell r="N35">
            <v>0</v>
          </cell>
          <cell r="O35">
            <v>0</v>
          </cell>
          <cell r="P35">
            <v>0</v>
          </cell>
          <cell r="Q35">
            <v>0</v>
          </cell>
        </row>
        <row r="36">
          <cell r="A36" t="str">
            <v>620-1501-1-16</v>
          </cell>
          <cell r="B36" t="str">
            <v>620</v>
          </cell>
          <cell r="C36" t="str">
            <v>1501</v>
          </cell>
          <cell r="D36" t="str">
            <v>1</v>
          </cell>
          <cell r="G36" t="str">
            <v>16</v>
          </cell>
          <cell r="H36" t="str">
            <v>S</v>
          </cell>
          <cell r="I36" t="str">
            <v>IMPLANTACION FONDO DE SOLIDARIDAD PENSIONAL SUBCUENTA DE SUBSISTENCIA.</v>
          </cell>
          <cell r="J36">
            <v>424099794985</v>
          </cell>
          <cell r="K36">
            <v>0</v>
          </cell>
          <cell r="L36">
            <v>0</v>
          </cell>
          <cell r="M36">
            <v>424099794985</v>
          </cell>
          <cell r="N36">
            <v>150000</v>
          </cell>
          <cell r="O36">
            <v>150000</v>
          </cell>
          <cell r="P36">
            <v>55762465000</v>
          </cell>
          <cell r="Q36">
            <v>55762465000</v>
          </cell>
        </row>
        <row r="37">
          <cell r="A37" t="str">
            <v>630-304-20-14</v>
          </cell>
          <cell r="B37" t="str">
            <v>630</v>
          </cell>
          <cell r="C37" t="str">
            <v>304</v>
          </cell>
          <cell r="D37" t="str">
            <v>20</v>
          </cell>
          <cell r="G37" t="str">
            <v>14</v>
          </cell>
          <cell r="H37" t="str">
            <v>C</v>
          </cell>
          <cell r="I37" t="str">
            <v>MEJORAMIENTO FORTALECIMIENTO Y AJUSTE EN LA GESTION DE LAS INSTITUCIONES DE LA RED PUBLICA HOSPITALARIA DEL PAIS.-[PREVIO CONCEPTO DNP]</v>
          </cell>
          <cell r="J37">
            <v>9000000000</v>
          </cell>
          <cell r="K37">
            <v>0</v>
          </cell>
          <cell r="L37">
            <v>0</v>
          </cell>
          <cell r="M37">
            <v>9000000000</v>
          </cell>
          <cell r="N37">
            <v>0</v>
          </cell>
          <cell r="O37">
            <v>0</v>
          </cell>
          <cell r="P37">
            <v>0</v>
          </cell>
          <cell r="Q37">
            <v>2000000000</v>
          </cell>
        </row>
        <row r="38">
          <cell r="A38" t="str">
            <v>630-304-20-16</v>
          </cell>
          <cell r="B38" t="str">
            <v>630</v>
          </cell>
          <cell r="C38" t="str">
            <v>304</v>
          </cell>
          <cell r="D38" t="str">
            <v>20</v>
          </cell>
          <cell r="G38" t="str">
            <v>16</v>
          </cell>
          <cell r="H38" t="str">
            <v>S</v>
          </cell>
          <cell r="I38" t="str">
            <v>MEJORAMIENTO FORTALECIMIENTO Y AJUSTE EN LA GESTION DE LAS INSTITUCIONES DE LA RED PUBLICA HOSPITALARIA DEL PAIS.-[PREVIO CONCEPTO DNP]</v>
          </cell>
          <cell r="J38">
            <v>15000000000</v>
          </cell>
          <cell r="K38">
            <v>0</v>
          </cell>
          <cell r="L38">
            <v>0</v>
          </cell>
          <cell r="M38">
            <v>15000000000</v>
          </cell>
          <cell r="N38">
            <v>0</v>
          </cell>
          <cell r="O38">
            <v>0</v>
          </cell>
          <cell r="P38">
            <v>0</v>
          </cell>
          <cell r="Q38">
            <v>0</v>
          </cell>
        </row>
        <row r="39">
          <cell r="A39" t="str">
            <v>630-304-24-16</v>
          </cell>
          <cell r="B39" t="str">
            <v>630</v>
          </cell>
          <cell r="C39" t="str">
            <v>304</v>
          </cell>
          <cell r="D39" t="str">
            <v>24</v>
          </cell>
          <cell r="G39" t="str">
            <v>16</v>
          </cell>
          <cell r="H39" t="str">
            <v>S</v>
          </cell>
          <cell r="I39" t="str">
            <v>AMPLIACION RENOVACION DE LA AFILIACION DE REGIMEN SUBSIDIADO-SUBCUENTA DE SOLIDARIDAD FOSYGA-ATENCION A LA POBLACION DESPLAZADA-APD A NIVEL NACIONAL</v>
          </cell>
          <cell r="J39">
            <v>130582400000</v>
          </cell>
          <cell r="K39">
            <v>0</v>
          </cell>
          <cell r="L39">
            <v>0</v>
          </cell>
          <cell r="M39">
            <v>130582400000</v>
          </cell>
          <cell r="N39">
            <v>0</v>
          </cell>
          <cell r="O39">
            <v>0</v>
          </cell>
          <cell r="P39">
            <v>0</v>
          </cell>
          <cell r="Q39">
            <v>0</v>
          </cell>
        </row>
        <row r="40">
          <cell r="A40" t="str">
            <v>630-304-25-16</v>
          </cell>
          <cell r="B40" t="str">
            <v>630</v>
          </cell>
          <cell r="C40" t="str">
            <v>304</v>
          </cell>
          <cell r="D40" t="str">
            <v>25</v>
          </cell>
          <cell r="G40" t="str">
            <v>16</v>
          </cell>
          <cell r="H40" t="str">
            <v>S</v>
          </cell>
          <cell r="I40" t="str">
            <v>IMPLANTACION DE PROYECTOS PARA LA ATENCION PRIORITARIA EN SALUD A NIVEL NACIONAL</v>
          </cell>
          <cell r="J40">
            <v>315000000000</v>
          </cell>
          <cell r="K40">
            <v>0</v>
          </cell>
          <cell r="L40">
            <v>0</v>
          </cell>
          <cell r="M40">
            <v>315000000000</v>
          </cell>
          <cell r="N40">
            <v>0</v>
          </cell>
          <cell r="O40">
            <v>0</v>
          </cell>
          <cell r="P40">
            <v>40332463429</v>
          </cell>
          <cell r="Q40">
            <v>40332463429</v>
          </cell>
        </row>
        <row r="41">
          <cell r="A41" t="str">
            <v>630-304-26-16</v>
          </cell>
          <cell r="B41" t="str">
            <v>630</v>
          </cell>
          <cell r="C41" t="str">
            <v>304</v>
          </cell>
          <cell r="D41" t="str">
            <v>26</v>
          </cell>
          <cell r="G41" t="str">
            <v>16</v>
          </cell>
          <cell r="H41" t="str">
            <v>S</v>
          </cell>
          <cell r="I41" t="str">
            <v>IMPLEMENTACION PAGO ENFERMEDADES DE ALTO COSTO  NACIONAL</v>
          </cell>
          <cell r="J41">
            <v>30000000000</v>
          </cell>
          <cell r="K41">
            <v>0</v>
          </cell>
          <cell r="L41">
            <v>0</v>
          </cell>
          <cell r="M41">
            <v>30000000000</v>
          </cell>
          <cell r="N41">
            <v>0</v>
          </cell>
          <cell r="O41">
            <v>0</v>
          </cell>
          <cell r="P41">
            <v>0</v>
          </cell>
          <cell r="Q41">
            <v>0</v>
          </cell>
        </row>
        <row r="42">
          <cell r="A42" t="str">
            <v>630-304-506-16</v>
          </cell>
          <cell r="B42" t="str">
            <v>630</v>
          </cell>
          <cell r="C42" t="str">
            <v>304</v>
          </cell>
          <cell r="D42" t="str">
            <v>506</v>
          </cell>
          <cell r="G42" t="str">
            <v>16</v>
          </cell>
          <cell r="H42" t="str">
            <v>S</v>
          </cell>
          <cell r="I42" t="str">
            <v>AMPLIACION DEL POS SUBSIDIADO PARA MENORES DE 12 ANOS REGION NACIONAL</v>
          </cell>
          <cell r="J42">
            <v>180000000000</v>
          </cell>
          <cell r="K42">
            <v>0</v>
          </cell>
          <cell r="L42">
            <v>0</v>
          </cell>
          <cell r="M42">
            <v>180000000000</v>
          </cell>
          <cell r="N42">
            <v>0</v>
          </cell>
          <cell r="O42">
            <v>0</v>
          </cell>
          <cell r="P42">
            <v>0</v>
          </cell>
          <cell r="Q42">
            <v>0</v>
          </cell>
        </row>
        <row r="43">
          <cell r="A43" t="str">
            <v>630-304-5-16</v>
          </cell>
          <cell r="B43" t="str">
            <v>630</v>
          </cell>
          <cell r="C43" t="str">
            <v>304</v>
          </cell>
          <cell r="D43" t="str">
            <v>5</v>
          </cell>
          <cell r="G43" t="str">
            <v>16</v>
          </cell>
          <cell r="H43" t="str">
            <v>S</v>
          </cell>
          <cell r="I43" t="str">
            <v>MEJORAMIENTO DE LA RED DE URGENCIAS Y ATENCION DE ENFERMEDADES CATASTROFICAS Y ACCIDENTES DE TRANSITO- SUBCUENTA ECAT FOSYGA</v>
          </cell>
          <cell r="J43">
            <v>252000000000</v>
          </cell>
          <cell r="K43">
            <v>0</v>
          </cell>
          <cell r="L43">
            <v>0</v>
          </cell>
          <cell r="M43">
            <v>449566896000</v>
          </cell>
          <cell r="N43">
            <v>5914743103.1499996</v>
          </cell>
          <cell r="O43">
            <v>6031351364.8100004</v>
          </cell>
          <cell r="P43">
            <v>7653623836.5100002</v>
          </cell>
          <cell r="Q43">
            <v>7745913774.4399996</v>
          </cell>
        </row>
        <row r="44">
          <cell r="A44" t="str">
            <v>630-304-6-16</v>
          </cell>
          <cell r="B44" t="str">
            <v>630</v>
          </cell>
          <cell r="C44" t="str">
            <v>304</v>
          </cell>
          <cell r="D44" t="str">
            <v>6</v>
          </cell>
          <cell r="G44" t="str">
            <v>16</v>
          </cell>
          <cell r="H44" t="str">
            <v>S</v>
          </cell>
          <cell r="I44" t="str">
            <v>PREVENCION Y PROMOCION DE LA SALUD - SUBCUENTA DE PROMOCION FOSYGA</v>
          </cell>
          <cell r="J44">
            <v>1300000000</v>
          </cell>
          <cell r="K44">
            <v>0</v>
          </cell>
          <cell r="L44">
            <v>0</v>
          </cell>
          <cell r="M44">
            <v>1300000000</v>
          </cell>
          <cell r="N44">
            <v>0</v>
          </cell>
          <cell r="O44">
            <v>0</v>
          </cell>
          <cell r="P44">
            <v>0</v>
          </cell>
          <cell r="Q44">
            <v>0</v>
          </cell>
        </row>
        <row r="45">
          <cell r="A45" t="str">
            <v>630-304-7-11</v>
          </cell>
          <cell r="B45" t="str">
            <v>630</v>
          </cell>
          <cell r="C45" t="str">
            <v>304</v>
          </cell>
          <cell r="D45" t="str">
            <v>7</v>
          </cell>
          <cell r="G45" t="str">
            <v>11</v>
          </cell>
          <cell r="H45" t="str">
            <v>C</v>
          </cell>
          <cell r="I45" t="str">
            <v>AMPLIACION RENOVACION DE LA AFILIACION DEL REGIMEN SUBSIDIADO- SUBCUENTA DE SOLIDARIDAD FOSYGA</v>
          </cell>
          <cell r="J45">
            <v>527848515160</v>
          </cell>
          <cell r="K45">
            <v>0</v>
          </cell>
          <cell r="L45">
            <v>0</v>
          </cell>
          <cell r="M45">
            <v>527848515160</v>
          </cell>
          <cell r="N45">
            <v>0</v>
          </cell>
          <cell r="O45">
            <v>0</v>
          </cell>
          <cell r="P45">
            <v>29311464225.970001</v>
          </cell>
          <cell r="Q45">
            <v>29311464225.970001</v>
          </cell>
        </row>
        <row r="46">
          <cell r="A46" t="str">
            <v>630-304-7-16</v>
          </cell>
          <cell r="B46" t="str">
            <v>630</v>
          </cell>
          <cell r="C46" t="str">
            <v>304</v>
          </cell>
          <cell r="D46" t="str">
            <v>7</v>
          </cell>
          <cell r="G46" t="str">
            <v>16</v>
          </cell>
          <cell r="H46" t="str">
            <v>S</v>
          </cell>
          <cell r="I46" t="str">
            <v>AMPLIACION RENOVACION DE LA AFILIACION DEL REGIMEN SUBSIDIADO- SUBCUENTA DE SOLIDARIDAD FOSYGA</v>
          </cell>
          <cell r="J46">
            <v>52764053614</v>
          </cell>
          <cell r="K46">
            <v>0</v>
          </cell>
          <cell r="L46">
            <v>0</v>
          </cell>
          <cell r="M46">
            <v>52764053614</v>
          </cell>
          <cell r="N46">
            <v>0</v>
          </cell>
          <cell r="O46">
            <v>0</v>
          </cell>
          <cell r="P46">
            <v>47468752052.290001</v>
          </cell>
          <cell r="Q46">
            <v>47468752052.290001</v>
          </cell>
        </row>
      </sheetData>
      <sheetData sheetId="11">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711278252.23000002</v>
          </cell>
          <cell r="Q2">
            <v>711278252.23000002</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500000000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310-1300-13-13</v>
          </cell>
          <cell r="B6" t="str">
            <v>310</v>
          </cell>
          <cell r="C6" t="str">
            <v>1300</v>
          </cell>
          <cell r="D6" t="str">
            <v>13</v>
          </cell>
          <cell r="G6" t="str">
            <v>13</v>
          </cell>
          <cell r="H6" t="str">
            <v>C</v>
          </cell>
          <cell r="I6" t="str">
            <v>ASISTENCIA TECNICA PARA MODERNIZAR Y OPTIMIZAR EL SISTEMA DE INSPECCION Y VIGILANCIA Y CONTROL CON DIVULGACION DE LA NORMATIVIDAD LABORAL ORIENTADA A LA CLASE EMPRESARIAL  Y TRABAJADORA DEL SECTOR FORMAL</v>
          </cell>
          <cell r="J6">
            <v>0</v>
          </cell>
          <cell r="K6">
            <v>300000000</v>
          </cell>
          <cell r="L6">
            <v>300000000</v>
          </cell>
          <cell r="M6">
            <v>0</v>
          </cell>
          <cell r="N6">
            <v>0</v>
          </cell>
          <cell r="O6">
            <v>0</v>
          </cell>
          <cell r="P6">
            <v>0</v>
          </cell>
          <cell r="Q6">
            <v>0</v>
          </cell>
        </row>
        <row r="7">
          <cell r="A7" t="str">
            <v>310-1300-17-11</v>
          </cell>
          <cell r="B7" t="str">
            <v>310</v>
          </cell>
          <cell r="C7" t="str">
            <v>1300</v>
          </cell>
          <cell r="D7" t="str">
            <v>17</v>
          </cell>
          <cell r="G7" t="str">
            <v>11</v>
          </cell>
          <cell r="H7" t="str">
            <v>C</v>
          </cell>
          <cell r="I7" t="str">
            <v>DIVULGACION Y PROMOCION DE LOS DERECHOS FUNDAMENTALES EN EL TRABAJOEN COLOMBIA</v>
          </cell>
          <cell r="J7">
            <v>800000000</v>
          </cell>
          <cell r="K7">
            <v>0</v>
          </cell>
          <cell r="L7">
            <v>0</v>
          </cell>
          <cell r="M7">
            <v>800000000</v>
          </cell>
          <cell r="N7">
            <v>0</v>
          </cell>
          <cell r="O7">
            <v>0</v>
          </cell>
          <cell r="P7">
            <v>0</v>
          </cell>
          <cell r="Q7">
            <v>0</v>
          </cell>
        </row>
        <row r="8">
          <cell r="A8" t="str">
            <v>310-1300-18-11</v>
          </cell>
          <cell r="B8" t="str">
            <v>310</v>
          </cell>
          <cell r="C8" t="str">
            <v>1300</v>
          </cell>
          <cell r="D8" t="str">
            <v>18</v>
          </cell>
          <cell r="G8" t="str">
            <v>11</v>
          </cell>
          <cell r="H8" t="str">
            <v>C</v>
          </cell>
          <cell r="I8" t="str">
            <v>ASISTENCIA TECNICA PARA MODERNIZAR Y OPTIMIZAR EL SISTEMA DE INSPECCION VIGILANCIA Y CONTROL CON DIVULGACION DE LA NORMATIVIDAD LABORAL ORIENTADA A LA CLASE EMPRESARIAL Y TRABAJADORA DEL SECTOR FORMAL</v>
          </cell>
          <cell r="J8">
            <v>400000000</v>
          </cell>
          <cell r="K8">
            <v>0</v>
          </cell>
          <cell r="L8">
            <v>0</v>
          </cell>
          <cell r="M8">
            <v>400000000</v>
          </cell>
          <cell r="N8">
            <v>0</v>
          </cell>
          <cell r="O8">
            <v>17424398</v>
          </cell>
          <cell r="P8">
            <v>26083666</v>
          </cell>
          <cell r="Q8">
            <v>17359670</v>
          </cell>
        </row>
        <row r="9">
          <cell r="A9" t="str">
            <v>310-1300-18-13</v>
          </cell>
          <cell r="B9" t="str">
            <v>310</v>
          </cell>
          <cell r="C9" t="str">
            <v>1300</v>
          </cell>
          <cell r="D9" t="str">
            <v>18</v>
          </cell>
          <cell r="G9" t="str">
            <v>13</v>
          </cell>
          <cell r="H9" t="str">
            <v>C</v>
          </cell>
          <cell r="I9" t="str">
            <v>ASISTENCIA TECNICA PARA MODERNIZAR Y OPTIMIZAR EL SISTEMA DE INSPECCION VIGILANCIA Y CONTROL CON DIVULGACION DE LA NORMATIVIDAD LABORAL ORIENTADA A LA CLASE EMPRESARIAL Y TRABAJADORA DEL SECTOR FORMAL</v>
          </cell>
          <cell r="J9">
            <v>0</v>
          </cell>
          <cell r="K9">
            <v>0</v>
          </cell>
          <cell r="L9">
            <v>0</v>
          </cell>
          <cell r="M9">
            <v>300000000</v>
          </cell>
          <cell r="N9">
            <v>0</v>
          </cell>
          <cell r="O9">
            <v>0</v>
          </cell>
          <cell r="P9">
            <v>0</v>
          </cell>
          <cell r="Q9">
            <v>0</v>
          </cell>
        </row>
        <row r="10">
          <cell r="A10" t="str">
            <v>310-1300-18-18</v>
          </cell>
          <cell r="B10" t="str">
            <v>310</v>
          </cell>
          <cell r="C10" t="str">
            <v>1300</v>
          </cell>
          <cell r="D10" t="str">
            <v>18</v>
          </cell>
          <cell r="G10" t="str">
            <v>18</v>
          </cell>
          <cell r="H10" t="str">
            <v>C</v>
          </cell>
          <cell r="I10" t="str">
            <v>ASISTENCIA TECNICA PARA MODERNIZAR Y OPTIMIZAR EL SISTEMA DE INSPECCION VIGILANCIA Y CONTROL CON DIVULGACION DE LA NORMATIVIDAD LABORAL ORIENTADA A LA CLASE EMPRESARIAL Y TRABAJADORA DEL SECTOR FORMAL</v>
          </cell>
          <cell r="J10">
            <v>300000000</v>
          </cell>
          <cell r="K10">
            <v>0</v>
          </cell>
          <cell r="L10">
            <v>0</v>
          </cell>
          <cell r="M10">
            <v>0</v>
          </cell>
          <cell r="N10">
            <v>0</v>
          </cell>
          <cell r="O10">
            <v>0</v>
          </cell>
          <cell r="P10">
            <v>0</v>
          </cell>
          <cell r="Q10">
            <v>0</v>
          </cell>
        </row>
        <row r="11">
          <cell r="A11" t="str">
            <v>310-1300-20-11</v>
          </cell>
          <cell r="B11" t="str">
            <v>310</v>
          </cell>
          <cell r="C11" t="str">
            <v>1300</v>
          </cell>
          <cell r="D11" t="str">
            <v>20</v>
          </cell>
          <cell r="G11" t="str">
            <v>11</v>
          </cell>
          <cell r="H11" t="str">
            <v>C</v>
          </cell>
          <cell r="I11" t="str">
            <v>ASISTENCIA TECNICA PARA LA CONFORMACION Y PUESTA EN MARCHA DE OBSERVATORIOS DE EMPLEO A NIVEL NACIONAL.</v>
          </cell>
          <cell r="J11">
            <v>500000000</v>
          </cell>
          <cell r="K11">
            <v>0</v>
          </cell>
          <cell r="L11">
            <v>0</v>
          </cell>
          <cell r="M11">
            <v>500000000</v>
          </cell>
          <cell r="N11">
            <v>0</v>
          </cell>
          <cell r="O11">
            <v>11470908</v>
          </cell>
          <cell r="P11">
            <v>10489726</v>
          </cell>
          <cell r="Q11">
            <v>7935293</v>
          </cell>
        </row>
        <row r="12">
          <cell r="A12" t="str">
            <v>310-1300-22-11</v>
          </cell>
          <cell r="B12" t="str">
            <v>310</v>
          </cell>
          <cell r="C12" t="str">
            <v>1300</v>
          </cell>
          <cell r="D12" t="str">
            <v>22</v>
          </cell>
          <cell r="G12" t="str">
            <v>11</v>
          </cell>
          <cell r="H12" t="str">
            <v>C</v>
          </cell>
          <cell r="I12" t="str">
            <v>FORMULACION , PROMOCION DEL DIALOGO SOCIAL Y LA CONCERTACION EN COLOMBIA</v>
          </cell>
          <cell r="J12">
            <v>800000000</v>
          </cell>
          <cell r="K12">
            <v>0</v>
          </cell>
          <cell r="L12">
            <v>0</v>
          </cell>
          <cell r="M12">
            <v>800000000</v>
          </cell>
          <cell r="N12">
            <v>0</v>
          </cell>
          <cell r="O12">
            <v>12836741.300000001</v>
          </cell>
          <cell r="P12">
            <v>14243289.300000001</v>
          </cell>
          <cell r="Q12">
            <v>14819761.300000001</v>
          </cell>
        </row>
        <row r="13">
          <cell r="A13" t="str">
            <v>310-300-104-11</v>
          </cell>
          <cell r="B13" t="str">
            <v>310</v>
          </cell>
          <cell r="C13" t="str">
            <v>300</v>
          </cell>
          <cell r="D13" t="str">
            <v>104</v>
          </cell>
          <cell r="G13" t="str">
            <v>11</v>
          </cell>
          <cell r="H13" t="str">
            <v>C</v>
          </cell>
          <cell r="I13" t="str">
            <v>CAPACITACION DEL RECURSO HUMANO DEL SECTOR SALUD, BECAS CREDITO.</v>
          </cell>
          <cell r="J13">
            <v>11000000000</v>
          </cell>
          <cell r="K13">
            <v>0</v>
          </cell>
          <cell r="L13">
            <v>0</v>
          </cell>
          <cell r="M13">
            <v>11000000000</v>
          </cell>
          <cell r="N13">
            <v>0</v>
          </cell>
          <cell r="O13">
            <v>0</v>
          </cell>
          <cell r="P13">
            <v>0</v>
          </cell>
          <cell r="Q13">
            <v>0</v>
          </cell>
        </row>
        <row r="14">
          <cell r="A14" t="str">
            <v>310-300-106-11</v>
          </cell>
          <cell r="B14" t="str">
            <v>310</v>
          </cell>
          <cell r="C14" t="str">
            <v>300</v>
          </cell>
          <cell r="D14" t="str">
            <v>106</v>
          </cell>
          <cell r="G14" t="str">
            <v>11</v>
          </cell>
          <cell r="H14" t="str">
            <v>C</v>
          </cell>
          <cell r="I14" t="str">
            <v>ASISTENCIA TECNICA, CAPACITACION E IMPLEMENTACION DEL SISTEMA GENERAL DE SEGURIDAD SOCIAL EN SALUD.</v>
          </cell>
          <cell r="J14">
            <v>300000000</v>
          </cell>
          <cell r="K14">
            <v>0</v>
          </cell>
          <cell r="L14">
            <v>0</v>
          </cell>
          <cell r="M14">
            <v>300000000</v>
          </cell>
          <cell r="N14">
            <v>11580000</v>
          </cell>
          <cell r="O14">
            <v>17725581.800000001</v>
          </cell>
          <cell r="P14">
            <v>20195602.699999999</v>
          </cell>
          <cell r="Q14">
            <v>22933080.699999999</v>
          </cell>
        </row>
        <row r="15">
          <cell r="A15" t="str">
            <v>310-300-107-11</v>
          </cell>
          <cell r="B15" t="str">
            <v>310</v>
          </cell>
          <cell r="C15" t="str">
            <v>300</v>
          </cell>
          <cell r="D15" t="str">
            <v>107</v>
          </cell>
          <cell r="G15" t="str">
            <v>11</v>
          </cell>
          <cell r="H15" t="str">
            <v>C</v>
          </cell>
          <cell r="I15" t="str">
            <v>ASISTENCIA Y PROMOCION SOCIAL POR LA INCLUSION Y LA EQUIDAD NACIONAL-[PREVIO CONCEPTO DNP]</v>
          </cell>
          <cell r="J15">
            <v>7500000000</v>
          </cell>
          <cell r="K15">
            <v>0</v>
          </cell>
          <cell r="L15">
            <v>0</v>
          </cell>
          <cell r="M15">
            <v>7500000000</v>
          </cell>
          <cell r="N15">
            <v>230000000</v>
          </cell>
          <cell r="O15">
            <v>255000000</v>
          </cell>
          <cell r="P15">
            <v>1361936071.5</v>
          </cell>
          <cell r="Q15">
            <v>510166595.5</v>
          </cell>
        </row>
        <row r="16">
          <cell r="A16" t="str">
            <v>310-704-1-11</v>
          </cell>
          <cell r="B16" t="str">
            <v>310</v>
          </cell>
          <cell r="C16" t="str">
            <v>704</v>
          </cell>
          <cell r="D16" t="str">
            <v>1</v>
          </cell>
          <cell r="G16" t="str">
            <v>11</v>
          </cell>
          <cell r="H16" t="str">
            <v>C</v>
          </cell>
          <cell r="I16" t="str">
            <v>DISENO , IMPLEMENTACION Y SEGUIMIENTO DEL PLAN NACIONAL DE FORMACION DE RECURSOS HUMANOS EN EL MARCO DEL SISTEMA DE LA PROTECCION SOCIAL. A NIVEL NACIONAL</v>
          </cell>
          <cell r="J16">
            <v>700000000</v>
          </cell>
          <cell r="K16">
            <v>0</v>
          </cell>
          <cell r="L16">
            <v>0</v>
          </cell>
          <cell r="M16">
            <v>700000000</v>
          </cell>
          <cell r="N16">
            <v>0</v>
          </cell>
          <cell r="O16">
            <v>0</v>
          </cell>
          <cell r="P16">
            <v>6803233</v>
          </cell>
          <cell r="Q16">
            <v>11632891</v>
          </cell>
        </row>
        <row r="17">
          <cell r="A17" t="str">
            <v>320-300-2-16</v>
          </cell>
          <cell r="B17" t="str">
            <v>320</v>
          </cell>
          <cell r="C17" t="str">
            <v>300</v>
          </cell>
          <cell r="D17" t="str">
            <v>2</v>
          </cell>
          <cell r="G17" t="str">
            <v>16</v>
          </cell>
          <cell r="H17" t="str">
            <v>S</v>
          </cell>
          <cell r="I17" t="str">
            <v>ASISTENCIA Y PREVENCION EN EMERGENCIAS Y DESASTRES.</v>
          </cell>
          <cell r="J17">
            <v>1000000000</v>
          </cell>
          <cell r="K17">
            <v>0</v>
          </cell>
          <cell r="L17">
            <v>0</v>
          </cell>
          <cell r="M17">
            <v>1000000000</v>
          </cell>
          <cell r="N17">
            <v>0</v>
          </cell>
          <cell r="O17">
            <v>2347282</v>
          </cell>
          <cell r="P17">
            <v>25223727</v>
          </cell>
          <cell r="Q17">
            <v>24186078</v>
          </cell>
        </row>
        <row r="18">
          <cell r="A18" t="str">
            <v>320-300-5-16</v>
          </cell>
          <cell r="B18" t="str">
            <v>320</v>
          </cell>
          <cell r="C18" t="str">
            <v>300</v>
          </cell>
          <cell r="D18" t="str">
            <v>5</v>
          </cell>
          <cell r="G18" t="str">
            <v>16</v>
          </cell>
          <cell r="H18" t="str">
            <v>S</v>
          </cell>
          <cell r="I18" t="str">
            <v>IMPLANTACION DE PROYECTOS PARA POBLACION EN CONDICIONES ESPECIALES(SALUD MENTAL, DISCAPACITADOS Y DESPLAZADOS), NACIONAL.-[DISTRIBUCION PREVIO CONCEPTO DNP]</v>
          </cell>
          <cell r="J18">
            <v>2900000000</v>
          </cell>
          <cell r="K18">
            <v>0</v>
          </cell>
          <cell r="L18">
            <v>0</v>
          </cell>
          <cell r="M18">
            <v>2900000000</v>
          </cell>
          <cell r="N18">
            <v>0</v>
          </cell>
          <cell r="O18">
            <v>0</v>
          </cell>
          <cell r="P18">
            <v>0</v>
          </cell>
          <cell r="Q18">
            <v>0</v>
          </cell>
        </row>
        <row r="19">
          <cell r="A19" t="str">
            <v>320-300-6-16</v>
          </cell>
          <cell r="B19" t="str">
            <v>320</v>
          </cell>
          <cell r="C19" t="str">
            <v>300</v>
          </cell>
          <cell r="D19" t="str">
            <v>6</v>
          </cell>
          <cell r="G19" t="str">
            <v>16</v>
          </cell>
          <cell r="H19" t="str">
            <v>S</v>
          </cell>
          <cell r="I19" t="str">
            <v>IMPLANTACION DE PROYECTOS PARA POBLACION EN CONDICIONES ESPECIALESA NIVEL NACIONAL-ATENCION A LA POBLACION DESPLAZADA -APD.</v>
          </cell>
          <cell r="J19">
            <v>3977551723</v>
          </cell>
          <cell r="K19">
            <v>0</v>
          </cell>
          <cell r="L19">
            <v>0</v>
          </cell>
          <cell r="M19">
            <v>3977551723</v>
          </cell>
          <cell r="N19">
            <v>0</v>
          </cell>
          <cell r="O19">
            <v>0</v>
          </cell>
          <cell r="P19">
            <v>0</v>
          </cell>
          <cell r="Q19">
            <v>0</v>
          </cell>
        </row>
        <row r="20">
          <cell r="A20" t="str">
            <v>320-301-5-16</v>
          </cell>
          <cell r="B20" t="str">
            <v>320</v>
          </cell>
          <cell r="C20" t="str">
            <v>301</v>
          </cell>
          <cell r="D20" t="str">
            <v>5</v>
          </cell>
          <cell r="G20" t="str">
            <v>16</v>
          </cell>
          <cell r="H20" t="str">
            <v>S</v>
          </cell>
          <cell r="I20" t="str">
            <v>PROTECCION DE LA SALUD PUBLICA EN EL AMBITO NACIONAL.</v>
          </cell>
          <cell r="J20">
            <v>126182515000</v>
          </cell>
          <cell r="K20">
            <v>0</v>
          </cell>
          <cell r="L20">
            <v>0</v>
          </cell>
          <cell r="M20">
            <v>126182515000</v>
          </cell>
          <cell r="N20">
            <v>-156338530</v>
          </cell>
          <cell r="O20">
            <v>9491163.2300000004</v>
          </cell>
          <cell r="P20">
            <v>9495635731.8400002</v>
          </cell>
          <cell r="Q20">
            <v>9501681356.8400002</v>
          </cell>
        </row>
        <row r="21">
          <cell r="A21" t="str">
            <v>320-301-7-14</v>
          </cell>
          <cell r="B21" t="str">
            <v>320</v>
          </cell>
          <cell r="C21" t="str">
            <v>301</v>
          </cell>
          <cell r="D21" t="str">
            <v>7</v>
          </cell>
          <cell r="G21" t="str">
            <v>14</v>
          </cell>
          <cell r="H21" t="str">
            <v>S</v>
          </cell>
          <cell r="I21" t="str">
            <v>PROYECTO PROGRAMA AMPLIADO DE INMUNIZACIONES - PAI-NACIONAL REGION NACIONAL</v>
          </cell>
          <cell r="J21">
            <v>11224005337</v>
          </cell>
          <cell r="K21">
            <v>0</v>
          </cell>
          <cell r="L21">
            <v>0</v>
          </cell>
          <cell r="M21">
            <v>11224005337</v>
          </cell>
          <cell r="N21">
            <v>0</v>
          </cell>
          <cell r="O21">
            <v>0</v>
          </cell>
          <cell r="P21">
            <v>0</v>
          </cell>
          <cell r="Q21">
            <v>0</v>
          </cell>
        </row>
        <row r="22">
          <cell r="A22" t="str">
            <v>320-301-7-16</v>
          </cell>
          <cell r="B22" t="str">
            <v>320</v>
          </cell>
          <cell r="C22" t="str">
            <v>301</v>
          </cell>
          <cell r="D22" t="str">
            <v>7</v>
          </cell>
          <cell r="G22" t="str">
            <v>16</v>
          </cell>
          <cell r="H22" t="str">
            <v>S</v>
          </cell>
          <cell r="I22" t="str">
            <v>PROYECTO PROGRAMA AMPLIADO DE INMUNIZACIONES - PAI-NACIONAL REGION NACIONAL</v>
          </cell>
          <cell r="J22">
            <v>104143479663</v>
          </cell>
          <cell r="K22">
            <v>0</v>
          </cell>
          <cell r="L22">
            <v>0</v>
          </cell>
          <cell r="M22">
            <v>104143479663</v>
          </cell>
          <cell r="N22">
            <v>90550680</v>
          </cell>
          <cell r="O22">
            <v>0</v>
          </cell>
          <cell r="P22">
            <v>79292412</v>
          </cell>
          <cell r="Q22">
            <v>221215246</v>
          </cell>
        </row>
        <row r="23">
          <cell r="A23" t="str">
            <v>410-300-3-11</v>
          </cell>
          <cell r="B23" t="str">
            <v>410</v>
          </cell>
          <cell r="C23" t="str">
            <v>300</v>
          </cell>
          <cell r="D23" t="str">
            <v>3</v>
          </cell>
          <cell r="G23" t="str">
            <v>11</v>
          </cell>
          <cell r="H23" t="str">
            <v>C</v>
          </cell>
          <cell r="I23" t="str">
            <v>IMPLANTACION DEL PLAN DE ESTUDIOS E INVESTIGACIONES DE LA PROTECCION SOCIAL NACIONAL</v>
          </cell>
          <cell r="J23">
            <v>1100000000</v>
          </cell>
          <cell r="K23">
            <v>0</v>
          </cell>
          <cell r="L23">
            <v>0</v>
          </cell>
          <cell r="M23">
            <v>1100000000</v>
          </cell>
          <cell r="N23">
            <v>0</v>
          </cell>
          <cell r="O23">
            <v>0</v>
          </cell>
          <cell r="P23">
            <v>109407990</v>
          </cell>
          <cell r="Q23">
            <v>67049978</v>
          </cell>
        </row>
        <row r="24">
          <cell r="A24" t="str">
            <v>410-300-4-11</v>
          </cell>
          <cell r="B24" t="str">
            <v>410</v>
          </cell>
          <cell r="C24" t="str">
            <v>300</v>
          </cell>
          <cell r="D24" t="str">
            <v>4</v>
          </cell>
          <cell r="G24" t="str">
            <v>11</v>
          </cell>
          <cell r="H24" t="str">
            <v>C</v>
          </cell>
          <cell r="I24" t="str">
            <v>ACTUALIZACION DEL REGISTRO PARA LA LOCALIZACION Y CARACTERIZACION DE LA POBLACION EN SITUACION DE DISCAPACIDAD REGION NACIONAL-[PREVIO CONCEPTO DNP]</v>
          </cell>
          <cell r="J24">
            <v>900000000</v>
          </cell>
          <cell r="K24">
            <v>0</v>
          </cell>
          <cell r="L24">
            <v>0</v>
          </cell>
          <cell r="M24">
            <v>900000000</v>
          </cell>
          <cell r="N24">
            <v>705000000</v>
          </cell>
          <cell r="O24">
            <v>0</v>
          </cell>
          <cell r="P24">
            <v>0</v>
          </cell>
          <cell r="Q24">
            <v>0</v>
          </cell>
        </row>
        <row r="25">
          <cell r="A25" t="str">
            <v>410-303-1-16</v>
          </cell>
          <cell r="B25" t="str">
            <v>410</v>
          </cell>
          <cell r="C25" t="str">
            <v>303</v>
          </cell>
          <cell r="D25" t="str">
            <v>1</v>
          </cell>
          <cell r="G25" t="str">
            <v>16</v>
          </cell>
          <cell r="H25" t="str">
            <v>S</v>
          </cell>
          <cell r="I25" t="str">
            <v>ESTUDIO Y ELABORACION DE PROGRAMA DE VULNERABILIDAD SISMICA ESTRUCTURAL EN INSTITUCIONES HOSPITALARIAS A NIVEL NACIONAL</v>
          </cell>
          <cell r="J25">
            <v>12600000000</v>
          </cell>
          <cell r="K25">
            <v>0</v>
          </cell>
          <cell r="L25">
            <v>0</v>
          </cell>
          <cell r="M25">
            <v>12600000000</v>
          </cell>
          <cell r="N25">
            <v>12600000000</v>
          </cell>
          <cell r="O25">
            <v>0</v>
          </cell>
          <cell r="P25">
            <v>0</v>
          </cell>
          <cell r="Q25">
            <v>0</v>
          </cell>
        </row>
        <row r="26">
          <cell r="A26" t="str">
            <v>430-300-1-11</v>
          </cell>
          <cell r="B26" t="str">
            <v>430</v>
          </cell>
          <cell r="C26" t="str">
            <v>300</v>
          </cell>
          <cell r="D26" t="str">
            <v>1</v>
          </cell>
          <cell r="G26" t="str">
            <v>11</v>
          </cell>
          <cell r="H26" t="str">
            <v>C</v>
          </cell>
          <cell r="I26" t="str">
            <v>MANTENIMIENTO DEL SISTEMA INTEGRAL DE INFORMACION EN SALUD</v>
          </cell>
          <cell r="J26">
            <v>6500000000</v>
          </cell>
          <cell r="K26">
            <v>0</v>
          </cell>
          <cell r="L26">
            <v>0</v>
          </cell>
          <cell r="M26">
            <v>6500000000</v>
          </cell>
          <cell r="N26">
            <v>45000000</v>
          </cell>
          <cell r="O26">
            <v>1156740</v>
          </cell>
          <cell r="P26">
            <v>257824102.59999999</v>
          </cell>
          <cell r="Q26">
            <v>243856102.59999999</v>
          </cell>
        </row>
        <row r="27">
          <cell r="A27" t="str">
            <v>430-300-3-11</v>
          </cell>
          <cell r="B27" t="str">
            <v>430</v>
          </cell>
          <cell r="C27" t="str">
            <v>300</v>
          </cell>
          <cell r="D27" t="str">
            <v>3</v>
          </cell>
          <cell r="G27" t="str">
            <v>11</v>
          </cell>
          <cell r="H27" t="str">
            <v>C</v>
          </cell>
          <cell r="I27" t="str">
            <v>IMPLEMENTACION DESARROLLO Y SOSTENIMIENTO SISTEMA DE GESTION DE CALIDAD REGION NACIONAL</v>
          </cell>
          <cell r="J27">
            <v>500000000</v>
          </cell>
          <cell r="K27">
            <v>0</v>
          </cell>
          <cell r="L27">
            <v>0</v>
          </cell>
          <cell r="M27">
            <v>500000000</v>
          </cell>
          <cell r="N27">
            <v>0</v>
          </cell>
          <cell r="O27">
            <v>0</v>
          </cell>
          <cell r="P27">
            <v>17641199.399999999</v>
          </cell>
          <cell r="Q27">
            <v>17155483.399999999</v>
          </cell>
        </row>
        <row r="28">
          <cell r="A28" t="str">
            <v>510-1300-1-11</v>
          </cell>
          <cell r="B28" t="str">
            <v>510</v>
          </cell>
          <cell r="C28" t="str">
            <v>1300</v>
          </cell>
          <cell r="D28" t="str">
            <v>1</v>
          </cell>
          <cell r="G28" t="str">
            <v>11</v>
          </cell>
          <cell r="H28" t="str">
            <v>C</v>
          </cell>
          <cell r="I28" t="str">
            <v>ASISTENCIA TECNICA Y CARACTERIZACION DE LOS MERCADOS DE TRABAJO</v>
          </cell>
          <cell r="J28">
            <v>260000000</v>
          </cell>
          <cell r="K28">
            <v>0</v>
          </cell>
          <cell r="L28">
            <v>0</v>
          </cell>
          <cell r="M28">
            <v>260000000</v>
          </cell>
          <cell r="N28">
            <v>0</v>
          </cell>
          <cell r="O28">
            <v>0</v>
          </cell>
          <cell r="P28">
            <v>0</v>
          </cell>
          <cell r="Q28">
            <v>0</v>
          </cell>
        </row>
        <row r="29">
          <cell r="A29" t="str">
            <v>510-300-8-11</v>
          </cell>
          <cell r="B29" t="str">
            <v>510</v>
          </cell>
          <cell r="C29" t="str">
            <v>300</v>
          </cell>
          <cell r="D29" t="str">
            <v>8</v>
          </cell>
          <cell r="G29" t="str">
            <v>11</v>
          </cell>
          <cell r="H29" t="str">
            <v>C</v>
          </cell>
          <cell r="I29" t="str">
            <v>CAPACITACION Y FORMACION DEL RECURSO HUMANO DEL MINISTERIO DE LA PROTECCION SOCIAL A NIVEL NACIONAL</v>
          </cell>
          <cell r="J29">
            <v>150000000</v>
          </cell>
          <cell r="K29">
            <v>0</v>
          </cell>
          <cell r="L29">
            <v>0</v>
          </cell>
          <cell r="M29">
            <v>150000000</v>
          </cell>
          <cell r="N29">
            <v>0</v>
          </cell>
          <cell r="O29">
            <v>0</v>
          </cell>
          <cell r="P29">
            <v>0</v>
          </cell>
          <cell r="Q29">
            <v>0</v>
          </cell>
        </row>
        <row r="30">
          <cell r="A30" t="str">
            <v>520-301-1-11</v>
          </cell>
          <cell r="B30" t="str">
            <v>520</v>
          </cell>
          <cell r="C30" t="str">
            <v>301</v>
          </cell>
          <cell r="D30" t="str">
            <v>1</v>
          </cell>
          <cell r="G30" t="str">
            <v>11</v>
          </cell>
          <cell r="H30" t="str">
            <v>C</v>
          </cell>
          <cell r="I30" t="str">
            <v>IMPLEMENTACION DEL CONTROL Y SISTEMATIZACION DE INFORMACION SOBRE MEDICAMENTOS DE CONTROL ESPECIAL EN COLOMBIA.</v>
          </cell>
          <cell r="J30">
            <v>153000000</v>
          </cell>
          <cell r="K30">
            <v>0</v>
          </cell>
          <cell r="L30">
            <v>0</v>
          </cell>
          <cell r="M30">
            <v>153000000</v>
          </cell>
          <cell r="N30">
            <v>0</v>
          </cell>
          <cell r="O30">
            <v>0</v>
          </cell>
          <cell r="P30">
            <v>0</v>
          </cell>
          <cell r="Q30">
            <v>0</v>
          </cell>
        </row>
        <row r="31">
          <cell r="A31" t="str">
            <v>530-1300-1-11</v>
          </cell>
          <cell r="B31" t="str">
            <v>530</v>
          </cell>
          <cell r="C31" t="str">
            <v>1300</v>
          </cell>
          <cell r="D31" t="str">
            <v>1</v>
          </cell>
          <cell r="G31" t="str">
            <v>11</v>
          </cell>
          <cell r="H31" t="str">
            <v>C</v>
          </cell>
          <cell r="I31" t="str">
            <v>IMPLEMENTACION DE MECANISMOS PARA MEJORAR LA CALIDAD Y EFICIENCIA EN LA PRESTACION DEL SERVICIO AL CIUDADANO</v>
          </cell>
          <cell r="J31">
            <v>270000000</v>
          </cell>
          <cell r="K31">
            <v>0</v>
          </cell>
          <cell r="L31">
            <v>0</v>
          </cell>
          <cell r="M31">
            <v>270000000</v>
          </cell>
          <cell r="N31">
            <v>0</v>
          </cell>
          <cell r="O31">
            <v>0</v>
          </cell>
          <cell r="P31">
            <v>0</v>
          </cell>
          <cell r="Q31">
            <v>0</v>
          </cell>
        </row>
        <row r="32">
          <cell r="A32" t="str">
            <v>530-300-2-11</v>
          </cell>
          <cell r="B32" t="str">
            <v>530</v>
          </cell>
          <cell r="C32" t="str">
            <v>300</v>
          </cell>
          <cell r="D32" t="str">
            <v>2</v>
          </cell>
          <cell r="G32" t="str">
            <v>11</v>
          </cell>
          <cell r="H32" t="str">
            <v>C</v>
          </cell>
          <cell r="I32" t="str">
            <v>IMPLANTACION Y DESARROLLO DEL SISTEMA OBLIGATORIO DE GARANTIA DE CALIDAD EN SALUD EN LA REPUBLICA DE COLOMBIA.</v>
          </cell>
          <cell r="J32">
            <v>300000000</v>
          </cell>
          <cell r="K32">
            <v>0</v>
          </cell>
          <cell r="L32">
            <v>0</v>
          </cell>
          <cell r="M32">
            <v>300000000</v>
          </cell>
          <cell r="N32">
            <v>0</v>
          </cell>
          <cell r="O32">
            <v>0</v>
          </cell>
          <cell r="P32">
            <v>0</v>
          </cell>
          <cell r="Q32">
            <v>0</v>
          </cell>
        </row>
        <row r="33">
          <cell r="A33" t="str">
            <v>540-1300-1-15</v>
          </cell>
          <cell r="B33" t="str">
            <v>540</v>
          </cell>
          <cell r="C33" t="str">
            <v>1300</v>
          </cell>
          <cell r="D33" t="str">
            <v>1</v>
          </cell>
          <cell r="G33" t="str">
            <v>15</v>
          </cell>
          <cell r="H33" t="str">
            <v>C</v>
          </cell>
          <cell r="I33" t="str">
            <v>IMPLEMENTACION PARA EL FORTALECIMIENTO DEL SISTEMA DE PROTECCION SOCIAL EN COLOMBIA</v>
          </cell>
          <cell r="J33">
            <v>1330000000</v>
          </cell>
          <cell r="K33">
            <v>0</v>
          </cell>
          <cell r="L33">
            <v>0</v>
          </cell>
          <cell r="M33">
            <v>1330000000</v>
          </cell>
          <cell r="N33">
            <v>0</v>
          </cell>
          <cell r="O33">
            <v>-13660820</v>
          </cell>
          <cell r="P33">
            <v>10292328</v>
          </cell>
          <cell r="Q33">
            <v>0</v>
          </cell>
        </row>
        <row r="34">
          <cell r="A34" t="str">
            <v>620-1300-1-16</v>
          </cell>
          <cell r="B34" t="str">
            <v>620</v>
          </cell>
          <cell r="C34" t="str">
            <v>1300</v>
          </cell>
          <cell r="D34" t="str">
            <v>1</v>
          </cell>
          <cell r="G34" t="str">
            <v>16</v>
          </cell>
          <cell r="H34" t="str">
            <v>S</v>
          </cell>
          <cell r="I34" t="str">
            <v>IMPLEMENTACION FONDO DE SOLIDARIDAD PENSIONAL, SUBCUENTA DE SOLIDARIDAD.</v>
          </cell>
          <cell r="J34">
            <v>154920000000</v>
          </cell>
          <cell r="K34">
            <v>0</v>
          </cell>
          <cell r="L34">
            <v>0</v>
          </cell>
          <cell r="M34">
            <v>154920000000</v>
          </cell>
          <cell r="N34">
            <v>9966871376</v>
          </cell>
          <cell r="O34">
            <v>9966871376</v>
          </cell>
          <cell r="P34">
            <v>9972429826</v>
          </cell>
          <cell r="Q34">
            <v>19560277146</v>
          </cell>
        </row>
        <row r="35">
          <cell r="A35" t="str">
            <v>620-1501-1-11</v>
          </cell>
          <cell r="B35" t="str">
            <v>620</v>
          </cell>
          <cell r="C35" t="str">
            <v>1501</v>
          </cell>
          <cell r="D35" t="str">
            <v>1</v>
          </cell>
          <cell r="G35" t="str">
            <v>11</v>
          </cell>
          <cell r="H35" t="str">
            <v>C</v>
          </cell>
          <cell r="I35" t="str">
            <v>IMPLANTACION FONDO DE SOLIDARIDAD PENSIONAL SUBCUENTA DE SUBSISTENCIA.</v>
          </cell>
          <cell r="J35">
            <v>155644729015</v>
          </cell>
          <cell r="K35">
            <v>0</v>
          </cell>
          <cell r="L35">
            <v>0</v>
          </cell>
          <cell r="M35">
            <v>155644729015</v>
          </cell>
          <cell r="N35">
            <v>0</v>
          </cell>
          <cell r="O35">
            <v>0</v>
          </cell>
          <cell r="P35">
            <v>0</v>
          </cell>
          <cell r="Q35">
            <v>0</v>
          </cell>
        </row>
        <row r="36">
          <cell r="A36" t="str">
            <v>620-1501-1-16</v>
          </cell>
          <cell r="B36" t="str">
            <v>620</v>
          </cell>
          <cell r="C36" t="str">
            <v>1501</v>
          </cell>
          <cell r="D36" t="str">
            <v>1</v>
          </cell>
          <cell r="G36" t="str">
            <v>16</v>
          </cell>
          <cell r="H36" t="str">
            <v>S</v>
          </cell>
          <cell r="I36" t="str">
            <v>IMPLANTACION FONDO DE SOLIDARIDAD PENSIONAL SUBCUENTA DE SUBSISTENCIA.</v>
          </cell>
          <cell r="J36">
            <v>424099794985</v>
          </cell>
          <cell r="K36">
            <v>0</v>
          </cell>
          <cell r="L36">
            <v>0</v>
          </cell>
          <cell r="M36">
            <v>424099794985</v>
          </cell>
          <cell r="N36">
            <v>150000</v>
          </cell>
          <cell r="O36">
            <v>150000</v>
          </cell>
          <cell r="P36">
            <v>55762465000</v>
          </cell>
          <cell r="Q36">
            <v>55762465000</v>
          </cell>
        </row>
        <row r="37">
          <cell r="A37" t="str">
            <v>630-304-20-14</v>
          </cell>
          <cell r="B37" t="str">
            <v>630</v>
          </cell>
          <cell r="C37" t="str">
            <v>304</v>
          </cell>
          <cell r="D37" t="str">
            <v>20</v>
          </cell>
          <cell r="G37" t="str">
            <v>14</v>
          </cell>
          <cell r="H37" t="str">
            <v>C</v>
          </cell>
          <cell r="I37" t="str">
            <v>MEJORAMIENTO FORTALECIMIENTO Y AJUSTE EN LA GESTION DE LAS INSTITUCIONES DE LA RED PUBLICA HOSPITALARIA DEL PAIS.-[PREVIO CONCEPTO DNP]</v>
          </cell>
          <cell r="J37">
            <v>9000000000</v>
          </cell>
          <cell r="K37">
            <v>0</v>
          </cell>
          <cell r="L37">
            <v>0</v>
          </cell>
          <cell r="M37">
            <v>9000000000</v>
          </cell>
          <cell r="N37">
            <v>0</v>
          </cell>
          <cell r="O37">
            <v>0</v>
          </cell>
          <cell r="P37">
            <v>0</v>
          </cell>
          <cell r="Q37">
            <v>2000000000</v>
          </cell>
        </row>
        <row r="38">
          <cell r="A38" t="str">
            <v>630-304-20-16</v>
          </cell>
          <cell r="B38" t="str">
            <v>630</v>
          </cell>
          <cell r="C38" t="str">
            <v>304</v>
          </cell>
          <cell r="D38" t="str">
            <v>20</v>
          </cell>
          <cell r="G38" t="str">
            <v>16</v>
          </cell>
          <cell r="H38" t="str">
            <v>S</v>
          </cell>
          <cell r="I38" t="str">
            <v>MEJORAMIENTO FORTALECIMIENTO Y AJUSTE EN LA GESTION DE LAS INSTITUCIONES DE LA RED PUBLICA HOSPITALARIA DEL PAIS.-[PREVIO CONCEPTO DNP]</v>
          </cell>
          <cell r="J38">
            <v>15000000000</v>
          </cell>
          <cell r="K38">
            <v>0</v>
          </cell>
          <cell r="L38">
            <v>0</v>
          </cell>
          <cell r="M38">
            <v>15000000000</v>
          </cell>
          <cell r="N38">
            <v>0</v>
          </cell>
          <cell r="O38">
            <v>0</v>
          </cell>
          <cell r="P38">
            <v>0</v>
          </cell>
          <cell r="Q38">
            <v>0</v>
          </cell>
        </row>
        <row r="39">
          <cell r="A39" t="str">
            <v>630-304-24-16</v>
          </cell>
          <cell r="B39" t="str">
            <v>630</v>
          </cell>
          <cell r="C39" t="str">
            <v>304</v>
          </cell>
          <cell r="D39" t="str">
            <v>24</v>
          </cell>
          <cell r="G39" t="str">
            <v>16</v>
          </cell>
          <cell r="H39" t="str">
            <v>S</v>
          </cell>
          <cell r="I39" t="str">
            <v>AMPLIACION RENOVACION DE LA AFILIACION DE REGIMEN SUBSIDIADO-SUBCUENTA DE SOLIDARIDAD FOSYGA-ATENCION A LA POBLACION DESPLAZADA-APD A NIVEL NACIONAL</v>
          </cell>
          <cell r="J39">
            <v>130582400000</v>
          </cell>
          <cell r="K39">
            <v>0</v>
          </cell>
          <cell r="L39">
            <v>0</v>
          </cell>
          <cell r="M39">
            <v>130582400000</v>
          </cell>
          <cell r="N39">
            <v>0</v>
          </cell>
          <cell r="O39">
            <v>0</v>
          </cell>
          <cell r="P39">
            <v>0</v>
          </cell>
          <cell r="Q39">
            <v>0</v>
          </cell>
        </row>
        <row r="40">
          <cell r="A40" t="str">
            <v>630-304-25-16</v>
          </cell>
          <cell r="B40" t="str">
            <v>630</v>
          </cell>
          <cell r="C40" t="str">
            <v>304</v>
          </cell>
          <cell r="D40" t="str">
            <v>25</v>
          </cell>
          <cell r="G40" t="str">
            <v>16</v>
          </cell>
          <cell r="H40" t="str">
            <v>S</v>
          </cell>
          <cell r="I40" t="str">
            <v>IMPLANTACION DE PROYECTOS PARA LA ATENCION PRIORITARIA EN SALUD A NIVEL NACIONAL</v>
          </cell>
          <cell r="J40">
            <v>315000000000</v>
          </cell>
          <cell r="K40">
            <v>0</v>
          </cell>
          <cell r="L40">
            <v>0</v>
          </cell>
          <cell r="M40">
            <v>315000000000</v>
          </cell>
          <cell r="N40">
            <v>0</v>
          </cell>
          <cell r="O40">
            <v>0</v>
          </cell>
          <cell r="P40">
            <v>40332463429</v>
          </cell>
          <cell r="Q40">
            <v>40332463429</v>
          </cell>
        </row>
        <row r="41">
          <cell r="A41" t="str">
            <v>630-304-26-16</v>
          </cell>
          <cell r="B41" t="str">
            <v>630</v>
          </cell>
          <cell r="C41" t="str">
            <v>304</v>
          </cell>
          <cell r="D41" t="str">
            <v>26</v>
          </cell>
          <cell r="G41" t="str">
            <v>16</v>
          </cell>
          <cell r="H41" t="str">
            <v>S</v>
          </cell>
          <cell r="I41" t="str">
            <v>IMPLEMENTACION PAGO ENFERMEDADES DE ALTO COSTO  NACIONAL</v>
          </cell>
          <cell r="J41">
            <v>30000000000</v>
          </cell>
          <cell r="K41">
            <v>0</v>
          </cell>
          <cell r="L41">
            <v>0</v>
          </cell>
          <cell r="M41">
            <v>30000000000</v>
          </cell>
          <cell r="N41">
            <v>0</v>
          </cell>
          <cell r="O41">
            <v>0</v>
          </cell>
          <cell r="P41">
            <v>0</v>
          </cell>
          <cell r="Q41">
            <v>0</v>
          </cell>
        </row>
        <row r="42">
          <cell r="A42" t="str">
            <v>630-304-5-16</v>
          </cell>
          <cell r="B42" t="str">
            <v>630</v>
          </cell>
          <cell r="C42" t="str">
            <v>304</v>
          </cell>
          <cell r="D42" t="str">
            <v>5</v>
          </cell>
          <cell r="G42" t="str">
            <v>16</v>
          </cell>
          <cell r="H42" t="str">
            <v>S</v>
          </cell>
          <cell r="I42" t="str">
            <v>MEJORAMIENTO DE LA RED DE URGENCIAS Y ATENCION DE ENFERMEDADES CATASTROFICAS Y ACCIDENTES DE TRANSITO- SUBCUENTA ECAT FOSYGA</v>
          </cell>
          <cell r="J42">
            <v>252000000000</v>
          </cell>
          <cell r="K42">
            <v>0</v>
          </cell>
          <cell r="L42">
            <v>0</v>
          </cell>
          <cell r="M42">
            <v>449566896000</v>
          </cell>
          <cell r="N42">
            <v>0</v>
          </cell>
          <cell r="O42">
            <v>0</v>
          </cell>
          <cell r="P42">
            <v>0</v>
          </cell>
          <cell r="Q42">
            <v>0</v>
          </cell>
        </row>
        <row r="43">
          <cell r="A43" t="str">
            <v>630-304-506-16</v>
          </cell>
          <cell r="B43" t="str">
            <v>630</v>
          </cell>
          <cell r="C43" t="str">
            <v>304</v>
          </cell>
          <cell r="D43" t="str">
            <v>506</v>
          </cell>
          <cell r="G43" t="str">
            <v>16</v>
          </cell>
          <cell r="H43" t="str">
            <v>S</v>
          </cell>
          <cell r="I43" t="str">
            <v>AMPLIACION DEL POS SUBSIDIADO PARA MENORES DE 12 ANOS REGION NACIONAL</v>
          </cell>
          <cell r="J43">
            <v>180000000000</v>
          </cell>
          <cell r="K43">
            <v>0</v>
          </cell>
          <cell r="L43">
            <v>0</v>
          </cell>
          <cell r="M43">
            <v>180000000000</v>
          </cell>
          <cell r="N43">
            <v>5914743103.1499996</v>
          </cell>
          <cell r="O43">
            <v>6031351364.8100004</v>
          </cell>
          <cell r="P43">
            <v>7653623836.5100002</v>
          </cell>
          <cell r="Q43">
            <v>7745913774.4399996</v>
          </cell>
        </row>
        <row r="44">
          <cell r="A44" t="str">
            <v>630-304-6-16</v>
          </cell>
          <cell r="B44" t="str">
            <v>630</v>
          </cell>
          <cell r="C44" t="str">
            <v>304</v>
          </cell>
          <cell r="D44" t="str">
            <v>6</v>
          </cell>
          <cell r="G44" t="str">
            <v>16</v>
          </cell>
          <cell r="H44" t="str">
            <v>S</v>
          </cell>
          <cell r="I44" t="str">
            <v>PREVENCION Y PROMOCION DE LA SALUD - SUBCUENTA DE PROMOCION FOSYGA</v>
          </cell>
          <cell r="J44">
            <v>1300000000</v>
          </cell>
          <cell r="K44">
            <v>0</v>
          </cell>
          <cell r="L44">
            <v>0</v>
          </cell>
          <cell r="M44">
            <v>1300000000</v>
          </cell>
          <cell r="N44">
            <v>0</v>
          </cell>
          <cell r="O44">
            <v>0</v>
          </cell>
          <cell r="P44">
            <v>0</v>
          </cell>
          <cell r="Q44">
            <v>0</v>
          </cell>
        </row>
        <row r="45">
          <cell r="A45" t="str">
            <v>630-304-7-11</v>
          </cell>
          <cell r="B45" t="str">
            <v>630</v>
          </cell>
          <cell r="C45" t="str">
            <v>304</v>
          </cell>
          <cell r="D45" t="str">
            <v>7</v>
          </cell>
          <cell r="G45" t="str">
            <v>11</v>
          </cell>
          <cell r="H45" t="str">
            <v>C</v>
          </cell>
          <cell r="I45" t="str">
            <v>AMPLIACION RENOVACION DE LA AFILIACION DEL REGIMEN SUBSIDIADO- SUBCUENTA DE SOLIDARIDAD FOSYGA</v>
          </cell>
          <cell r="J45">
            <v>527848515160</v>
          </cell>
          <cell r="K45">
            <v>0</v>
          </cell>
          <cell r="L45">
            <v>0</v>
          </cell>
          <cell r="M45">
            <v>527848515160</v>
          </cell>
          <cell r="N45">
            <v>0</v>
          </cell>
          <cell r="O45">
            <v>0</v>
          </cell>
          <cell r="P45">
            <v>29311464225.970001</v>
          </cell>
          <cell r="Q45">
            <v>29311464225.970001</v>
          </cell>
        </row>
        <row r="46">
          <cell r="A46" t="str">
            <v>630-304-7-16</v>
          </cell>
          <cell r="B46" t="str">
            <v>630</v>
          </cell>
          <cell r="C46" t="str">
            <v>304</v>
          </cell>
          <cell r="D46" t="str">
            <v>7</v>
          </cell>
          <cell r="G46" t="str">
            <v>16</v>
          </cell>
          <cell r="H46" t="str">
            <v>S</v>
          </cell>
          <cell r="I46" t="str">
            <v>AMPLIACION RENOVACION DE LA AFILIACION DEL REGIMEN SUBSIDIADO- SUBCUENTA DE SOLIDARIDAD FOSYGA</v>
          </cell>
          <cell r="J46">
            <v>52764053614</v>
          </cell>
          <cell r="K46">
            <v>0</v>
          </cell>
          <cell r="L46">
            <v>0</v>
          </cell>
          <cell r="M46">
            <v>52764053614</v>
          </cell>
          <cell r="N46">
            <v>0</v>
          </cell>
          <cell r="O46">
            <v>0</v>
          </cell>
          <cell r="P46">
            <v>47468752052.290001</v>
          </cell>
          <cell r="Q46">
            <v>47468752052.290001</v>
          </cell>
        </row>
      </sheetData>
      <sheetData sheetId="12" refreshError="1"/>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rTem"/>
      <sheetName val="Activ."/>
      <sheetName val="Indic."/>
      <sheetName val="Plan de Acción"/>
      <sheetName val="Seguimiento"/>
      <sheetName val="Depend."/>
      <sheetName val="Hoja2"/>
    </sheetNames>
    <sheetDataSet>
      <sheetData sheetId="0" refreshError="1"/>
      <sheetData sheetId="1">
        <row r="5">
          <cell r="E5" t="str">
            <v>22000-1</v>
          </cell>
          <cell r="F5" t="str">
            <v>Promoción de la Salud y Calidad de Vida</v>
          </cell>
          <cell r="G5">
            <v>0.3</v>
          </cell>
        </row>
        <row r="6">
          <cell r="E6" t="str">
            <v>22000-2</v>
          </cell>
          <cell r="F6" t="str">
            <v>Prevención de los Riesgos, recuperación y Superación de los daños</v>
          </cell>
          <cell r="G6">
            <v>0.3</v>
          </cell>
        </row>
        <row r="7">
          <cell r="E7" t="str">
            <v>22000-3</v>
          </cell>
          <cell r="F7" t="str">
            <v>Vigilancia en Salud y Gestión del Conocimiento</v>
          </cell>
          <cell r="G7">
            <v>0.15</v>
          </cell>
        </row>
        <row r="8">
          <cell r="E8" t="str">
            <v>22000-4</v>
          </cell>
          <cell r="F8" t="str">
            <v>Gestión Integral para el Desarrollo Operativo y Funcional del PS</v>
          </cell>
          <cell r="G8">
            <v>0.15</v>
          </cell>
        </row>
        <row r="9">
          <cell r="E9" t="str">
            <v>22000-5</v>
          </cell>
          <cell r="F9" t="str">
            <v>Diseño e Implementación del Sistema de Gestión de Calidad</v>
          </cell>
          <cell r="G9">
            <v>0.1</v>
          </cell>
        </row>
        <row r="10">
          <cell r="E10" t="str">
            <v>-</v>
          </cell>
          <cell r="F10" t="str">
            <v/>
          </cell>
          <cell r="G10" t="str">
            <v/>
          </cell>
        </row>
        <row r="11">
          <cell r="E11" t="str">
            <v>-</v>
          </cell>
          <cell r="F11" t="str">
            <v/>
          </cell>
          <cell r="G11" t="str">
            <v/>
          </cell>
        </row>
        <row r="12">
          <cell r="E12" t="str">
            <v>-</v>
          </cell>
          <cell r="F12" t="str">
            <v/>
          </cell>
          <cell r="G12" t="str">
            <v/>
          </cell>
        </row>
        <row r="13">
          <cell r="E13" t="str">
            <v>-</v>
          </cell>
          <cell r="F13" t="str">
            <v/>
          </cell>
          <cell r="G13" t="str">
            <v/>
          </cell>
        </row>
        <row r="14">
          <cell r="E14" t="str">
            <v>-</v>
          </cell>
          <cell r="F14" t="str">
            <v/>
          </cell>
          <cell r="G14" t="str">
            <v/>
          </cell>
        </row>
      </sheetData>
      <sheetData sheetId="2">
        <row r="14">
          <cell r="A14" t="str">
            <v>22000-1</v>
          </cell>
          <cell r="B14">
            <v>1</v>
          </cell>
          <cell r="C14" t="str">
            <v>Elaboración, gestión y difusión de políticas en salud</v>
          </cell>
          <cell r="D14">
            <v>0.5</v>
          </cell>
        </row>
        <row r="15">
          <cell r="A15" t="str">
            <v>22000-1</v>
          </cell>
          <cell r="B15">
            <v>2</v>
          </cell>
          <cell r="C15" t="str">
            <v>Diseño, difusión e implementación de modelos de gestión para operación de políticas</v>
          </cell>
          <cell r="D15">
            <v>0.5</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row r="32">
          <cell r="B32" t="str">
            <v/>
          </cell>
        </row>
        <row r="33">
          <cell r="B33" t="str">
            <v/>
          </cell>
        </row>
        <row r="34">
          <cell r="B34" t="str">
            <v/>
          </cell>
        </row>
        <row r="35">
          <cell r="A35" t="str">
            <v/>
          </cell>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sheetData>
      <sheetData sheetId="3">
        <row r="11">
          <cell r="G11" t="str">
            <v>22000-1-1-1</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
      <sheetName val="Plan"/>
      <sheetName val="Hoja2"/>
      <sheetName val="Variables"/>
      <sheetName val="Funciones D-2774"/>
      <sheetName val="Hoja1"/>
      <sheetName val="Hoja3"/>
    </sheetNames>
    <sheetDataSet>
      <sheetData sheetId="0"/>
      <sheetData sheetId="1"/>
      <sheetData sheetId="2"/>
      <sheetData sheetId="3">
        <row r="2">
          <cell r="B2" t="str">
            <v>1. GESTIÓN ESTRATÉGICA SECTORIAL</v>
          </cell>
        </row>
        <row r="3">
          <cell r="B3" t="str">
            <v>2. GESTIÓN ESTRATÉGICA INSTITUCIONAL</v>
          </cell>
        </row>
        <row r="4">
          <cell r="B4" t="str">
            <v>3. GESTIÓN ADMINISTRATIVA Y DE CONTROL</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EJEMPLO"/>
      <sheetName val="archivo de datos"/>
      <sheetName val="Datos"/>
    </sheetNames>
    <sheetDataSet>
      <sheetData sheetId="0"/>
      <sheetData sheetId="1"/>
      <sheetData sheetId="2">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row>
        <row r="15">
          <cell r="B15" t="str">
            <v>CONTRATOS Y CONVENIOS CON MAS DE DOS PARTES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DENT."/>
      <sheetName val="ESTRAT."/>
      <sheetName val="PROG."/>
      <sheetName val="Matriz"/>
      <sheetName val="Hoja4"/>
      <sheetName val="Contexto"/>
      <sheetName val="Plat. Estrat."/>
      <sheetName val="Matriz (Prog.)"/>
      <sheetName val="Objetivo General Depend (OGD)"/>
      <sheetName val="Obj Específico Depend (OED)"/>
      <sheetName val="Depend"/>
      <sheetName val="PND"/>
      <sheetName val="OBJETIVOS SECTORIALES"/>
      <sheetName val="METAS OBJ. SECTORIALES"/>
    </sheetNames>
    <sheetDataSet>
      <sheetData sheetId="0" refreshError="1"/>
      <sheetData sheetId="1"/>
      <sheetData sheetId="2">
        <row r="398">
          <cell r="J398">
            <v>1</v>
          </cell>
          <cell r="K398">
            <v>2</v>
          </cell>
          <cell r="L398">
            <v>3</v>
          </cell>
          <cell r="M398">
            <v>4</v>
          </cell>
          <cell r="N398">
            <v>5</v>
          </cell>
          <cell r="O398">
            <v>6</v>
          </cell>
          <cell r="P398">
            <v>7</v>
          </cell>
          <cell r="Q398">
            <v>8</v>
          </cell>
          <cell r="R398">
            <v>9</v>
          </cell>
        </row>
        <row r="399">
          <cell r="J399" t="str">
            <v>1.1 Establecer los lineamientos de política, programas, estrategias, instrumentos procedimientos y metodologías para la promoción, prevención detección e intervención de los riegos para la salud.</v>
          </cell>
          <cell r="K399" t="str">
            <v>2.1 Establecer los lineamientos de política, estrategias, instrumentos y metodologías que propicien el acceso, la calidad y oportunidad en la prestación de servicios de salud y bienestar.</v>
          </cell>
          <cell r="L399" t="str">
            <v>3.1 Formular, promover y desarrollar políticas, planes, programas, proyectos, estrategias, instrumentos y metodologías de promoción social a  poblaciones definidas como vulnerables.</v>
          </cell>
          <cell r="M399" t="str">
            <v>4.1 Establecer los lineamientos de política, estrategias, instrumentos y metodologías para el incremento,  asignación y ejecución de los recursos técnicos y financieros del sector</v>
          </cell>
          <cell r="N399" t="str">
            <v>5.1 Establecer lineamientos de políticas, estrategias, instrumentos y metodologías para la promoción y fomento de la formalización empresarial y laboral.</v>
          </cell>
          <cell r="O399" t="str">
            <v>6.1 Establecer los lineamientos de política, estrategias, instrumentos y metodologías para la generación de trabajo y  empleo decente e impulso a la productividad.</v>
          </cell>
          <cell r="P399" t="str">
            <v>7.1 Establecer los lineamientos de política, estrategias, instrumentos y metodologías para los procesos de afiliación y reconocimiento y / o pago de prestaciones económicas</v>
          </cell>
          <cell r="Q399" t="str">
            <v>8.1 Establecer los lineamientos de política, estrategias, instrumentos y metodologías para el fortalecimiento de las entidades del sector.</v>
          </cell>
          <cell r="R399" t="str">
            <v>9.1 Mejorar los mecanismos de control a la evasión, la elusión y la morosidad en el pago de los aportes para el sector de la Protección Social.</v>
          </cell>
        </row>
        <row r="400">
          <cell r="K400" t="str">
            <v>2.2 Fortalecer la Red de Urgencias y mejorar la capacidad de respuesta de las instituciones prestadoras de servicios de salud de la red del país, ante situaciones de emergencias y desastres</v>
          </cell>
          <cell r="N400" t="str">
            <v>5.2 Promover la organización y fortalecimiento de los trabajadores informales para su conversión en unidades productivas formales</v>
          </cell>
          <cell r="O400" t="str">
            <v>6.2 Armonizar la oferta de recurso humano con la demanda de empleo de los sectores productivos mediante la formulación e implementación de políticas tendientes a estructurar estrategias y programas de capacitación y formación para el trabajo con calidad.</v>
          </cell>
          <cell r="Q400" t="str">
            <v>8.2 Contribuir al mejoramiento de los procesos de toma de decisiones mediante el diseño, desarrollo y administración del sistema integrado de información y estadísticas.</v>
          </cell>
          <cell r="R400" t="str">
            <v>9.2 Prever, vigila y controlar el abastecimiento al país de medicamentos y sustancias de control especial.</v>
          </cell>
        </row>
        <row r="401">
          <cell r="O401" t="str">
            <v>6.3 Diseñar y aplicar políticas, estrategias, programas y proyectos para la protección del trabajador, el diálogo social, la concertación entre actores con el fin de armonizar las relaciones laborales y el fortalecimiento de nuevas formas y esquemas de or</v>
          </cell>
          <cell r="Q401" t="str">
            <v>8.3 Incrementar los niveles de eficiencia y eficacia de los procesos de gestión hacia la calidad a través del seguimiento y  evaluación de las políticas, planes, programas  proyectos.</v>
          </cell>
          <cell r="R401" t="str">
            <v>9.3 Establecer los lineamientos de política, estrategias, instrumentos y metodologías para fortalecer el sistema de inspección vigilancia y control en el marco de la protección social.</v>
          </cell>
        </row>
      </sheetData>
      <sheetData sheetId="3" refreshError="1"/>
      <sheetData sheetId="4" refreshError="1"/>
      <sheetData sheetId="5" refreshError="1"/>
      <sheetData sheetId="6" refreshError="1"/>
      <sheetData sheetId="7" refreshError="1"/>
      <sheetData sheetId="8" refreshError="1"/>
      <sheetData sheetId="9">
        <row r="3">
          <cell r="A3">
            <v>10100</v>
          </cell>
          <cell r="B3" t="str">
            <v>Definir, coordinar, ejecutar y evaluar la política, los planes y programas en materia de comunicaciones de las entidades del sector de la Protección Social, de manera que se garantice el manejo eficiente de la información con el fin de contribuir al mejor</v>
          </cell>
        </row>
        <row r="4">
          <cell r="A4">
            <v>10200</v>
          </cell>
          <cell r="B4" t="str">
            <v xml:space="preserve">Asesorar los integrantes del Sistema de la Protección Social en la interpretación, aplicación y socialización de las normas relacionadas con el Sistema para garantizar la estabilidad jurídica y disminuir los riesgos jurídicos, asesorar a las dependencias </v>
          </cell>
        </row>
        <row r="5">
          <cell r="A5">
            <v>10300</v>
          </cell>
          <cell r="B5" t="str">
            <v xml:space="preserve">Formular y desarrollar la politica de Cooperación Internacional con el propósito de contribuir al cumplimiento de los compromisos sectoriales de la Protección Social, a través del seguimiento y evaluación de la gestión de los programas y proyectos  </v>
          </cell>
        </row>
        <row r="6">
          <cell r="A6">
            <v>10400</v>
          </cell>
          <cell r="B6" t="str">
            <v xml:space="preserve">Verificar la existencia, nivel de desarrollo y grado de efectividad del Sistema Integrado de gestión, con el fin de contribuir al mejoramiento del desempeño de los procesos, a travez de las evaluaciones, seguimiento y asesorias. </v>
          </cell>
        </row>
        <row r="7">
          <cell r="A7">
            <v>12000</v>
          </cell>
        </row>
        <row r="8">
          <cell r="A8">
            <v>12100</v>
          </cell>
          <cell r="B8" t="str">
            <v>Participar en el diseño de la política de financiación del SGSSI y realizar el seguimiento a la gestión financiera y la ordenación del gasto de los recursos de los fondos especiales sin personería jurídica adscritos al Ministerio de la Protección Social y</v>
          </cell>
        </row>
        <row r="9">
          <cell r="A9">
            <v>12200</v>
          </cell>
          <cell r="B9" t="str">
            <v>Contribuir al mejoramiento de la gestión institucional y del sector, mediante la definición de lineamientos, la orientación de los procesos de planeación, regulación, estudios e investigaciones, asistencia técnica y el suministro de la información y el ap</v>
          </cell>
        </row>
        <row r="10">
          <cell r="A10">
            <v>12300</v>
          </cell>
          <cell r="B10" t="str">
            <v>Establecer políticas, programas, planes y proyectos encaminados a promover el acceso y la operación del Sistema de la Protección Social.</v>
          </cell>
        </row>
        <row r="11">
          <cell r="A11">
            <v>12400</v>
          </cell>
          <cell r="B11" t="str">
            <v>Formular y evaluar políticas de recurso humano en las áreas de productividad, tecnología y calidad educativa tendientes a obtener un personal competente armonizado con los requerimientos de los diferentes sectores productivos y de servicios generadores de</v>
          </cell>
        </row>
        <row r="12">
          <cell r="A12">
            <v>13000</v>
          </cell>
        </row>
        <row r="13">
          <cell r="A13">
            <v>13010</v>
          </cell>
          <cell r="B13" t="str">
            <v>Mejorar la capacidad de respuesta sectorial en los procesos de prevención, atención y recuperación de desastres brindando asistencia técnica, asesoramiento, capacitación y dotación a las direcciones departamentales, municipales y a la red pública de servi</v>
          </cell>
        </row>
        <row r="14">
          <cell r="A14">
            <v>13100</v>
          </cell>
          <cell r="B14" t="str">
            <v xml:space="preserve">Propender por el fortalecimiento y modernización de las instituciones prestadoras de servicios de salud públicas y privadas mediante el diseño, implantación y evaluación de poiticas de prestación de servicios de salud y la cofinacciación de proyectos </v>
          </cell>
        </row>
        <row r="15">
          <cell r="A15">
            <v>13200</v>
          </cell>
          <cell r="B15" t="str">
            <v>Formar políticas, planes, programas y proyectos sociales y facilitar la articulación de recursos y competencia paa potenciar las oportunidades de los individuos, las familias, las comunidades y las instituciones que contribuyan a un mejor manejo social de</v>
          </cell>
        </row>
        <row r="16">
          <cell r="A16">
            <v>13300</v>
          </cell>
          <cell r="B16" t="str">
            <v>Dirigir, desarrollar, implementar y evaluar procesos y estrategias para la gestión integral de las funciones escenciales en salud pública en todos los ambitos territoriales, articulando a los disitntos sectores sociales y la poblacion en general en las ac</v>
          </cell>
        </row>
        <row r="17">
          <cell r="A17">
            <v>13310</v>
          </cell>
          <cell r="B17" t="str">
            <v xml:space="preserve">Garantizar la vigilancia de materias primas de control especial y medicamentos que las contengan propendiendo por la disponibilidad de medicamentos  monopolio del estado y apoyando programas de prevención, rehabilitación y resocialización en lo referente </v>
          </cell>
        </row>
        <row r="18">
          <cell r="A18">
            <v>13400</v>
          </cell>
          <cell r="B18" t="str">
            <v xml:space="preserve">Fortalecer la gestion sectorial en procesos relacionados con flujo de recursos, en compra y venta servicios de salud, modelos de atención y/o prestación de servicios de salud y procesos de seguimiento y evaluacion de politicas, normas y metodologias para </v>
          </cell>
        </row>
        <row r="19">
          <cell r="A19">
            <v>13500</v>
          </cell>
          <cell r="B19" t="str">
            <v xml:space="preserve">Establecer políticas y estrategias con el fin de prevenir, proteger y atender a los trabajadores de los efectos de las enfermedades y los accidentes que pueden ocurrir con ocasión o como consecuencia del trabajo. </v>
          </cell>
        </row>
        <row r="20">
          <cell r="A20">
            <v>14000</v>
          </cell>
        </row>
        <row r="21">
          <cell r="A21">
            <v>14020</v>
          </cell>
          <cell r="B21" t="str">
            <v xml:space="preserve">Gestionar todas las acciones encaminadas a atender el Pasivo Social de la Empresa puertos de Colombia contribuyendo a una adecuada representación y defensa del estado y el herario, bajo principios de ética y transparencia. </v>
          </cell>
        </row>
        <row r="22">
          <cell r="A22">
            <v>14100</v>
          </cell>
          <cell r="B22" t="str">
            <v xml:space="preserve">Formular e implementar políticas públicas orientadas a mejorar la protección laboral en el marco del trabajo decente para la población colombiana  </v>
          </cell>
        </row>
        <row r="23">
          <cell r="A23">
            <v>14200</v>
          </cell>
          <cell r="B23" t="str">
            <v xml:space="preserve">Promover y fortalecer el diseño y aplicación de políticas, estrategias, programas y proyectos para prevenir, mitigar y superar los riesgos asociados con el desempleo, desacumulación de activos reales de la población colombiana </v>
          </cell>
        </row>
        <row r="24">
          <cell r="A24">
            <v>14300</v>
          </cell>
          <cell r="B24" t="str">
            <v>Fotalecer el esquema de Inspección, Vigilancia y Control mediante acciones preventivas correctivas y sancionatorias, dirigidas al cumplimiento de la normatividad laboral y de seguridad social para contribuir a la ampliación de la cobertura y la sostenibil</v>
          </cell>
        </row>
        <row r="25">
          <cell r="A25">
            <v>14410</v>
          </cell>
          <cell r="B25" t="str">
            <v>Aplicar  las acciones preventivas, correctivas y sancionatorias del esquema de IVC  encaminadas al cumplimiento de la normatividad   laboral y de seguridad social, para contribuir a la ampliación de la cobertura y a la sostenibilidad financiera del sistem</v>
          </cell>
        </row>
        <row r="26">
          <cell r="A26">
            <v>14411</v>
          </cell>
          <cell r="B26" t="str">
            <v>Aplicar  las acciones preventivas, correctivas y sancionatorias  del esquema de IVC  encaminadas al cumplimiento de la normatividad   laboral y de seguridad social, para contribuir a la ampliación de la cobertura y a la sostenibilidad financiera del siste</v>
          </cell>
        </row>
        <row r="27">
          <cell r="A27">
            <v>14412</v>
          </cell>
          <cell r="B27" t="str">
            <v>Aplicar  las acciones preventivas, correctivas y sancionatorias  del esquema de IVC  encaminadas al cumplimiento de la normatividad   laboral y de seguridad social, para contribuir a la ampliación de la cobertura y a la sostenibilidad financiera del siste</v>
          </cell>
        </row>
        <row r="28">
          <cell r="A28">
            <v>14413</v>
          </cell>
          <cell r="B28" t="str">
            <v>Aplicar  las acciones preventivas, correctivas y sancionatorias  del esquema de IVC  encaminadas al cumplimiento de la normatividad   laboral y de seguridad social, para contribuir a la ampliación de la cobertura y a la sostenibilidad financiera del siste</v>
          </cell>
        </row>
        <row r="29">
          <cell r="A29">
            <v>14414</v>
          </cell>
          <cell r="B29" t="str">
            <v>Aplicar  las acciones preventivas, correctivas y sancionatorias  del esquema de IVC  encaminadas al cumplimiento de la normatividad   laboral y de seguridad social, para contribuir a la ampliación de la cobertura y a la sostenibilidad financiera del siste</v>
          </cell>
        </row>
        <row r="30">
          <cell r="A30">
            <v>14415</v>
          </cell>
          <cell r="B30" t="str">
            <v>Aplicar  las acciones preventivas, correctivas y sancionatorias  del esquema de IVC  encaminadas al cumplimiento de la normatividad   laboral y de seguridad social, para contribuir a la ampliación de la cobertura y a la sostenibilidad financiera del siste</v>
          </cell>
        </row>
        <row r="31">
          <cell r="A31">
            <v>14416</v>
          </cell>
          <cell r="B31" t="str">
            <v>Aplicar  las acciones preventivas, correctivas y sancionatorias  del esquema de IVC  encaminadas al cumplimiento de la normatividad   laboral y de seguridad social, para contribuir a la ampliación de la cobertura y a la sostenibilidad financiera del siste</v>
          </cell>
        </row>
        <row r="32">
          <cell r="A32">
            <v>14417</v>
          </cell>
          <cell r="B32" t="str">
            <v>Aplicar  las acciones preventivas, correctivas y sancionatorias  del esquema de IVC  encaminadas al cumplimiento de la normatividad   laboral y de seguridad social, para contribuir a la ampliación de la cobertura y a la sostenibilidad financiera del siste</v>
          </cell>
        </row>
        <row r="33">
          <cell r="A33">
            <v>14418</v>
          </cell>
          <cell r="B33" t="str">
            <v>Aplicar  las acciones preventivas, correctivas y sancionatorias  del esquema de IVC  encaminadas al cumplimiento de la normatividad   laboral y de seguridad social, para contribuir a la ampliación de la cobertura y a la sostenibilidad financiera del siste</v>
          </cell>
        </row>
        <row r="34">
          <cell r="A34">
            <v>14419</v>
          </cell>
          <cell r="B34" t="str">
            <v>Aplicar  las acciones preventivas, correctivas y sancionatorias  del esquema de IVC  encaminadas al cumplimiento de la normatividad   laboral y de seguridad social, para contribuir a la ampliación de la cobertura y a la sostenibilidad financiera del siste</v>
          </cell>
        </row>
        <row r="35">
          <cell r="A35">
            <v>14420</v>
          </cell>
          <cell r="B35" t="str">
            <v>Aplicar  las acciones preventivas, correctivas y sancionatorias  del esquema de IVC  encaminadas al cumplimiento de la normatividad   laboral y de seguridad social, para contribuir a la ampliación de la cobertura y a la sostenibilidad financiera del siste</v>
          </cell>
        </row>
        <row r="36">
          <cell r="A36">
            <v>14421</v>
          </cell>
          <cell r="B36" t="str">
            <v>Aplicar  las acciones preventivas, correctivas y sancionatorias  del esquema de IVC  encaminadas al cumplimiento de la normatividad   laboral y de seguridad social, para contribuir a la ampliación de la cobertura y a la sostenibilidad financiera del siste</v>
          </cell>
        </row>
        <row r="37">
          <cell r="A37">
            <v>14422</v>
          </cell>
          <cell r="B37" t="str">
            <v>Aplicar  las acciones preventivas, correctivas y sancionatorias  del esquema de IVC  encaminadas al cumplimiento de la normatividad   laboral y de seguridad social, para contribuir a la ampliación de la cobertura y a la sostenibilidad financiera del siste</v>
          </cell>
        </row>
        <row r="38">
          <cell r="A38">
            <v>14423</v>
          </cell>
          <cell r="B38" t="str">
            <v>Aplicar  las acciones preventivas, correctivas y sancionatorias  del esquema de IVC  encaminadas al cumplimiento de la normatividad   laboral y de seguridad social, para contribuir a la ampliación de la cobertura y a la sostenibilidad financiera del siste</v>
          </cell>
        </row>
        <row r="39">
          <cell r="A39">
            <v>14425</v>
          </cell>
          <cell r="B39" t="str">
            <v>Aplicar  las acciones preventivas, correctivas y sancionatorias  del esquema de IVC  encaminadas al cumplimiento de la normatividad   laboral y de seguridad social, para contribuir a la ampliación de la cobertura y a la sostenibilidad financiera del siste</v>
          </cell>
        </row>
        <row r="40">
          <cell r="A40">
            <v>14427</v>
          </cell>
          <cell r="B40" t="str">
            <v>Aplicar  las acciones preventivas, correctivas y sancionatorias  del esquema de IVC  encaminadas al cumplimiento de la normatividad   laboral y de seguridad social, para contribuir a la ampliación de la cobertura y a la sostenibilidad financiera del siste</v>
          </cell>
        </row>
        <row r="41">
          <cell r="A41">
            <v>14428</v>
          </cell>
          <cell r="B41" t="str">
            <v>Aplicar  las acciones preventivas, correctivas y sancionatorias  del esquema de IVC  encaminadas al cumplimiento de la normatividad   laboral y de seguridad social, para contribuir a la ampliación de la cobertura y a la sostenibilidad financiera del siste</v>
          </cell>
        </row>
        <row r="42">
          <cell r="A42">
            <v>14429</v>
          </cell>
          <cell r="B42" t="str">
            <v>Aplicar  las acciones preventivas, correctivas y sancionatorias  del esquema de IVC  encaminadas al cumplimiento de la normatividad   laboral y de seguridad social, para contribuir a la ampliación de la cobertura y a la sostenibilidad financiera del siste</v>
          </cell>
        </row>
        <row r="43">
          <cell r="A43">
            <v>14430</v>
          </cell>
          <cell r="B43" t="str">
            <v>Aplicar  las acciones preventivas, correctivas y sancionatorias  del esquema de IVC  encaminadas al cumplimiento de la normatividad   laboral y de seguridad social, para contribuir a la ampliación de la cobertura y a la sostenibilidad financiera del siste</v>
          </cell>
        </row>
        <row r="44">
          <cell r="A44">
            <v>14431</v>
          </cell>
          <cell r="B44" t="str">
            <v>Aplicar  las acciones preventivas, correctivas y sancionatorias  del esquema de IVC  encaminadas al cumplimiento de la normatividad   laboral y de seguridad social, para contribuir a la ampliación de la cobertura y a la sostenibilidad financiera del siste</v>
          </cell>
        </row>
        <row r="45">
          <cell r="A45">
            <v>14432</v>
          </cell>
          <cell r="B45" t="str">
            <v>Aplicar  las acciones preventivas, correctivas y sancionatorias  del esquema de IVC  encaminadas al cumplimiento de la normatividad   laboral y de seguridad social, para contribuir a la ampliación de la cobertura y a la sostenibilidad financiera del siste</v>
          </cell>
        </row>
        <row r="46">
          <cell r="A46">
            <v>14433</v>
          </cell>
          <cell r="B46" t="str">
            <v>Aplicar  las acciones preventivas, correctivas y sancionatorias  del esquema de IVC  encaminadas al cumplimiento de la normatividad   laboral y de seguridad social, para contribuir a la ampliación de la cobertura y a la sostenibilidad financiera del siste</v>
          </cell>
        </row>
        <row r="47">
          <cell r="A47">
            <v>14434</v>
          </cell>
          <cell r="B47" t="str">
            <v>Aplicar  las acciones preventivas, correctivas y sancionatorias  del esquema de IVC  encaminadas al cumplimiento de la normatividad   laboral y de seguridad social, para contribuir a la ampliación de la cobertura y a la sostenibilidad financiera del siste</v>
          </cell>
        </row>
        <row r="48">
          <cell r="A48">
            <v>14435</v>
          </cell>
          <cell r="B48" t="str">
            <v>Aplicar  las acciones preventivas, correctivas y sancionatorias  del esquema de IVC  encaminadas al cumplimiento de la normatividad   laboral y de seguridad social, para contribuir a la ampliación de la cobertura y a la sostenibilidad financiera del siste</v>
          </cell>
        </row>
        <row r="49">
          <cell r="A49">
            <v>14436</v>
          </cell>
          <cell r="B49" t="str">
            <v>Aplicar  las acciones preventivas, correctivas y sancionatorias  del esquema de IVC  encaminadas al cumplimiento de la normatividad   laboral y de seguridad social, para contribuir a la ampliación de la cobertura y a la sostenibilidad financiera del siste</v>
          </cell>
        </row>
        <row r="50">
          <cell r="A50">
            <v>14437</v>
          </cell>
          <cell r="B50" t="str">
            <v>Aplicar  las acciones preventivas, correctivas y sancionatorias  del esquema de IVC  encaminadas al cumplimiento de la normatividad   laboral y de seguridad social, para contribuir a la ampliación de la cobertura y a la sostenibilidad financiera del siste</v>
          </cell>
        </row>
        <row r="51">
          <cell r="A51">
            <v>14438</v>
          </cell>
          <cell r="B51" t="str">
            <v>Aplicar  las acciones preventivas, correctivas y sancionatorias  del esquema de IVC  encaminadas al cumplimiento de la normatividad   laboral y de seguridad social, para contribuir a la ampliación de la cobertura y a la sostenibilidad financiera del siste</v>
          </cell>
        </row>
        <row r="52">
          <cell r="A52">
            <v>14439</v>
          </cell>
          <cell r="B52" t="str">
            <v>Aplicar  las acciones preventivas, correctivas y sancionatorias  del esquema de IVC  encaminadas al cumplimiento de la normatividad   laboral y de seguridad social, para contribuir a la ampliación de la cobertura y a la sostenibilidad financiera del siste</v>
          </cell>
        </row>
        <row r="53">
          <cell r="A53">
            <v>14442</v>
          </cell>
          <cell r="B53" t="str">
            <v>Aplicar  las acciones preventivas, correctivas y sancionatorias  del esquema de IVC  encaminadas al cumplimiento de la normatividad   laboral y de seguridad social, para contribuir a la ampliación de la cobertura y a la sostenibilidad financiera del siste</v>
          </cell>
        </row>
        <row r="54">
          <cell r="A54">
            <v>14443</v>
          </cell>
          <cell r="B54" t="str">
            <v>Aplicar  las acciones preventivas, correctivas y sancionatorias  del esquema de IVC  encaminadas al cumplimiento de la normatividad   laboral y de seguridad social, para contribuir a la ampliación de la cobertura y a la sostenibilidad financiera del siste</v>
          </cell>
        </row>
        <row r="55">
          <cell r="A55">
            <v>15000</v>
          </cell>
          <cell r="B55" t="str">
            <v xml:space="preserve">Brindar apoyo y soporte técnico, humano, logístico a áreas misionales para logro objetivos instituc. </v>
          </cell>
        </row>
      </sheetData>
      <sheetData sheetId="10">
        <row r="3">
          <cell r="A3" t="str">
            <v>101001</v>
          </cell>
          <cell r="B3" t="str">
            <v>1</v>
          </cell>
          <cell r="C3" t="str">
            <v>10100</v>
          </cell>
          <cell r="D3" t="str">
            <v>OD10100-001</v>
          </cell>
          <cell r="E3" t="str">
            <v xml:space="preserve">Divulgar al interior y exterior del Ministerio de la Protección Social las actividades y temas relacionados con el sector de la Protección social.                                                                                                        </v>
          </cell>
        </row>
        <row r="4">
          <cell r="A4" t="str">
            <v>101002</v>
          </cell>
          <cell r="B4" t="str">
            <v>2</v>
          </cell>
          <cell r="C4" t="str">
            <v>10100</v>
          </cell>
          <cell r="D4" t="str">
            <v>OD10100-002</v>
          </cell>
          <cell r="E4" t="str">
            <v xml:space="preserve">Optimizar el  Proceso de Gestión de Comunicaciones, estableciendo  mecanismos de Gestión que Garanticen  el mejoramiento continuo.                                                                                                                        </v>
          </cell>
        </row>
        <row r="5">
          <cell r="A5" t="str">
            <v>102001</v>
          </cell>
          <cell r="B5" t="str">
            <v>1</v>
          </cell>
          <cell r="C5" t="str">
            <v>10200</v>
          </cell>
          <cell r="D5" t="str">
            <v>OD10200-001</v>
          </cell>
          <cell r="E5" t="str">
            <v xml:space="preserve">Asesorar a los integrantes al Sistema de la Protección Social en la interpretación, aplicación y socialización de las normas relacionadas con el Sistema para garantizar la estabilidad Jurídica y los riesgos Jurídicos                                  </v>
          </cell>
        </row>
        <row r="6">
          <cell r="A6" t="str">
            <v>102002</v>
          </cell>
          <cell r="B6" t="str">
            <v>2</v>
          </cell>
          <cell r="C6" t="str">
            <v>10200</v>
          </cell>
          <cell r="D6" t="str">
            <v>OD10200-002</v>
          </cell>
          <cell r="E6" t="str">
            <v xml:space="preserve">Defender antes las instancias Judiciales a la Entidad con el fin de salvaguardar sus intereses y disminuir los Riesgos Jurídicos mediante fallos favorables en los Procesos Judiciales y la recuperación de recursos a favor del Sistema                  </v>
          </cell>
        </row>
        <row r="7">
          <cell r="A7" t="str">
            <v>102003</v>
          </cell>
          <cell r="B7" t="str">
            <v>3</v>
          </cell>
          <cell r="C7" t="str">
            <v>10200</v>
          </cell>
          <cell r="D7" t="str">
            <v>OD10200-003</v>
          </cell>
          <cell r="E7" t="str">
            <v xml:space="preserve">Optimizar los procesos del Ministerio de la Protección Social estableciendo mecanismos de Gestión que garanticen el Mejoramiento Continuo                                                                                                                 </v>
          </cell>
        </row>
        <row r="8">
          <cell r="A8" t="str">
            <v>103001</v>
          </cell>
          <cell r="B8" t="str">
            <v>1</v>
          </cell>
          <cell r="C8" t="str">
            <v>10300</v>
          </cell>
          <cell r="D8" t="str">
            <v>OD10300-001</v>
          </cell>
          <cell r="E8" t="str">
            <v xml:space="preserve">Optimizar los procesos de gestión de la Oficina de Cooperación y relaciones Internacionales mediante el establecimiento de mecanismos de gestión para garantizar el mejoramiento contínuo                                                                 </v>
          </cell>
        </row>
        <row r="9">
          <cell r="A9" t="str">
            <v>103002</v>
          </cell>
          <cell r="B9" t="str">
            <v>2</v>
          </cell>
          <cell r="C9" t="str">
            <v>10300</v>
          </cell>
          <cell r="D9" t="str">
            <v>OD10300-002</v>
          </cell>
          <cell r="E9" t="str">
            <v xml:space="preserve">Definir demanda de cooperación internacional del sector y fortalcer capacidad negociadora frente a fuentes de cooperación internacional, aumentar acceso a estas por parte de entidades territoriales mediante presentación de proyectos viables          </v>
          </cell>
        </row>
        <row r="10">
          <cell r="A10" t="str">
            <v>103003</v>
          </cell>
          <cell r="B10" t="str">
            <v>3</v>
          </cell>
          <cell r="C10" t="str">
            <v>10300</v>
          </cell>
          <cell r="D10" t="str">
            <v>OD10300-003</v>
          </cell>
          <cell r="E10" t="str">
            <v xml:space="preserve">Desarrollar acciones de cooperación internacional que faciliten el posicionamiento del sector de la protecciónsocial en los escenarios internacionales                                                                                                    </v>
          </cell>
        </row>
        <row r="11">
          <cell r="A11" t="str">
            <v>104001</v>
          </cell>
          <cell r="B11" t="str">
            <v>1</v>
          </cell>
          <cell r="C11" t="str">
            <v>10400</v>
          </cell>
          <cell r="D11" t="str">
            <v>OD10400-001</v>
          </cell>
          <cell r="E11" t="str">
            <v xml:space="preserve">Optimizar el proceso de gestión de Control Interno estableciendo mecanismos de gestión que garanticen el mejoramiento continuo.                                                                                                                           </v>
          </cell>
        </row>
        <row r="12">
          <cell r="A12" t="str">
            <v>104002</v>
          </cell>
          <cell r="B12" t="str">
            <v>2</v>
          </cell>
          <cell r="C12" t="str">
            <v>10400</v>
          </cell>
          <cell r="D12" t="str">
            <v>OD10400-002</v>
          </cell>
          <cell r="E12" t="str">
            <v xml:space="preserve">Evaluar la implementación y mejora del Sistema Integrado de Gestión.                                                                                                                                                                                      </v>
          </cell>
        </row>
        <row r="13">
          <cell r="A13" t="str">
            <v>121001</v>
          </cell>
          <cell r="B13" t="str">
            <v>1</v>
          </cell>
          <cell r="C13" t="str">
            <v>12100</v>
          </cell>
          <cell r="D13" t="str">
            <v>OD12100-001</v>
          </cell>
          <cell r="E13" t="str">
            <v xml:space="preserve">Optimizar el proceso de Gestión General de Financiamiento, estableciendo mecanismos de gestión que garanticen el mejoramiento contínuo.                                                                                                                   </v>
          </cell>
        </row>
        <row r="14">
          <cell r="A14" t="str">
            <v>121002</v>
          </cell>
          <cell r="B14" t="str">
            <v>2</v>
          </cell>
          <cell r="C14" t="str">
            <v>12100</v>
          </cell>
          <cell r="D14" t="str">
            <v>OD12100-002</v>
          </cell>
          <cell r="E14" t="str">
            <v xml:space="preserve">Fortalecer las acciones para la generación y seguimiento de las fuentes de financiación de los fondos especiales adscritos al Ministerio de la Protección Social para mantener e incrementar los recursos del Sector                                      </v>
          </cell>
        </row>
        <row r="15">
          <cell r="A15" t="str">
            <v>122001</v>
          </cell>
          <cell r="B15" t="str">
            <v>1</v>
          </cell>
          <cell r="C15" t="str">
            <v>12200</v>
          </cell>
          <cell r="D15" t="str">
            <v>OD12200-001</v>
          </cell>
          <cell r="E15" t="str">
            <v xml:space="preserve">Optimizar el proceso de gestión de Planeación y análisis de política, estableciendo mecanismos de gestión que garanticen el mejoramiento contínuo                                                                                                         </v>
          </cell>
        </row>
        <row r="16">
          <cell r="A16" t="str">
            <v>122002</v>
          </cell>
          <cell r="B16" t="str">
            <v>2</v>
          </cell>
          <cell r="C16" t="str">
            <v>12200</v>
          </cell>
          <cell r="D16" t="str">
            <v>OD12200-002</v>
          </cell>
          <cell r="E16" t="str">
            <v xml:space="preserve">Asistir a entidades, entes territoriales del sector y dependencias del Ministerio en la formulación, seguimiento y evaluación de la gestión y formulació y seguimiento a planes y proyectos                                                               </v>
          </cell>
        </row>
        <row r="17">
          <cell r="A17" t="str">
            <v>122003</v>
          </cell>
          <cell r="B17" t="str">
            <v>3</v>
          </cell>
          <cell r="C17" t="str">
            <v>12200</v>
          </cell>
          <cell r="D17" t="str">
            <v>OD12200-003</v>
          </cell>
          <cell r="E17" t="str">
            <v xml:space="preserve">Contribuir al mejoramiento de los procesos de toma de decisiones, mediante el diseño, desarrollo y administración del SISPRO                                                                                                                              </v>
          </cell>
        </row>
        <row r="18">
          <cell r="A18" t="str">
            <v>122004</v>
          </cell>
          <cell r="B18" t="str">
            <v>4</v>
          </cell>
          <cell r="C18" t="str">
            <v>12200</v>
          </cell>
          <cell r="D18" t="str">
            <v>OD12200-004</v>
          </cell>
          <cell r="E18" t="str">
            <v xml:space="preserve">Promver el desarrollo de las áreas de responsabilidad mediante la asitencia y desarrollo en los procesos de descentralización, participación y control social.                                                                                            </v>
          </cell>
        </row>
        <row r="19">
          <cell r="A19" t="str">
            <v>123001</v>
          </cell>
          <cell r="B19" t="str">
            <v>1</v>
          </cell>
          <cell r="C19" t="str">
            <v>12300</v>
          </cell>
          <cell r="D19" t="str">
            <v>OD12300-001</v>
          </cell>
          <cell r="E19" t="str">
            <v xml:space="preserve">Promover la afiliación y ampliación de cobertura y realizar seguimiento al regimen contributivo y a los sistemas generales de pensiones y subsidio familiar                                                                                               </v>
          </cell>
        </row>
        <row r="20">
          <cell r="A20" t="str">
            <v>123002</v>
          </cell>
          <cell r="B20" t="str">
            <v>2</v>
          </cell>
          <cell r="C20" t="str">
            <v>12300</v>
          </cell>
          <cell r="D20" t="str">
            <v>OD12300-002</v>
          </cell>
          <cell r="E20" t="str">
            <v xml:space="preserve">Definir políticas proponer y adoptar normas para la asignación de subsidios, con el fin de mitigar las contingencias de vejez en la población mayor desprotegida                                                                                          </v>
          </cell>
        </row>
        <row r="21">
          <cell r="A21" t="str">
            <v>123003</v>
          </cell>
          <cell r="B21" t="str">
            <v>3</v>
          </cell>
          <cell r="C21" t="str">
            <v>12300</v>
          </cell>
          <cell r="D21" t="str">
            <v>OD12300-003</v>
          </cell>
          <cell r="E21" t="str">
            <v xml:space="preserve">Optimizar el proceso de gestión de la Dirección General de Seguridad Económica y Pensiones estableciendo mecanismos de gestión que garanticen mejoramiento continuo                                                                                       </v>
          </cell>
        </row>
        <row r="22">
          <cell r="A22" t="str">
            <v>124001</v>
          </cell>
          <cell r="B22" t="str">
            <v>1</v>
          </cell>
          <cell r="C22" t="str">
            <v>12400</v>
          </cell>
          <cell r="D22" t="str">
            <v>OD12400-001</v>
          </cell>
          <cell r="E22" t="str">
            <v xml:space="preserve">Promover la evaluación de la calidad y pertinencia en la formacion de l recurso humano con el fin de mejorar su idoneidad productividad y empleabilidad.                                                                                                  </v>
          </cell>
        </row>
        <row r="23">
          <cell r="A23" t="str">
            <v>124002</v>
          </cell>
          <cell r="B23" t="str">
            <v>2</v>
          </cell>
          <cell r="C23" t="str">
            <v>12400</v>
          </cell>
          <cell r="D23" t="str">
            <v>OD12400-002</v>
          </cell>
          <cell r="E23" t="str">
            <v xml:space="preserve">Formular politicas de regulación que faciliten la creacion y diseño de mecanismos de registro y control del ejercicio del recurso humano del pais                                                                                                         </v>
          </cell>
        </row>
        <row r="24">
          <cell r="A24" t="str">
            <v>124003</v>
          </cell>
          <cell r="B24" t="str">
            <v>3</v>
          </cell>
          <cell r="C24" t="str">
            <v>12400</v>
          </cell>
          <cell r="D24" t="str">
            <v>OD12400-003</v>
          </cell>
          <cell r="E24" t="str">
            <v xml:space="preserve">Estimular el perfeccionamiento del recurso humano en salud fomentando una mayor calidad en la prestacion de los servicios y una adecuada distribucion de dicho recurso                                                                                    </v>
          </cell>
        </row>
        <row r="25">
          <cell r="A25" t="str">
            <v>124004</v>
          </cell>
          <cell r="B25" t="str">
            <v>4</v>
          </cell>
          <cell r="C25" t="str">
            <v>12400</v>
          </cell>
          <cell r="D25" t="str">
            <v>OD12400-004</v>
          </cell>
          <cell r="E25" t="str">
            <v xml:space="preserve">Formular politicas de formacion del recurso humano en el marco del sistema de la proteccion social.                                                                                                                                                       </v>
          </cell>
        </row>
        <row r="26">
          <cell r="A26" t="str">
            <v>124005</v>
          </cell>
          <cell r="B26" t="str">
            <v>5</v>
          </cell>
          <cell r="C26" t="str">
            <v>12400</v>
          </cell>
          <cell r="D26" t="str">
            <v>OD12400-005</v>
          </cell>
          <cell r="E26" t="str">
            <v xml:space="preserve">Optimizar el proceso de gestión de Recursos Humanos estableciendo mecanismos de gestión que garanticen el mejoramiento continuo.                                                                                                                          </v>
          </cell>
        </row>
        <row r="27">
          <cell r="A27" t="str">
            <v>130101</v>
          </cell>
          <cell r="B27" t="str">
            <v>1</v>
          </cell>
          <cell r="C27" t="str">
            <v>13010</v>
          </cell>
          <cell r="D27" t="str">
            <v>OD13010-001</v>
          </cell>
          <cell r="E27" t="str">
            <v xml:space="preserve">Fortalecer la capacidad y respuesta del Sector de la Protección Social en el componente de Salud, ante una situación de emergencia o desastres para garantizar la atención de la población afectada en condiciones de calidad                             </v>
          </cell>
        </row>
        <row r="28">
          <cell r="A28" t="str">
            <v>130102</v>
          </cell>
          <cell r="B28" t="str">
            <v>2</v>
          </cell>
          <cell r="C28" t="str">
            <v>13010</v>
          </cell>
          <cell r="D28" t="str">
            <v>OD13010-002</v>
          </cell>
          <cell r="E28" t="str">
            <v xml:space="preserve">Fortalecer la prestación de servicios de salud de las direcciones departamentales, distritales y municipales de la red publica del país a través de la cofinanciación de proyectos para la atención de la población urbana y rural.                       </v>
          </cell>
        </row>
        <row r="29">
          <cell r="A29" t="str">
            <v>130103</v>
          </cell>
          <cell r="B29" t="str">
            <v>3</v>
          </cell>
          <cell r="C29" t="str">
            <v>13010</v>
          </cell>
          <cell r="D29" t="str">
            <v>OD13010-003</v>
          </cell>
          <cell r="E29" t="str">
            <v xml:space="preserve">Optimizar lel proceso de gestión de Emergencias y Desastres estableciendo mecanismos de gestión que garanticen el mejoramiento contínuo                                                                                                                   </v>
          </cell>
        </row>
        <row r="30">
          <cell r="A30" t="str">
            <v>130104</v>
          </cell>
          <cell r="B30" t="str">
            <v>4</v>
          </cell>
          <cell r="C30" t="str">
            <v>13010</v>
          </cell>
          <cell r="D30" t="str">
            <v>OD13010-004</v>
          </cell>
          <cell r="E30" t="str">
            <v xml:space="preserve">Identificar las amenazas que pueda afectar la salud con la visión de promover la gestión del riesgo , establecer, organizar la coordinación en el manejo de emergencias y desastres para el fortalecimiento de la capacidad de respuesta del sector       </v>
          </cell>
        </row>
        <row r="31">
          <cell r="A31" t="str">
            <v>130105</v>
          </cell>
          <cell r="B31" t="str">
            <v>5</v>
          </cell>
          <cell r="C31" t="str">
            <v>13010</v>
          </cell>
          <cell r="D31" t="str">
            <v>OD13010-005</v>
          </cell>
          <cell r="E31" t="str">
            <v>Apoyar inversión recursos direcciones deptales, distritales y mpales y la red pública de servicios del país, a través de cofinanciación de proyectos para fortalecer red nacional de urgencias y atencón de emergencias catastroficas y accidentes transit</v>
          </cell>
        </row>
        <row r="32">
          <cell r="A32" t="str">
            <v>131001</v>
          </cell>
          <cell r="B32" t="str">
            <v>1</v>
          </cell>
          <cell r="C32" t="str">
            <v>13100</v>
          </cell>
          <cell r="D32" t="str">
            <v>OD13100-001</v>
          </cell>
          <cell r="E32" t="str">
            <v>Implementar política nacional de prestación de servicios de salud, mediante desarrollo deejes estratégicos de accesibilidad, calidad y eficiencia, con propósito de mejorar acceso, calidad de servicios a los usuarios y eficiencia en el uso de recursos</v>
          </cell>
        </row>
        <row r="33">
          <cell r="A33" t="str">
            <v>131002</v>
          </cell>
          <cell r="B33" t="str">
            <v>2</v>
          </cell>
          <cell r="C33" t="str">
            <v>13100</v>
          </cell>
          <cell r="D33" t="str">
            <v>OD13100-002</v>
          </cell>
          <cell r="E33" t="str">
            <v xml:space="preserve">Promover el fortalecimiento de la infraestructura fisica y tecnologia hospitalaria                                                                                                                                                                        </v>
          </cell>
        </row>
        <row r="34">
          <cell r="A34" t="str">
            <v>131003</v>
          </cell>
          <cell r="B34" t="str">
            <v>3</v>
          </cell>
          <cell r="C34" t="str">
            <v>13100</v>
          </cell>
          <cell r="D34" t="str">
            <v>OD13100-003</v>
          </cell>
          <cell r="E34" t="str">
            <v xml:space="preserve">Formular y orientar políticas normas y proyectos relacionados con medicamentos, productos farmacéuticos, componentes anatómicos, dispositivos médicos y tecnologías, utilizados en cuidado y protección de salud y en tratamiento de enfermedades         </v>
          </cell>
        </row>
        <row r="35">
          <cell r="A35" t="str">
            <v>131004</v>
          </cell>
          <cell r="B35" t="str">
            <v>4</v>
          </cell>
          <cell r="C35" t="str">
            <v>13100</v>
          </cell>
          <cell r="D35" t="str">
            <v>OD13100-004</v>
          </cell>
          <cell r="E35" t="str">
            <v xml:space="preserve">Realizar acciones encaminadas a mejorar y mantener niveles superiores en la prestación de servicios de salud                                                                                                                                              </v>
          </cell>
        </row>
        <row r="36">
          <cell r="A36" t="str">
            <v>131005</v>
          </cell>
          <cell r="B36" t="str">
            <v>5</v>
          </cell>
          <cell r="C36" t="str">
            <v>13100</v>
          </cell>
          <cell r="D36" t="str">
            <v>OD13100-005</v>
          </cell>
          <cell r="E36" t="str">
            <v xml:space="preserve">Optimizar el proceso de gestión de Calidad de Servicios estableciendo mecanismos de gestión que garanticen el mejoramiento continúo                                                                                                                       </v>
          </cell>
        </row>
        <row r="37">
          <cell r="A37" t="str">
            <v>132001</v>
          </cell>
          <cell r="B37" t="str">
            <v>1</v>
          </cell>
          <cell r="C37" t="str">
            <v>13200</v>
          </cell>
          <cell r="D37" t="str">
            <v>OD13200-001</v>
          </cell>
          <cell r="E37" t="str">
            <v xml:space="preserve">Optimizar los procesos del ministerio de la protección social, estableciendo mecanismos de gestión que garanticen el mejoramiento continúo                                                                                                                </v>
          </cell>
        </row>
        <row r="38">
          <cell r="A38" t="str">
            <v>132002</v>
          </cell>
          <cell r="B38" t="str">
            <v>2</v>
          </cell>
          <cell r="C38" t="str">
            <v>13200</v>
          </cell>
          <cell r="D38" t="str">
            <v>OD13200-002</v>
          </cell>
          <cell r="E38" t="str">
            <v xml:space="preserve">Establecer, desarrollar, coordinar, ejecutar, evaluar y monitorear políticas, planes, programas, proyectos lineamientos técnicos y estrategias que contribuyan a mejorar la equidad y el acceso de las filas y en general de la población en situación de </v>
          </cell>
        </row>
        <row r="39">
          <cell r="A39" t="str">
            <v>132003</v>
          </cell>
          <cell r="B39" t="str">
            <v>3</v>
          </cell>
          <cell r="C39" t="str">
            <v>13200</v>
          </cell>
          <cell r="D39" t="str">
            <v>OD13200-003</v>
          </cell>
          <cell r="E39" t="str">
            <v xml:space="preserve">Definir o fortalecer mecanismos y estrategias para la atención de la población más vulnerable interinstitucional e intersectorialmente y para realizar el seguimiento a los programas y proyectos                                                         </v>
          </cell>
        </row>
        <row r="40">
          <cell r="A40" t="str">
            <v>132004</v>
          </cell>
          <cell r="B40" t="str">
            <v>4</v>
          </cell>
          <cell r="C40" t="str">
            <v>13200</v>
          </cell>
          <cell r="D40" t="str">
            <v>OD13200-004</v>
          </cell>
          <cell r="E40" t="str">
            <v xml:space="preserve">Fortalecer a las entidades territoriales en el manejo de las políticas, planes programas y proyectos dirigidos a las poblaciones vulnerables                                                                                                              </v>
          </cell>
        </row>
        <row r="41">
          <cell r="A41" t="str">
            <v>133001</v>
          </cell>
          <cell r="B41" t="str">
            <v>1</v>
          </cell>
          <cell r="C41" t="str">
            <v>13300</v>
          </cell>
          <cell r="D41" t="str">
            <v>OD13300-001</v>
          </cell>
          <cell r="E41" t="str">
            <v xml:space="preserve">Definir lineamientos de política planes programas y proyectos para la proteccion de la salud pública en el ambito nacional.                                                                                                                               </v>
          </cell>
        </row>
        <row r="42">
          <cell r="A42" t="str">
            <v>133002</v>
          </cell>
          <cell r="B42" t="str">
            <v>2</v>
          </cell>
          <cell r="C42" t="str">
            <v>13300</v>
          </cell>
          <cell r="D42" t="str">
            <v>OD13300-002</v>
          </cell>
          <cell r="E42" t="str">
            <v xml:space="preserve">Definir, implementar y evaluar planes y programas para enfermedades prevenibles por vacunas.                                                                                                                                                              </v>
          </cell>
        </row>
        <row r="43">
          <cell r="A43" t="str">
            <v>133003</v>
          </cell>
          <cell r="B43" t="str">
            <v>3</v>
          </cell>
          <cell r="C43" t="str">
            <v>13300</v>
          </cell>
          <cell r="D43" t="str">
            <v>OD13300-003</v>
          </cell>
          <cell r="E43" t="str">
            <v xml:space="preserve">Optimizar el proceso de gestion de salud pública, estableciendo mecanismos de gestion que garanticen el mejoramiento continuo.                                                                                                                            </v>
          </cell>
        </row>
        <row r="44">
          <cell r="A44" t="str">
            <v>133101</v>
          </cell>
          <cell r="B44" t="str">
            <v>1</v>
          </cell>
          <cell r="C44" t="str">
            <v>13310</v>
          </cell>
          <cell r="D44" t="str">
            <v>OD13310-001</v>
          </cell>
          <cell r="E44" t="str">
            <v xml:space="preserve">Desarrollar estrategias de prevención, rehabilitación y resocialización en lo referente a farmacodependencia                                                                                                                                              </v>
          </cell>
        </row>
        <row r="45">
          <cell r="A45" t="str">
            <v>133102</v>
          </cell>
          <cell r="B45" t="str">
            <v>2</v>
          </cell>
          <cell r="C45" t="str">
            <v>13310</v>
          </cell>
          <cell r="D45" t="str">
            <v>OD13310-002</v>
          </cell>
          <cell r="E45" t="str">
            <v xml:space="preserve">Desarrollar acciones dirigidas  a fortalecer los controles de inspección vigilancia y control                                                                                                                                                             </v>
          </cell>
        </row>
        <row r="46">
          <cell r="A46" t="str">
            <v>133103</v>
          </cell>
          <cell r="B46" t="str">
            <v>3</v>
          </cell>
          <cell r="C46" t="str">
            <v>13310</v>
          </cell>
          <cell r="D46" t="str">
            <v>OD13310-003</v>
          </cell>
          <cell r="E46" t="str">
            <v xml:space="preserve">Propender por el abastecimiento de medicamentos y sustancias de control especial y/o MME                                                                                                                                                                  </v>
          </cell>
        </row>
        <row r="47">
          <cell r="A47" t="str">
            <v>133105</v>
          </cell>
          <cell r="B47" t="str">
            <v>5</v>
          </cell>
          <cell r="C47" t="str">
            <v>13310</v>
          </cell>
          <cell r="D47" t="str">
            <v>OD13310-005</v>
          </cell>
          <cell r="E47" t="str">
            <v xml:space="preserve">Optimizar el proceso de Gestión del Fondo Nacional de Estupefacientes  estableciendo mecanismos de gestiópn que garanticen el mejoramiento continuo                                                                                                       </v>
          </cell>
        </row>
        <row r="48">
          <cell r="A48" t="str">
            <v>134001</v>
          </cell>
          <cell r="B48" t="str">
            <v>1</v>
          </cell>
          <cell r="C48" t="str">
            <v>13400</v>
          </cell>
          <cell r="D48" t="str">
            <v>OD13400-001</v>
          </cell>
          <cell r="E48" t="str">
            <v xml:space="preserve">Optimizar el proceso de gestion de la Direccion de Gestion de la Demanda estableciendo mecanismos de gestion que garanticen el mejoramiento continuo.                                                                                                     </v>
          </cell>
        </row>
        <row r="49">
          <cell r="A49" t="str">
            <v>134002</v>
          </cell>
          <cell r="B49" t="str">
            <v>2</v>
          </cell>
          <cell r="C49" t="str">
            <v>13400</v>
          </cell>
          <cell r="D49" t="str">
            <v>OD13400-002</v>
          </cell>
          <cell r="E49" t="str">
            <v xml:space="preserve">Establecer Lineamientos para la  Unificacion de los Planes de Beneficios del SGSSS.                                                                                                                                                                       </v>
          </cell>
        </row>
        <row r="50">
          <cell r="A50" t="str">
            <v>134003</v>
          </cell>
          <cell r="B50" t="str">
            <v>3</v>
          </cell>
          <cell r="C50" t="str">
            <v>13400</v>
          </cell>
          <cell r="D50" t="str">
            <v>OD13400-003</v>
          </cell>
          <cell r="E50" t="str">
            <v xml:space="preserve">Establecer  Lineamientos de Politica del Aseguramiento                                                                                                                                                                                                    </v>
          </cell>
        </row>
        <row r="51">
          <cell r="A51" t="str">
            <v>135001</v>
          </cell>
          <cell r="B51" t="str">
            <v>1</v>
          </cell>
          <cell r="C51" t="str">
            <v>13500</v>
          </cell>
          <cell r="D51" t="str">
            <v>OD13500-001</v>
          </cell>
          <cell r="E51" t="str">
            <v xml:space="preserve">Promover el fortalecimiento institucional de los actores del Sistema General de Riesgos Profesionales para lograr el cumplimiento de los objetivos y compromisos propuestos                                                                               </v>
          </cell>
        </row>
        <row r="52">
          <cell r="A52" t="str">
            <v>135002</v>
          </cell>
          <cell r="B52" t="str">
            <v>2</v>
          </cell>
          <cell r="C52" t="str">
            <v>13500</v>
          </cell>
          <cell r="D52" t="str">
            <v>OD13500-002</v>
          </cell>
          <cell r="E52" t="str">
            <v xml:space="preserve">Impulsar el desarrollo técnico tecnológico, científico del Sistema General de Riesgos Profesionales.                                                                                                                                                      </v>
          </cell>
        </row>
        <row r="53">
          <cell r="A53" t="str">
            <v>135003</v>
          </cell>
          <cell r="B53" t="str">
            <v>3</v>
          </cell>
          <cell r="C53" t="str">
            <v>13500</v>
          </cell>
          <cell r="D53" t="str">
            <v>OD13500-003</v>
          </cell>
          <cell r="E53" t="str">
            <v xml:space="preserve">Optimizar los procesos del Ministerio de la Protección Social estableciendo mecanismos de Gestión que garanticen el mejoramiento continuo del proceso de Riesgos Profesionales                                                                            </v>
          </cell>
        </row>
        <row r="54">
          <cell r="A54" t="str">
            <v>135004</v>
          </cell>
          <cell r="B54" t="str">
            <v>4</v>
          </cell>
          <cell r="C54" t="str">
            <v>13500</v>
          </cell>
          <cell r="D54" t="str">
            <v>OD13500-004</v>
          </cell>
          <cell r="E54" t="str">
            <v xml:space="preserve">Desarrollar políticas, planes y acciones de promoción de la salud en el trabajo y prevención de los riesgos ocupacionales de la población colombiana.                                                                                                     </v>
          </cell>
        </row>
        <row r="55">
          <cell r="A55" t="str">
            <v>135005</v>
          </cell>
          <cell r="B55" t="str">
            <v>5</v>
          </cell>
          <cell r="C55" t="str">
            <v>13500</v>
          </cell>
          <cell r="D55" t="str">
            <v>OD13500-005</v>
          </cell>
          <cell r="E55" t="str">
            <v xml:space="preserve">Aumentar la cobertura de acciones dirigida a la población general para el desarrollo y fortalecimiento de la cultura de autocuidado entorno a la adopción de actuaciones seguras en el ámbito laboral, extralaboral, la familia y la comunidad.           </v>
          </cell>
        </row>
        <row r="56">
          <cell r="A56" t="str">
            <v>135006</v>
          </cell>
          <cell r="B56" t="str">
            <v>6</v>
          </cell>
          <cell r="C56" t="str">
            <v>13500</v>
          </cell>
          <cell r="D56" t="str">
            <v>OD13500-006</v>
          </cell>
          <cell r="E56" t="str">
            <v xml:space="preserve">Mejorar la gestión de las instancias responsables de los procesos de inspección, vigilancia y control en el Sistema General den Riesgos Profesionales                                                                                                     </v>
          </cell>
        </row>
        <row r="57">
          <cell r="A57" t="str">
            <v>140201</v>
          </cell>
          <cell r="B57" t="str">
            <v>1</v>
          </cell>
          <cell r="C57" t="str">
            <v>14020</v>
          </cell>
          <cell r="D57" t="str">
            <v>OD14020-001</v>
          </cell>
          <cell r="E57" t="str">
            <v xml:space="preserve">Contribuir a la obtención de providencias judiciales ajustadas a derecho, producto de la observancia del debido proceso de las formas propias de cada juicio y de un amplio debate  probatorio que garantice  el principio de legalidad.                  </v>
          </cell>
        </row>
        <row r="58">
          <cell r="A58" t="str">
            <v>140202</v>
          </cell>
          <cell r="B58" t="str">
            <v>2</v>
          </cell>
          <cell r="C58" t="str">
            <v>14020</v>
          </cell>
          <cell r="D58" t="str">
            <v>OD14020-002</v>
          </cell>
          <cell r="E58" t="str">
            <v xml:space="preserve">Optimizar el proceso de Gestión del  GIT estableciendo mecanismos de Gestión al mejoramiento continuo                                                                                                                                                     </v>
          </cell>
        </row>
        <row r="59">
          <cell r="A59" t="str">
            <v>140203</v>
          </cell>
          <cell r="B59" t="str">
            <v>3</v>
          </cell>
          <cell r="C59" t="str">
            <v>14020</v>
          </cell>
          <cell r="D59" t="str">
            <v>OD14020-003</v>
          </cell>
          <cell r="E59" t="str">
            <v xml:space="preserve">Atender en derecho las solicitudes que conforman las reclamaciones del Orden Secuencial de Pagos                                                                                                                                                          </v>
          </cell>
        </row>
        <row r="60">
          <cell r="A60" t="str">
            <v>140204</v>
          </cell>
          <cell r="B60" t="str">
            <v>4</v>
          </cell>
          <cell r="C60" t="str">
            <v>14020</v>
          </cell>
          <cell r="D60" t="str">
            <v>OD14020-004</v>
          </cell>
          <cell r="E60" t="str">
            <v xml:space="preserve">Cumplir con las respuestas a reclamaciones afectadas por extrabajadores, pensionados, sustitutos, apoderados, asociaciones, entes judiciales y  de control                                                                                                </v>
          </cell>
        </row>
        <row r="61">
          <cell r="A61" t="str">
            <v>141001</v>
          </cell>
          <cell r="B61" t="str">
            <v>1</v>
          </cell>
          <cell r="C61" t="str">
            <v>14100</v>
          </cell>
          <cell r="D61" t="str">
            <v>OD14100-001</v>
          </cell>
          <cell r="E61" t="str">
            <v xml:space="preserve">Optimizar el proceso de gestión de Protección laboral estableciendo mecanismos de gestión que garanticen el mejoramiento continuo.                                                                                                                        </v>
          </cell>
        </row>
        <row r="62">
          <cell r="A62" t="str">
            <v>141002</v>
          </cell>
          <cell r="B62" t="str">
            <v>2</v>
          </cell>
          <cell r="C62" t="str">
            <v>14100</v>
          </cell>
          <cell r="D62" t="str">
            <v>OD14100-002</v>
          </cell>
          <cell r="E62" t="str">
            <v xml:space="preserve">Contribuir en la implementación de políticas, planes y programas que mejoren las condiciones de trabajo de las poblaciones más vulnerables.                                                                                                               </v>
          </cell>
        </row>
        <row r="63">
          <cell r="A63" t="str">
            <v>141003</v>
          </cell>
          <cell r="B63" t="str">
            <v>3</v>
          </cell>
          <cell r="C63" t="str">
            <v>14100</v>
          </cell>
          <cell r="D63" t="str">
            <v>OD14100-003</v>
          </cell>
          <cell r="E63" t="str">
            <v xml:space="preserve">Generar políticas estrategias instrumentos y metodologías para la generación de trabajo y empleo decente e impulso a la productividad                                                                                                                     </v>
          </cell>
        </row>
        <row r="64">
          <cell r="A64" t="str">
            <v>141004</v>
          </cell>
          <cell r="B64" t="str">
            <v>4</v>
          </cell>
          <cell r="C64" t="str">
            <v>14100</v>
          </cell>
          <cell r="D64" t="str">
            <v>OD14100-004</v>
          </cell>
          <cell r="E64" t="str">
            <v>Gestionar políticas estrategias programas y proyectos para la protección del trabajador, el diálogo social la concertacion entre actores con el fin de armonizar las relaciones laborales y el fortalecimiento de nuevas formas y esquemas de organización</v>
          </cell>
        </row>
        <row r="65">
          <cell r="A65" t="str">
            <v>142001</v>
          </cell>
          <cell r="B65" t="str">
            <v>1</v>
          </cell>
          <cell r="C65" t="str">
            <v>14200</v>
          </cell>
          <cell r="D65" t="str">
            <v>OD14200-001</v>
          </cell>
          <cell r="E65" t="str">
            <v xml:space="preserve">Desarrollar mecanismos e instrumentos que conduzcan a una gestión eficiente, efectiva y eficaz, manteniendo los estándares de calidad y el mejoramiento continúo que beneficien a la población objeto.                                                    </v>
          </cell>
        </row>
        <row r="66">
          <cell r="A66" t="str">
            <v>142002</v>
          </cell>
          <cell r="B66" t="str">
            <v>2</v>
          </cell>
          <cell r="C66" t="str">
            <v>14200</v>
          </cell>
          <cell r="D66" t="str">
            <v>OD14200-002</v>
          </cell>
          <cell r="E66" t="str">
            <v xml:space="preserve">Desarrollar y aplicar instrumentos, estrategias y herramientas de gestión para el trabajo y la vinculación de la población desempleada al mercado laboral desde la perspectiva de género y con énfasis en grupos étnicos y poblaciones desplazadas.       </v>
          </cell>
        </row>
        <row r="67">
          <cell r="A67" t="str">
            <v>143001</v>
          </cell>
          <cell r="B67" t="str">
            <v>1</v>
          </cell>
          <cell r="C67" t="str">
            <v>14300</v>
          </cell>
          <cell r="D67" t="str">
            <v>OD14300-001</v>
          </cell>
          <cell r="E67" t="str">
            <v xml:space="preserve">Diseñar e implementar  políticas, estrategias, procesos y metodologías que contribuyan a fortalecer  al sistema de IVC                                                                                                                                    </v>
          </cell>
        </row>
        <row r="68">
          <cell r="A68" t="str">
            <v>143002</v>
          </cell>
          <cell r="B68" t="str">
            <v>2</v>
          </cell>
          <cell r="C68" t="str">
            <v>14300</v>
          </cell>
          <cell r="D68" t="str">
            <v>OD14300-002</v>
          </cell>
          <cell r="E68" t="str">
            <v xml:space="preserve">Contribuír al fortalecimiento de las relaciones laborales individuales y colectivas, a través del cumplimiento de la normatividad laboral.                                                                                                                </v>
          </cell>
        </row>
        <row r="69">
          <cell r="A69" t="str">
            <v>143003</v>
          </cell>
          <cell r="B69" t="str">
            <v>3</v>
          </cell>
          <cell r="C69" t="str">
            <v>14300</v>
          </cell>
          <cell r="D69" t="str">
            <v>OD14300-003</v>
          </cell>
          <cell r="E69" t="str">
            <v>Diseñar e implementar herramientas para el esquema de  IVC a los actores del Sistema de la Protección Social con el fin de contribuir a ampliar su cobertura  mediante la reducción de  los niveles de evasión, y a fortalecer los ingresos financieros co</v>
          </cell>
        </row>
        <row r="70">
          <cell r="A70" t="str">
            <v>143004</v>
          </cell>
          <cell r="B70" t="str">
            <v>4</v>
          </cell>
          <cell r="C70" t="str">
            <v>14300</v>
          </cell>
          <cell r="D70" t="str">
            <v>OD14300-004</v>
          </cell>
          <cell r="E70" t="str">
            <v xml:space="preserve">Optimizar el proceso de Gestión de Inspección,estableciendo mecanismos de gestión que garanticen el mejoramiento continuo                                                                                                                                 </v>
          </cell>
        </row>
        <row r="71">
          <cell r="A71" t="str">
            <v>144101</v>
          </cell>
          <cell r="B71" t="str">
            <v>1</v>
          </cell>
          <cell r="C71" t="str">
            <v>14410</v>
          </cell>
          <cell r="D71" t="str">
            <v>OD14410-001</v>
          </cell>
          <cell r="E71" t="str">
            <v xml:space="preserve">Desarrollar mecanismos e instrumentos que conduzcan a una gestión eficiente.                                                                                                                                                                              </v>
          </cell>
        </row>
        <row r="72">
          <cell r="A72" t="str">
            <v>144102</v>
          </cell>
          <cell r="B72" t="str">
            <v>2</v>
          </cell>
          <cell r="C72" t="str">
            <v>14410</v>
          </cell>
          <cell r="D72" t="str">
            <v>OD14410-002</v>
          </cell>
          <cell r="E72" t="str">
            <v xml:space="preserve">Contribuir con el diseño e implementación de planes y programas orientados a poblaciones vulnerables.                                                                                                                                                     </v>
          </cell>
        </row>
        <row r="73">
          <cell r="A73" t="str">
            <v>144103</v>
          </cell>
          <cell r="B73" t="str">
            <v>3</v>
          </cell>
          <cell r="C73" t="str">
            <v>14410</v>
          </cell>
          <cell r="D73" t="str">
            <v>OD14410-003</v>
          </cell>
          <cell r="E73" t="str">
            <v xml:space="preserve">Diseñar e implementar estrategias, instrumentos y metodologías que contribuyan a fortalecer la promoción y la prevención en el marco de la protección social.                                                                                             </v>
          </cell>
        </row>
        <row r="74">
          <cell r="A74" t="str">
            <v>144104</v>
          </cell>
          <cell r="B74" t="str">
            <v>4</v>
          </cell>
          <cell r="C74" t="str">
            <v>14410</v>
          </cell>
          <cell r="D74" t="str">
            <v>OD14410-004</v>
          </cell>
          <cell r="E74" t="str">
            <v xml:space="preserve">Desarrollar y aplicar instrumentos, estrategias y herramientas para dinamizar iniciativas relacionadas con la generación de empleo y promoción del trabajo.                                                                                               </v>
          </cell>
        </row>
        <row r="75">
          <cell r="A75" t="str">
            <v>144105</v>
          </cell>
          <cell r="B75" t="str">
            <v>5</v>
          </cell>
          <cell r="C75" t="str">
            <v>14410</v>
          </cell>
          <cell r="D75" t="str">
            <v>OD14410-005</v>
          </cell>
          <cell r="E75" t="str">
            <v xml:space="preserve">Desarrollar y aplicar instrumentos y estrategias encaminadas a fortalecer las organizaciones y velar por los derechos de los trabajadores, propiciando el diálogo social y la concertación entre los actores del Sistema de la Protección Social.         </v>
          </cell>
        </row>
        <row r="76">
          <cell r="A76" t="str">
            <v>144106</v>
          </cell>
          <cell r="B76" t="str">
            <v>6</v>
          </cell>
          <cell r="C76" t="str">
            <v>14410</v>
          </cell>
          <cell r="D76" t="str">
            <v>OD14410-006</v>
          </cell>
          <cell r="E76" t="str">
            <v xml:space="preserve">Desarrollar e implementar estrategias, instrumentos y metodologías que contribuyan a disminuir los niveles de evasión, elusión y morosidad en el Sistema de la Protección Social.                                                                         </v>
          </cell>
        </row>
        <row r="77">
          <cell r="A77" t="str">
            <v>144107</v>
          </cell>
          <cell r="B77" t="str">
            <v>7</v>
          </cell>
          <cell r="C77" t="str">
            <v>14410</v>
          </cell>
          <cell r="D77" t="str">
            <v>OD14410-007</v>
          </cell>
          <cell r="E77" t="str">
            <v xml:space="preserve">Desarrollar e implementar estrategias, instrumentos y metodologías que contribuyen a fortalecer  el esquema de Inspección, Vigilancia y Control del Trabajo.                                                                                              </v>
          </cell>
        </row>
        <row r="78">
          <cell r="A78" t="str">
            <v>144111</v>
          </cell>
          <cell r="B78" t="str">
            <v>1</v>
          </cell>
          <cell r="C78" t="str">
            <v>14411</v>
          </cell>
          <cell r="D78" t="str">
            <v>OD14411-001</v>
          </cell>
          <cell r="E78" t="str">
            <v xml:space="preserve">Desarrollar mecanismos e instrumentos que conduzcan a una gestión eficiente.                                                                                                                                                                              </v>
          </cell>
        </row>
        <row r="79">
          <cell r="A79" t="str">
            <v>144112</v>
          </cell>
          <cell r="B79" t="str">
            <v>2</v>
          </cell>
          <cell r="C79" t="str">
            <v>14411</v>
          </cell>
          <cell r="D79" t="str">
            <v>OD14411-002</v>
          </cell>
          <cell r="E79" t="str">
            <v xml:space="preserve">Contribuir con el diseño e implementación de planes y programas orientados a poblaciones vulnerables.                                                                                                                                                     </v>
          </cell>
        </row>
        <row r="80">
          <cell r="A80" t="str">
            <v>144113</v>
          </cell>
          <cell r="B80" t="str">
            <v>3</v>
          </cell>
          <cell r="C80" t="str">
            <v>14411</v>
          </cell>
          <cell r="D80" t="str">
            <v>OD14411-003</v>
          </cell>
          <cell r="E80" t="str">
            <v xml:space="preserve">Diseñar e implementar estrategias, instrumentos y metodologías que contribuyan a fortalecer la promoción y la prevención en el marco de la protección social                                                                                             </v>
          </cell>
        </row>
        <row r="81">
          <cell r="A81" t="str">
            <v>144114</v>
          </cell>
          <cell r="B81" t="str">
            <v>4</v>
          </cell>
          <cell r="C81" t="str">
            <v>14411</v>
          </cell>
          <cell r="D81" t="str">
            <v>OD14411-004</v>
          </cell>
          <cell r="E81" t="str">
            <v xml:space="preserve">Desarrollar y aplicar instrumentos, estrategias y herramientas para dinamizar iniciativas relacionadas con la generación de empleo y promoción del trabajo.                                                                                               </v>
          </cell>
        </row>
        <row r="82">
          <cell r="A82" t="str">
            <v>144115</v>
          </cell>
          <cell r="B82" t="str">
            <v>5</v>
          </cell>
          <cell r="C82" t="str">
            <v>14411</v>
          </cell>
          <cell r="D82" t="str">
            <v>OD14411-005</v>
          </cell>
          <cell r="E82" t="str">
            <v xml:space="preserve">Desarrollar y aplicar instrumentos y estrategias encaminadas a fortalecer las organizaciones y velar por los derechos de los trabajadores, propiciando el diálogo social y la concertación entre los actores del Sistema                                  </v>
          </cell>
        </row>
        <row r="83">
          <cell r="A83" t="str">
            <v>144116</v>
          </cell>
          <cell r="B83" t="str">
            <v>6</v>
          </cell>
          <cell r="C83" t="str">
            <v>14411</v>
          </cell>
          <cell r="D83" t="str">
            <v>OD14411-006</v>
          </cell>
          <cell r="E83" t="str">
            <v xml:space="preserve">Desarrollar e implementar estrategias, instrumentos y metodologías que contribuyan a disminuir los niveles de evasión, elusión y morosidad en el Sistema de la Protección Social.                                                                         </v>
          </cell>
        </row>
        <row r="84">
          <cell r="A84" t="str">
            <v>144117</v>
          </cell>
          <cell r="B84" t="str">
            <v>7</v>
          </cell>
          <cell r="C84" t="str">
            <v>14411</v>
          </cell>
          <cell r="D84" t="str">
            <v>OD14411-007</v>
          </cell>
          <cell r="E84" t="str">
            <v xml:space="preserve">Desarrollar e implementar estrategias, instrumentos y metodologías que contribuyen a fortalecer  el esquema de Inspección, Vigilancia y Control del Trabajo                                                                                              </v>
          </cell>
        </row>
        <row r="85">
          <cell r="A85" t="str">
            <v>144121</v>
          </cell>
          <cell r="B85" t="str">
            <v>1</v>
          </cell>
          <cell r="C85" t="str">
            <v>14412</v>
          </cell>
          <cell r="D85" t="str">
            <v>OD14412-001</v>
          </cell>
          <cell r="E85" t="str">
            <v xml:space="preserve">Desarrollar mecanismos e instrumentos que conduzcan a una gestión eficiente.                                                                                                                                                                              </v>
          </cell>
        </row>
        <row r="86">
          <cell r="A86" t="str">
            <v>144122</v>
          </cell>
          <cell r="B86" t="str">
            <v>2</v>
          </cell>
          <cell r="C86" t="str">
            <v>14412</v>
          </cell>
          <cell r="D86" t="str">
            <v>OD14412-002</v>
          </cell>
          <cell r="E86" t="str">
            <v xml:space="preserve">Contribuir con el diseño e implementación de planes y programas orientados a poblaciones vulnerables.                                                                                                                                                     </v>
          </cell>
        </row>
        <row r="87">
          <cell r="A87" t="str">
            <v>144123</v>
          </cell>
          <cell r="B87" t="str">
            <v>3</v>
          </cell>
          <cell r="C87" t="str">
            <v>14412</v>
          </cell>
          <cell r="D87" t="str">
            <v>OD14412-003</v>
          </cell>
          <cell r="E87" t="str">
            <v xml:space="preserve">Diseñar e implementar estrategias, instrumentos y metodologías que contribuyan a fortalecer la promoción y la prevención en el marco de la protección social                                                                                             </v>
          </cell>
        </row>
        <row r="88">
          <cell r="A88" t="str">
            <v>144124</v>
          </cell>
          <cell r="B88" t="str">
            <v>4</v>
          </cell>
          <cell r="C88" t="str">
            <v>14412</v>
          </cell>
          <cell r="D88" t="str">
            <v>OD14412-004</v>
          </cell>
          <cell r="E88" t="str">
            <v xml:space="preserve">Desarrollar y aplicar instrumentos, estrategias y herramientas para dinamizar iniciativas relacionadas con la generación de empleo y promoción del trabajo.                                                                                               </v>
          </cell>
        </row>
        <row r="89">
          <cell r="A89" t="str">
            <v>144125</v>
          </cell>
          <cell r="B89" t="str">
            <v>5</v>
          </cell>
          <cell r="C89" t="str">
            <v>14412</v>
          </cell>
          <cell r="D89" t="str">
            <v>OD14412-005</v>
          </cell>
          <cell r="E89" t="str">
            <v xml:space="preserve">Desarrollar y aplicar instrumentos y estrategias encaminadas a fortalecer las organizaciones y velar por los derechos de los trabajadores, propiciando el diálogo social y la concertación entre los actores del Sistema                                  </v>
          </cell>
        </row>
        <row r="90">
          <cell r="A90" t="str">
            <v>144126</v>
          </cell>
          <cell r="B90" t="str">
            <v>6</v>
          </cell>
          <cell r="C90" t="str">
            <v>14412</v>
          </cell>
          <cell r="D90" t="str">
            <v>OD14412-006</v>
          </cell>
          <cell r="E90" t="str">
            <v xml:space="preserve">Desarrollar e implementar estrategias, instrumentos y metodologías que contribuyan a disminuir los niveles de evasión, elusión y morosidad en el Sistema de la Protección Social.                                                                         </v>
          </cell>
        </row>
        <row r="91">
          <cell r="A91" t="str">
            <v>144127</v>
          </cell>
          <cell r="B91" t="str">
            <v>7</v>
          </cell>
          <cell r="C91" t="str">
            <v>14412</v>
          </cell>
          <cell r="D91" t="str">
            <v>OD14412-007</v>
          </cell>
          <cell r="E91" t="str">
            <v xml:space="preserve">Desarrollar e implementar estrategias, instrumentos y metodologías que contribuyen a fortalecer  el esquema de Inspección, Vigilancia y Control del Trabajo                                                                                              </v>
          </cell>
        </row>
        <row r="92">
          <cell r="A92" t="str">
            <v>144131</v>
          </cell>
          <cell r="B92" t="str">
            <v>1</v>
          </cell>
          <cell r="C92" t="str">
            <v>14413</v>
          </cell>
          <cell r="D92" t="str">
            <v>OD14413-001</v>
          </cell>
          <cell r="E92" t="str">
            <v xml:space="preserve">Desarrollar mecanismos e instrumentos que conduzcan a una gestión eficiente.                                                                                                                                                                              </v>
          </cell>
        </row>
        <row r="93">
          <cell r="A93" t="str">
            <v>144132</v>
          </cell>
          <cell r="B93" t="str">
            <v>2</v>
          </cell>
          <cell r="C93" t="str">
            <v>14413</v>
          </cell>
          <cell r="D93" t="str">
            <v>OD14413-002</v>
          </cell>
          <cell r="E93" t="str">
            <v xml:space="preserve">Contribuir con el diseño e implementación de planes y programas orientados a poblaciones vulnerables.                                                                                                                                                     </v>
          </cell>
        </row>
        <row r="94">
          <cell r="A94" t="str">
            <v>144133</v>
          </cell>
          <cell r="B94" t="str">
            <v>3</v>
          </cell>
          <cell r="C94" t="str">
            <v>14413</v>
          </cell>
          <cell r="D94" t="str">
            <v>OD14413-003</v>
          </cell>
          <cell r="E94" t="str">
            <v xml:space="preserve">Diseñar e implementar estrategias, instrumentos y metodologías que contribuyan a fortalecer la promoción y la prevención en el marco de la protección social                                                                                             </v>
          </cell>
        </row>
        <row r="95">
          <cell r="A95" t="str">
            <v>144134</v>
          </cell>
          <cell r="B95" t="str">
            <v>4</v>
          </cell>
          <cell r="C95" t="str">
            <v>14413</v>
          </cell>
          <cell r="D95" t="str">
            <v>OD14413-004</v>
          </cell>
          <cell r="E95" t="str">
            <v xml:space="preserve">Desarrollar y aplicar instrumentos, estrategias y herramientas para dinamizar iniciativas relacionadas con la generación de empleo y promoción del trabajo.                                                                                               </v>
          </cell>
        </row>
        <row r="96">
          <cell r="A96" t="str">
            <v>144135</v>
          </cell>
          <cell r="B96" t="str">
            <v>5</v>
          </cell>
          <cell r="C96" t="str">
            <v>14413</v>
          </cell>
          <cell r="D96" t="str">
            <v>OD14413-005</v>
          </cell>
          <cell r="E96" t="str">
            <v xml:space="preserve">Desarrollar y aplicar instrumentos y estrategias encaminadas a fortalecer las organizaciones y velar por los derechos de los trabajadores, propiciando el diálogo social y la concertación entre los actores del Sistema                                  </v>
          </cell>
        </row>
        <row r="97">
          <cell r="A97" t="str">
            <v>144136</v>
          </cell>
          <cell r="B97" t="str">
            <v>6</v>
          </cell>
          <cell r="C97" t="str">
            <v>14413</v>
          </cell>
          <cell r="D97" t="str">
            <v>OD14413-006</v>
          </cell>
          <cell r="E97" t="str">
            <v xml:space="preserve">Desarrollar e implementar estrategias, instrumentos y metodologías que contribuyan a disminuir los niveles de evasión, elusión y morosidad en el Sistema de la Protección Social.                                                                         </v>
          </cell>
        </row>
        <row r="98">
          <cell r="A98" t="str">
            <v>144137</v>
          </cell>
          <cell r="B98" t="str">
            <v>7</v>
          </cell>
          <cell r="C98" t="str">
            <v>14413</v>
          </cell>
          <cell r="D98" t="str">
            <v>OD14413-007</v>
          </cell>
          <cell r="E98" t="str">
            <v xml:space="preserve">Desarrollar e implementar estrategias, instrumentos y metodologías que contribuyen a fortalecer  el esquema de Inspección, Vigilancia y Control del Trabajo                                                                                              </v>
          </cell>
        </row>
        <row r="99">
          <cell r="A99" t="str">
            <v>144141</v>
          </cell>
          <cell r="B99" t="str">
            <v>1</v>
          </cell>
          <cell r="C99" t="str">
            <v>14414</v>
          </cell>
          <cell r="D99" t="str">
            <v>OD14414-001</v>
          </cell>
          <cell r="E99" t="str">
            <v xml:space="preserve">Desarrollar mecanismos e instrumentos que conduzcan a una gestión eficiente.                                                                                                                                                                              </v>
          </cell>
        </row>
        <row r="100">
          <cell r="A100" t="str">
            <v>144142</v>
          </cell>
          <cell r="B100" t="str">
            <v>2</v>
          </cell>
          <cell r="C100" t="str">
            <v>14414</v>
          </cell>
          <cell r="D100" t="str">
            <v>OD14414-002</v>
          </cell>
          <cell r="E100" t="str">
            <v xml:space="preserve">Contribuir con el diseño e implementación de planes y programas orientados a poblaciones vulnerables.                                                                                                                                                     </v>
          </cell>
        </row>
        <row r="101">
          <cell r="A101" t="str">
            <v>144143</v>
          </cell>
          <cell r="B101" t="str">
            <v>3</v>
          </cell>
          <cell r="C101" t="str">
            <v>14414</v>
          </cell>
          <cell r="D101" t="str">
            <v>OD14414-003</v>
          </cell>
          <cell r="E101" t="str">
            <v xml:space="preserve">Diseñar e implementar estrategias, instrumentos y metodologías que contribuyan a fortalecer la promoción y la prevención en el marco de la protección social                                                                                             </v>
          </cell>
        </row>
        <row r="102">
          <cell r="A102" t="str">
            <v>144144</v>
          </cell>
          <cell r="B102" t="str">
            <v>4</v>
          </cell>
          <cell r="C102" t="str">
            <v>14414</v>
          </cell>
          <cell r="D102" t="str">
            <v>OD14414-004</v>
          </cell>
          <cell r="E102" t="str">
            <v xml:space="preserve">Desarrollar y aplicar instrumentos, estrategias y herramientas para dinamizar iniciativas relacionadas con la generación de empleo y promoción del trabajo.                                                                                               </v>
          </cell>
        </row>
        <row r="103">
          <cell r="A103" t="str">
            <v>144145</v>
          </cell>
          <cell r="B103" t="str">
            <v>5</v>
          </cell>
          <cell r="C103" t="str">
            <v>14414</v>
          </cell>
          <cell r="D103" t="str">
            <v>OD14414-005</v>
          </cell>
          <cell r="E103" t="str">
            <v xml:space="preserve">Desarrollar y aplicar instrumentos y estrategias encaminadas a fortalecer las organizaciones y velar por los derechos de los trabajadores, propiciando el diálogo social y la concertación entre los actores del Sistema                                  </v>
          </cell>
        </row>
        <row r="104">
          <cell r="A104" t="str">
            <v>144146</v>
          </cell>
          <cell r="B104" t="str">
            <v>6</v>
          </cell>
          <cell r="C104" t="str">
            <v>14414</v>
          </cell>
          <cell r="D104" t="str">
            <v>OD14414-006</v>
          </cell>
          <cell r="E104" t="str">
            <v xml:space="preserve">Desarrollar e implementar estrategias, instrumentos y metodologías que contribuyan a disminuir los niveles de evasión, elusión y morosidad en el Sistema de la Protección Social.                                                                         </v>
          </cell>
        </row>
        <row r="105">
          <cell r="A105" t="str">
            <v>144147</v>
          </cell>
          <cell r="B105" t="str">
            <v>7</v>
          </cell>
          <cell r="C105" t="str">
            <v>14414</v>
          </cell>
          <cell r="D105" t="str">
            <v>OD14414-007</v>
          </cell>
          <cell r="E105" t="str">
            <v xml:space="preserve">Desarrollar e implementar estrategias, instrumentos y metodologías que contribuyen a fortalecer  el esquema de Inspección, Vigilancia y Control del Trabajo                                                                                              </v>
          </cell>
        </row>
        <row r="106">
          <cell r="A106" t="str">
            <v>144151</v>
          </cell>
          <cell r="B106" t="str">
            <v>1</v>
          </cell>
          <cell r="C106" t="str">
            <v>14415</v>
          </cell>
          <cell r="D106" t="str">
            <v>OD14415-001</v>
          </cell>
          <cell r="E106" t="str">
            <v xml:space="preserve">Desarrollar mecanismos e instrumentos que conduzcan a una gestión eficiente.                                                                                                                                                                              </v>
          </cell>
        </row>
        <row r="107">
          <cell r="A107" t="str">
            <v>144152</v>
          </cell>
          <cell r="B107" t="str">
            <v>2</v>
          </cell>
          <cell r="C107" t="str">
            <v>14415</v>
          </cell>
          <cell r="D107" t="str">
            <v>OD14415-002</v>
          </cell>
          <cell r="E107" t="str">
            <v xml:space="preserve">Contribuir con el diseño e implementación de planes y programas orientados a poblaciones vulnerables.                                                                                                                                                     </v>
          </cell>
        </row>
        <row r="108">
          <cell r="A108" t="str">
            <v>144153</v>
          </cell>
          <cell r="B108" t="str">
            <v>3</v>
          </cell>
          <cell r="C108" t="str">
            <v>14415</v>
          </cell>
          <cell r="D108" t="str">
            <v>OD14415-003</v>
          </cell>
          <cell r="E108" t="str">
            <v xml:space="preserve">Diseñar e implementar estrategias, instrumentos y metodologías que contribuyan a fortalecer la promoción y la prevención en el marco de la protección social                                                                                             </v>
          </cell>
        </row>
        <row r="109">
          <cell r="A109" t="str">
            <v>144154</v>
          </cell>
          <cell r="B109" t="str">
            <v>4</v>
          </cell>
          <cell r="C109" t="str">
            <v>14415</v>
          </cell>
          <cell r="D109" t="str">
            <v>OD14415-004</v>
          </cell>
          <cell r="E109" t="str">
            <v xml:space="preserve">Desarrollar y aplicar instrumentos, estrategias y herramientas para dinamizar iniciativas relacionadas con la generación de empleo y promoción del trabajo.                                                                                               </v>
          </cell>
        </row>
        <row r="110">
          <cell r="A110" t="str">
            <v>144155</v>
          </cell>
          <cell r="B110" t="str">
            <v>5</v>
          </cell>
          <cell r="C110" t="str">
            <v>14415</v>
          </cell>
          <cell r="D110" t="str">
            <v>OD14415-005</v>
          </cell>
          <cell r="E110" t="str">
            <v xml:space="preserve">Desarrollar y aplicar instrumentos y estrategias encaminadas a fortalecer las organizaciones y velar por los derechos de los trabajadores, propiciando el diálogo social y la concertación entre los actores del Sistema                                  </v>
          </cell>
        </row>
        <row r="111">
          <cell r="A111" t="str">
            <v>144156</v>
          </cell>
          <cell r="B111" t="str">
            <v>6</v>
          </cell>
          <cell r="C111" t="str">
            <v>14415</v>
          </cell>
          <cell r="D111" t="str">
            <v>OD14415-006</v>
          </cell>
          <cell r="E111" t="str">
            <v xml:space="preserve">Desarrollar e implementar estrategias, instrumentos y metodologías que contribuyan a disminuir los niveles de evasión, elusión y morosidad en el Sistema de la Protección Social.                                                                         </v>
          </cell>
        </row>
        <row r="112">
          <cell r="A112" t="str">
            <v>144157</v>
          </cell>
          <cell r="B112" t="str">
            <v>7</v>
          </cell>
          <cell r="C112" t="str">
            <v>14415</v>
          </cell>
          <cell r="D112" t="str">
            <v>OD14415-007</v>
          </cell>
          <cell r="E112" t="str">
            <v xml:space="preserve">Desarrollar e implementar estrategias, instrumentos y metodologías que contribuyen a fortalecer  el esquema de Inspección, Vigilancia y Control del Trabajo                                                                                              </v>
          </cell>
        </row>
        <row r="113">
          <cell r="A113" t="str">
            <v>144161</v>
          </cell>
          <cell r="B113" t="str">
            <v>1</v>
          </cell>
          <cell r="C113" t="str">
            <v>14416</v>
          </cell>
          <cell r="D113" t="str">
            <v>OD14416-001</v>
          </cell>
          <cell r="E113" t="str">
            <v xml:space="preserve">Desarrollar mecanismos e instrumentos que conduzcan a una gestión eficiente.                                                                                                                                                                              </v>
          </cell>
        </row>
        <row r="114">
          <cell r="A114" t="str">
            <v>144162</v>
          </cell>
          <cell r="B114" t="str">
            <v>2</v>
          </cell>
          <cell r="C114" t="str">
            <v>14416</v>
          </cell>
          <cell r="D114" t="str">
            <v>OD14416-002</v>
          </cell>
          <cell r="E114" t="str">
            <v xml:space="preserve">Contribuir con el diseño e implementación de planes y programas orientados a poblaciones vulnerables.                                                                                                                                                     </v>
          </cell>
        </row>
        <row r="115">
          <cell r="A115" t="str">
            <v>144163</v>
          </cell>
          <cell r="B115" t="str">
            <v>3</v>
          </cell>
          <cell r="C115" t="str">
            <v>14416</v>
          </cell>
          <cell r="D115" t="str">
            <v>OD14416-003</v>
          </cell>
          <cell r="E115" t="str">
            <v xml:space="preserve">Diseñar e implementar estrategias, instrumentos y metodologías que contribuyan a fortalecer la promoción y la prevención en el marco de la protección social                                                                                             </v>
          </cell>
        </row>
        <row r="116">
          <cell r="A116" t="str">
            <v>144164</v>
          </cell>
          <cell r="B116" t="str">
            <v>4</v>
          </cell>
          <cell r="C116" t="str">
            <v>14416</v>
          </cell>
          <cell r="D116" t="str">
            <v>OD14416-004</v>
          </cell>
          <cell r="E116" t="str">
            <v xml:space="preserve">Desarrollar y aplicar instrumentos, estrategias y herramientas para dinamizar iniciativas relacionadas con la generación de empleo y promoción del trabajo.                                                                                               </v>
          </cell>
        </row>
        <row r="117">
          <cell r="A117" t="str">
            <v>144165</v>
          </cell>
          <cell r="B117" t="str">
            <v>5</v>
          </cell>
          <cell r="C117" t="str">
            <v>14416</v>
          </cell>
          <cell r="D117" t="str">
            <v>OD14416-005</v>
          </cell>
          <cell r="E117" t="str">
            <v xml:space="preserve">Desarrollar y aplicar instrumentos y estrategias encaminadas a fortalecer las organizaciones y velar por los derechos de los trabajadores, propiciando el diálogo social y la concertación entre los actores del Sistema                                  </v>
          </cell>
        </row>
        <row r="118">
          <cell r="A118" t="str">
            <v>144166</v>
          </cell>
          <cell r="B118" t="str">
            <v>6</v>
          </cell>
          <cell r="C118" t="str">
            <v>14416</v>
          </cell>
          <cell r="D118" t="str">
            <v>OD14416-006</v>
          </cell>
          <cell r="E118" t="str">
            <v xml:space="preserve">Desarrollar e implementar estrategias, instrumentos y metodologías que contribuyan a disminuir los niveles de evasión, elusión y morosidad en el Sistema de la Protección Social.                                                                         </v>
          </cell>
        </row>
        <row r="119">
          <cell r="A119" t="str">
            <v>144167</v>
          </cell>
          <cell r="B119" t="str">
            <v>7</v>
          </cell>
          <cell r="C119" t="str">
            <v>14416</v>
          </cell>
          <cell r="D119" t="str">
            <v>OD14416-007</v>
          </cell>
          <cell r="E119" t="str">
            <v xml:space="preserve">Desarrollar e implementar estrategias, instrumentos y metodologías que contribuyen a fortalecer  el esquema de Inspección, Vigilancia y Control del Trabajo                                                                                              </v>
          </cell>
        </row>
        <row r="120">
          <cell r="A120" t="str">
            <v>144171</v>
          </cell>
          <cell r="B120" t="str">
            <v>1</v>
          </cell>
          <cell r="C120" t="str">
            <v>14417</v>
          </cell>
          <cell r="D120" t="str">
            <v>OD14417-001</v>
          </cell>
          <cell r="E120" t="str">
            <v xml:space="preserve">Desarrollar mecanismos e instrumentos que conduzcan a una gestión eficiente.                                                                                                                                                                              </v>
          </cell>
        </row>
        <row r="121">
          <cell r="A121" t="str">
            <v>144172</v>
          </cell>
          <cell r="B121" t="str">
            <v>2</v>
          </cell>
          <cell r="C121" t="str">
            <v>14417</v>
          </cell>
          <cell r="D121" t="str">
            <v>OD14417-002</v>
          </cell>
          <cell r="E121" t="str">
            <v xml:space="preserve">Contribuir con el diseño e implementación de planes y programas orientados a poblaciones vulnerables.                                                                                                                                                     </v>
          </cell>
        </row>
        <row r="122">
          <cell r="A122" t="str">
            <v>144173</v>
          </cell>
          <cell r="B122" t="str">
            <v>3</v>
          </cell>
          <cell r="C122" t="str">
            <v>14417</v>
          </cell>
          <cell r="D122" t="str">
            <v>OD14417-003</v>
          </cell>
          <cell r="E122" t="str">
            <v xml:space="preserve">Diseñar e implementar estrategias, instrumentos y metodologías que contribuyan a fortalecer la promoción y la prevención en el marco de la protección social                                                                                             </v>
          </cell>
        </row>
        <row r="123">
          <cell r="A123" t="str">
            <v>144174</v>
          </cell>
          <cell r="B123" t="str">
            <v>4</v>
          </cell>
          <cell r="C123" t="str">
            <v>14417</v>
          </cell>
          <cell r="D123" t="str">
            <v>OD14417-004</v>
          </cell>
          <cell r="E123" t="str">
            <v xml:space="preserve">Desarrollar y aplicar instrumentos, estrategias y herramientas para dinamizar iniciativas relacionadas con la generación de empleo y promoción del trabajo.                                                                                               </v>
          </cell>
        </row>
        <row r="124">
          <cell r="A124" t="str">
            <v>144175</v>
          </cell>
          <cell r="B124" t="str">
            <v>5</v>
          </cell>
          <cell r="C124" t="str">
            <v>14417</v>
          </cell>
          <cell r="D124" t="str">
            <v>OD14417-005</v>
          </cell>
          <cell r="E124" t="str">
            <v xml:space="preserve">Desarrollar y aplicar instrumentos y estrategias encaminadas a fortalecer las organizaciones y velar por los derechos de los trabajadores, propiciando el diálogo social y la concertación entre los actores del Sistema                                  </v>
          </cell>
        </row>
        <row r="125">
          <cell r="A125" t="str">
            <v>144176</v>
          </cell>
          <cell r="B125" t="str">
            <v>6</v>
          </cell>
          <cell r="C125" t="str">
            <v>14417</v>
          </cell>
          <cell r="D125" t="str">
            <v>OD14417-006</v>
          </cell>
          <cell r="E125" t="str">
            <v xml:space="preserve">Desarrollar e implementar estrategias, instrumentos y metodologías que contribuyan a disminuir los niveles de evasión, elusión y morosidad en el Sistema de la Protección Social.                                                                         </v>
          </cell>
        </row>
        <row r="126">
          <cell r="A126" t="str">
            <v>144177</v>
          </cell>
          <cell r="B126" t="str">
            <v>7</v>
          </cell>
          <cell r="C126" t="str">
            <v>14417</v>
          </cell>
          <cell r="D126" t="str">
            <v>OD14417-007</v>
          </cell>
          <cell r="E126" t="str">
            <v xml:space="preserve">Desarrollar e implementar estrategias, instrumentos y metodologías que contribuyen a fortalecer  el esquema de Inspección, Vigilancia y Control del Trabajo                                                                                              </v>
          </cell>
        </row>
        <row r="127">
          <cell r="A127" t="str">
            <v>144181</v>
          </cell>
          <cell r="B127" t="str">
            <v>1</v>
          </cell>
          <cell r="C127" t="str">
            <v>14418</v>
          </cell>
          <cell r="D127" t="str">
            <v>OD14418-001</v>
          </cell>
          <cell r="E127" t="str">
            <v xml:space="preserve">Desarrollar mecanismos e instrumentos que conduzcan a una gestión eficiente.                                                                                                                                                                              </v>
          </cell>
        </row>
        <row r="128">
          <cell r="A128" t="str">
            <v>144182</v>
          </cell>
          <cell r="B128" t="str">
            <v>2</v>
          </cell>
          <cell r="C128" t="str">
            <v>14418</v>
          </cell>
          <cell r="D128" t="str">
            <v>OD14418-002</v>
          </cell>
          <cell r="E128" t="str">
            <v xml:space="preserve">Contribuir con el diseño e implementación de planes y programas orientados a poblaciones vulnerables.                                                                                                                                                     </v>
          </cell>
        </row>
        <row r="129">
          <cell r="A129" t="str">
            <v>144183</v>
          </cell>
          <cell r="B129" t="str">
            <v>3</v>
          </cell>
          <cell r="C129" t="str">
            <v>14418</v>
          </cell>
          <cell r="D129" t="str">
            <v>OD14418-003</v>
          </cell>
          <cell r="E129" t="str">
            <v xml:space="preserve">Diseñar e implementar estrategias, instrumentos y metodologías que contribuyan a fortalecer la promoción y la prevención en el marco de la protección social                                                                                             </v>
          </cell>
        </row>
        <row r="130">
          <cell r="A130" t="str">
            <v>144184</v>
          </cell>
          <cell r="B130" t="str">
            <v>4</v>
          </cell>
          <cell r="C130" t="str">
            <v>14418</v>
          </cell>
          <cell r="D130" t="str">
            <v>OD14418-004</v>
          </cell>
          <cell r="E130" t="str">
            <v xml:space="preserve">Desarrollar y aplicar instrumentos, estrategias y herramientas para dinamizar iniciativas relacionadas con la generación de empleo y promoción del trabajo.                                                                                               </v>
          </cell>
        </row>
        <row r="131">
          <cell r="A131" t="str">
            <v>144185</v>
          </cell>
          <cell r="B131" t="str">
            <v>5</v>
          </cell>
          <cell r="C131" t="str">
            <v>14418</v>
          </cell>
          <cell r="D131" t="str">
            <v>OD14418-005</v>
          </cell>
          <cell r="E131" t="str">
            <v xml:space="preserve">Desarrollar y aplicar instrumentos y estrategias encaminadas a fortalecer las organizaciones y velar por los derechos de los trabajadores, propiciando el diálogo social y la concertación entre los actores del Sistema                                  </v>
          </cell>
        </row>
        <row r="132">
          <cell r="A132" t="str">
            <v>144186</v>
          </cell>
          <cell r="B132" t="str">
            <v>6</v>
          </cell>
          <cell r="C132" t="str">
            <v>14418</v>
          </cell>
          <cell r="D132" t="str">
            <v>OD14418-006</v>
          </cell>
          <cell r="E132" t="str">
            <v xml:space="preserve">Desarrollar e implementar estrategias, instrumentos y metodologías que contribuyan a disminuir los niveles de evasión, elusión y morosidad en el Sistema de la Protección Social.                                                                         </v>
          </cell>
        </row>
        <row r="133">
          <cell r="A133" t="str">
            <v>144187</v>
          </cell>
          <cell r="B133" t="str">
            <v>7</v>
          </cell>
          <cell r="C133" t="str">
            <v>14418</v>
          </cell>
          <cell r="D133" t="str">
            <v>OD14418-007</v>
          </cell>
          <cell r="E133" t="str">
            <v xml:space="preserve">Desarrollar e implementar estrategias, instrumentos y metodologías que contribuyen a fortalecer  el esquema de Inspección, Vigilancia y Control del Trabajo                                                                                              </v>
          </cell>
        </row>
        <row r="134">
          <cell r="A134" t="str">
            <v>144191</v>
          </cell>
          <cell r="B134" t="str">
            <v>1</v>
          </cell>
          <cell r="C134" t="str">
            <v>14419</v>
          </cell>
          <cell r="D134" t="str">
            <v>OD14419-001</v>
          </cell>
          <cell r="E134" t="str">
            <v xml:space="preserve">Desarrollar mecanismos e instrumentos que conduzcan a una gestión eficiente.                                                                                                                                                                              </v>
          </cell>
        </row>
        <row r="135">
          <cell r="A135" t="str">
            <v>144192</v>
          </cell>
          <cell r="B135" t="str">
            <v>2</v>
          </cell>
          <cell r="C135" t="str">
            <v>14419</v>
          </cell>
          <cell r="D135" t="str">
            <v>OD14419-002</v>
          </cell>
          <cell r="E135" t="str">
            <v xml:space="preserve">Contribuir con el diseño e implementación de planes y programas orientados a poblaciones vulnerables.                                                                                                                                                     </v>
          </cell>
        </row>
        <row r="136">
          <cell r="A136" t="str">
            <v>144193</v>
          </cell>
          <cell r="B136" t="str">
            <v>3</v>
          </cell>
          <cell r="C136" t="str">
            <v>14419</v>
          </cell>
          <cell r="D136" t="str">
            <v>OD14419-003</v>
          </cell>
          <cell r="E136" t="str">
            <v xml:space="preserve">Diseñar e implementar estrategias, instrumentos y metodologías que contribuyan a fortalecer la promoción y la prevención en el marco de la protección social                                                                                             </v>
          </cell>
        </row>
        <row r="137">
          <cell r="A137" t="str">
            <v>144194</v>
          </cell>
          <cell r="B137" t="str">
            <v>4</v>
          </cell>
          <cell r="C137" t="str">
            <v>14419</v>
          </cell>
          <cell r="D137" t="str">
            <v>OD14419-004</v>
          </cell>
          <cell r="E137" t="str">
            <v xml:space="preserve">Desarrollar y aplicar instrumentos, estrategias y herramientas para dinamizar iniciativas relacionadas con la generación de empleo y promoción del trabajo.                                                                                               </v>
          </cell>
        </row>
        <row r="138">
          <cell r="A138" t="str">
            <v>144195</v>
          </cell>
          <cell r="B138" t="str">
            <v>5</v>
          </cell>
          <cell r="C138" t="str">
            <v>14419</v>
          </cell>
          <cell r="D138" t="str">
            <v>OD14419-005</v>
          </cell>
          <cell r="E138" t="str">
            <v xml:space="preserve">Desarrollar y aplicar instrumentos y estrategias encaminadas a fortalecer las organizaciones y velar por los derechos de los trabajadores, propiciando el diálogo social y la concertación entre los actores del Sistema                                  </v>
          </cell>
        </row>
        <row r="139">
          <cell r="A139" t="str">
            <v>144196</v>
          </cell>
          <cell r="B139" t="str">
            <v>6</v>
          </cell>
          <cell r="C139" t="str">
            <v>14419</v>
          </cell>
          <cell r="D139" t="str">
            <v>OD14419-006</v>
          </cell>
          <cell r="E139" t="str">
            <v xml:space="preserve">Desarrollar e implementar estrategias, instrumentos y metodologías que contribuyan a disminuir los niveles de evasión, elusión y morosidad en el Sistema de la Protección Social.                                                                         </v>
          </cell>
        </row>
        <row r="140">
          <cell r="A140" t="str">
            <v>144197</v>
          </cell>
          <cell r="B140" t="str">
            <v>7</v>
          </cell>
          <cell r="C140" t="str">
            <v>14419</v>
          </cell>
          <cell r="D140" t="str">
            <v>OD14419-007</v>
          </cell>
          <cell r="E140" t="str">
            <v xml:space="preserve">Desarrollar e implementar estrategias, instrumentos y metodologías que contribuyen a fortalecer  el esquema de Inspección, Vigilancia y Control del Trabajo                                                                                              </v>
          </cell>
        </row>
        <row r="141">
          <cell r="A141" t="str">
            <v>144201</v>
          </cell>
          <cell r="B141" t="str">
            <v>1</v>
          </cell>
          <cell r="C141" t="str">
            <v>14420</v>
          </cell>
          <cell r="D141" t="str">
            <v>OD14420-001</v>
          </cell>
          <cell r="E141" t="str">
            <v xml:space="preserve">Desarrollar mecanismos e instrumentos que conduzcan a una gestión eficiente.                                                                                                                                                                              </v>
          </cell>
        </row>
        <row r="142">
          <cell r="A142" t="str">
            <v>144202</v>
          </cell>
          <cell r="B142" t="str">
            <v>2</v>
          </cell>
          <cell r="C142" t="str">
            <v>14420</v>
          </cell>
          <cell r="D142" t="str">
            <v>OD14420-002</v>
          </cell>
          <cell r="E142" t="str">
            <v xml:space="preserve">Contribuir con el diseño e implementación de planes y programas orientados a poblaciones vulnerables.                                                                                                                                                     </v>
          </cell>
        </row>
        <row r="143">
          <cell r="A143" t="str">
            <v>144203</v>
          </cell>
          <cell r="B143" t="str">
            <v>3</v>
          </cell>
          <cell r="C143" t="str">
            <v>14420</v>
          </cell>
          <cell r="D143" t="str">
            <v>OD14420-003</v>
          </cell>
          <cell r="E143" t="str">
            <v xml:space="preserve">Diseñar e implementar estrategias, instrumentos y metodologías que contribuyan a fortalecer la promoción y la prevención en el marco de la protección social                                                                                             </v>
          </cell>
        </row>
        <row r="144">
          <cell r="A144" t="str">
            <v>144204</v>
          </cell>
          <cell r="B144" t="str">
            <v>4</v>
          </cell>
          <cell r="C144" t="str">
            <v>14420</v>
          </cell>
          <cell r="D144" t="str">
            <v>OD14420-004</v>
          </cell>
          <cell r="E144" t="str">
            <v xml:space="preserve">Desarrollar y aplicar instrumentos, estrategias y herramientas para dinamizar iniciativas relacionadas con la generación de empleo y promoción del trabajo.                                                                                               </v>
          </cell>
        </row>
        <row r="145">
          <cell r="A145" t="str">
            <v>144205</v>
          </cell>
          <cell r="B145" t="str">
            <v>5</v>
          </cell>
          <cell r="C145" t="str">
            <v>14420</v>
          </cell>
          <cell r="D145" t="str">
            <v>OD14420-005</v>
          </cell>
          <cell r="E145" t="str">
            <v xml:space="preserve">Desarrollar y aplicar instrumentos y estrategias encaminadas a fortalecer las organizaciones y velar por los derechos de los trabajadores, propiciando el diálogo social y la concertación entre los actores del Sistema                                  </v>
          </cell>
        </row>
        <row r="146">
          <cell r="A146" t="str">
            <v>144206</v>
          </cell>
          <cell r="B146" t="str">
            <v>6</v>
          </cell>
          <cell r="C146" t="str">
            <v>14420</v>
          </cell>
          <cell r="D146" t="str">
            <v>OD14420-006</v>
          </cell>
          <cell r="E146" t="str">
            <v xml:space="preserve">Desarrollar e implementar estrategias, instrumentos y metodologías que contribuyan a disminuir los niveles de evasión, elusión y morosidad en el Sistema de la Protección Social.                                                                         </v>
          </cell>
        </row>
        <row r="147">
          <cell r="A147" t="str">
            <v>144207</v>
          </cell>
          <cell r="B147" t="str">
            <v>7</v>
          </cell>
          <cell r="C147" t="str">
            <v>14420</v>
          </cell>
          <cell r="D147" t="str">
            <v>OD14420-007</v>
          </cell>
          <cell r="E147" t="str">
            <v xml:space="preserve">Desarrollar e implementar estrategias, instrumentos y metodologías que contribuyen a fortalecer  el esquema de Inspección, Vigilancia y Control del Trabajo                                                                                              </v>
          </cell>
        </row>
        <row r="148">
          <cell r="A148" t="str">
            <v>144211</v>
          </cell>
          <cell r="B148" t="str">
            <v>1</v>
          </cell>
          <cell r="C148" t="str">
            <v>14421</v>
          </cell>
          <cell r="D148" t="str">
            <v>OD14421-001</v>
          </cell>
          <cell r="E148" t="str">
            <v xml:space="preserve">Desarrollar mecanismos e instrumentos que conduzcan a una gestión eficiente.                                                                                                                                                                              </v>
          </cell>
        </row>
        <row r="149">
          <cell r="A149" t="str">
            <v>144212</v>
          </cell>
          <cell r="B149" t="str">
            <v>2</v>
          </cell>
          <cell r="C149" t="str">
            <v>14421</v>
          </cell>
          <cell r="D149" t="str">
            <v>OD14421-002</v>
          </cell>
          <cell r="E149" t="str">
            <v xml:space="preserve">Contribuir con el diseño e implementación de planes y programas orientados a poblaciones vulnerables.                                                                                                                                                     </v>
          </cell>
        </row>
        <row r="150">
          <cell r="A150" t="str">
            <v>144213</v>
          </cell>
          <cell r="B150" t="str">
            <v>3</v>
          </cell>
          <cell r="C150" t="str">
            <v>14421</v>
          </cell>
          <cell r="D150" t="str">
            <v>OD14421-003</v>
          </cell>
          <cell r="E150" t="str">
            <v xml:space="preserve">Diseñar e implementar estrategias, instrumentos y metodologías que contribuyan a fortalecer la promoción y la prevención en el marco de la protección social                                                                                             </v>
          </cell>
        </row>
        <row r="151">
          <cell r="A151" t="str">
            <v>144214</v>
          </cell>
          <cell r="B151" t="str">
            <v>4</v>
          </cell>
          <cell r="C151" t="str">
            <v>14421</v>
          </cell>
          <cell r="D151" t="str">
            <v>OD14421-004</v>
          </cell>
          <cell r="E151" t="str">
            <v xml:space="preserve">Desarrollar y aplicar instrumentos, estrategias y herramientas para dinamizar iniciativas relacionadas con la generación de empleo y promoción del trabajo.                                                                                               </v>
          </cell>
        </row>
        <row r="152">
          <cell r="A152" t="str">
            <v>144215</v>
          </cell>
          <cell r="B152" t="str">
            <v>5</v>
          </cell>
          <cell r="C152" t="str">
            <v>14421</v>
          </cell>
          <cell r="D152" t="str">
            <v>OD14421-005</v>
          </cell>
          <cell r="E152" t="str">
            <v xml:space="preserve">Desarrollar y aplicar instrumentos y estrategias encaminadas a fortalecer las organizaciones y velar por los derechos de los trabajadores, propiciando el diálogo social y la concertación entre los actores del Sistema                                  </v>
          </cell>
        </row>
        <row r="153">
          <cell r="A153" t="str">
            <v>144216</v>
          </cell>
          <cell r="B153" t="str">
            <v>6</v>
          </cell>
          <cell r="C153" t="str">
            <v>14421</v>
          </cell>
          <cell r="D153" t="str">
            <v>OD14421-006</v>
          </cell>
          <cell r="E153" t="str">
            <v xml:space="preserve">Desarrollar e implementar estrategias, instrumentos y metodologías que contribuyan a disminuir los niveles de evasión, elusión y morosidad en el Sistema de la Protección Social.                                                                         </v>
          </cell>
        </row>
        <row r="154">
          <cell r="A154" t="str">
            <v>144217</v>
          </cell>
          <cell r="B154" t="str">
            <v>7</v>
          </cell>
          <cell r="C154" t="str">
            <v>14421</v>
          </cell>
          <cell r="D154" t="str">
            <v>OD14421-007</v>
          </cell>
          <cell r="E154" t="str">
            <v xml:space="preserve">Desarrollar e implementar estrategias, instrumentos y metodologías que contribuyen a fortalecer  el esquema de Inspección, Vigilancia y Control del Trabajo                                                                                              </v>
          </cell>
        </row>
        <row r="155">
          <cell r="A155" t="str">
            <v>144221</v>
          </cell>
          <cell r="B155" t="str">
            <v>1</v>
          </cell>
          <cell r="C155" t="str">
            <v>14422</v>
          </cell>
          <cell r="D155" t="str">
            <v>OD14422-001</v>
          </cell>
          <cell r="E155" t="str">
            <v xml:space="preserve">Desarrollar mecanismos e instrumentos que conduzcan a una gestión eficiente.                                                                                                                                                                              </v>
          </cell>
        </row>
        <row r="156">
          <cell r="A156" t="str">
            <v>144222</v>
          </cell>
          <cell r="B156" t="str">
            <v>2</v>
          </cell>
          <cell r="C156" t="str">
            <v>14422</v>
          </cell>
          <cell r="D156" t="str">
            <v>OD14422-002</v>
          </cell>
          <cell r="E156" t="str">
            <v xml:space="preserve">Contribuir con el diseño e implementación de planes y programas orientados a poblaciones vulnerables.                                                                                                                                                     </v>
          </cell>
        </row>
        <row r="157">
          <cell r="A157" t="str">
            <v>144223</v>
          </cell>
          <cell r="B157" t="str">
            <v>3</v>
          </cell>
          <cell r="C157" t="str">
            <v>14422</v>
          </cell>
          <cell r="D157" t="str">
            <v>OD14422-003</v>
          </cell>
          <cell r="E157" t="str">
            <v xml:space="preserve">Diseñar e implementar estrategias, instrumentos y metodologías que contribuyan a fortalecer la promoción y la prevención en el marco de la protección social                                                                                             </v>
          </cell>
        </row>
        <row r="158">
          <cell r="A158" t="str">
            <v>144224</v>
          </cell>
          <cell r="B158" t="str">
            <v>4</v>
          </cell>
          <cell r="C158" t="str">
            <v>14422</v>
          </cell>
          <cell r="D158" t="str">
            <v>OD14422-004</v>
          </cell>
          <cell r="E158" t="str">
            <v xml:space="preserve">Desarrollar y aplicar instrumentos, estrategias y herramientas para dinamizar iniciativas relacionadas con la generación de empleo y promoción del trabajo.                                                                                               </v>
          </cell>
        </row>
        <row r="159">
          <cell r="A159" t="str">
            <v>144225</v>
          </cell>
          <cell r="B159" t="str">
            <v>5</v>
          </cell>
          <cell r="C159" t="str">
            <v>14422</v>
          </cell>
          <cell r="D159" t="str">
            <v>OD14422-005</v>
          </cell>
          <cell r="E159" t="str">
            <v xml:space="preserve">Desarrollar y aplicar instrumentos y estrategias encaminadas a fortalecer las organizaciones y velar por los derechos de los trabajadores, propiciando el diálogo social y la concertación entre los actores del Sistema                                  </v>
          </cell>
        </row>
        <row r="160">
          <cell r="A160" t="str">
            <v>144226</v>
          </cell>
          <cell r="B160" t="str">
            <v>6</v>
          </cell>
          <cell r="C160" t="str">
            <v>14422</v>
          </cell>
          <cell r="D160" t="str">
            <v>OD14422-006</v>
          </cell>
          <cell r="E160" t="str">
            <v xml:space="preserve">Desarrollar e implementar estrategias, instrumentos y metodologías que contribuyan a disminuir los niveles de evasión, elusión y morosidad en el Sistema de la Protección Social.                                                                         </v>
          </cell>
        </row>
        <row r="161">
          <cell r="A161" t="str">
            <v>144227</v>
          </cell>
          <cell r="B161" t="str">
            <v>7</v>
          </cell>
          <cell r="C161" t="str">
            <v>14422</v>
          </cell>
          <cell r="D161" t="str">
            <v>OD14422-007</v>
          </cell>
          <cell r="E161" t="str">
            <v xml:space="preserve">Desarrollar e implementar estrategias, instrumentos y metodologías que contribuyen a fortalecer  el esquema de Inspección, Vigilancia y Control del Trabajo                                                                                              </v>
          </cell>
        </row>
        <row r="162">
          <cell r="A162" t="str">
            <v>144231</v>
          </cell>
          <cell r="B162" t="str">
            <v>1</v>
          </cell>
          <cell r="C162" t="str">
            <v>14423</v>
          </cell>
          <cell r="D162" t="str">
            <v>OD14423-001</v>
          </cell>
          <cell r="E162" t="str">
            <v xml:space="preserve">Desarrollar mecanismos e instrumentos que conduzcan a una gestión eficiente.                                                                                                                                                                              </v>
          </cell>
        </row>
        <row r="163">
          <cell r="A163" t="str">
            <v>144232</v>
          </cell>
          <cell r="B163" t="str">
            <v>2</v>
          </cell>
          <cell r="C163" t="str">
            <v>14423</v>
          </cell>
          <cell r="D163" t="str">
            <v>OD14423-002</v>
          </cell>
          <cell r="E163" t="str">
            <v xml:space="preserve">Contribuir con el diseño e implementación de planes y programas orientados a poblaciones vulnerables.                                                                                                                                                     </v>
          </cell>
        </row>
        <row r="164">
          <cell r="A164" t="str">
            <v>144233</v>
          </cell>
          <cell r="B164" t="str">
            <v>3</v>
          </cell>
          <cell r="C164" t="str">
            <v>14423</v>
          </cell>
          <cell r="D164" t="str">
            <v>OD14423-003</v>
          </cell>
          <cell r="E164" t="str">
            <v xml:space="preserve">Diseñar e implementar estrategias, instrumentos y metodologías que contribuyan a fortalecer la promoción y la prevención en el marco de la protección social                                                                                             </v>
          </cell>
        </row>
        <row r="165">
          <cell r="A165" t="str">
            <v>144234</v>
          </cell>
          <cell r="B165" t="str">
            <v>4</v>
          </cell>
          <cell r="C165" t="str">
            <v>14423</v>
          </cell>
          <cell r="D165" t="str">
            <v>OD14423-004</v>
          </cell>
          <cell r="E165" t="str">
            <v xml:space="preserve">Desarrollar y aplicar instrumentos, estrategias y herramientas para dinamizar iniciativas relacionadas con la generación de empleo y promoción del trabajo.                                                                                               </v>
          </cell>
        </row>
        <row r="166">
          <cell r="A166" t="str">
            <v>144235</v>
          </cell>
          <cell r="B166" t="str">
            <v>5</v>
          </cell>
          <cell r="C166" t="str">
            <v>14423</v>
          </cell>
          <cell r="D166" t="str">
            <v>OD14423-005</v>
          </cell>
          <cell r="E166" t="str">
            <v xml:space="preserve">Desarrollar y aplicar instrumentos y estrategias encaminadas a fortalecer las organizaciones y velar por los derechos de los trabajadores, propiciando el diálogo social y la concertación entre los actores del Sistema                                  </v>
          </cell>
        </row>
        <row r="167">
          <cell r="A167" t="str">
            <v>144236</v>
          </cell>
          <cell r="B167" t="str">
            <v>6</v>
          </cell>
          <cell r="C167" t="str">
            <v>14423</v>
          </cell>
          <cell r="D167" t="str">
            <v>OD14423-006</v>
          </cell>
          <cell r="E167" t="str">
            <v xml:space="preserve">Desarrollar e implementar estrategias, instrumentos y metodologías que contribuyan a disminuir los niveles de evasión, elusión y morosidad en el Sistema de la Protección Social.                                                                         </v>
          </cell>
        </row>
        <row r="168">
          <cell r="A168" t="str">
            <v>144237</v>
          </cell>
          <cell r="B168" t="str">
            <v>7</v>
          </cell>
          <cell r="C168" t="str">
            <v>14423</v>
          </cell>
          <cell r="D168" t="str">
            <v>OD14423-007</v>
          </cell>
          <cell r="E168" t="str">
            <v xml:space="preserve">Desarrollar e implementar estrategias, instrumentos y metodologías que contribuyen a fortalecer  el esquema de Inspección, Vigilancia y Control del Trabajo                                                                                              </v>
          </cell>
        </row>
        <row r="169">
          <cell r="A169" t="str">
            <v>144251</v>
          </cell>
          <cell r="B169" t="str">
            <v>1</v>
          </cell>
          <cell r="C169" t="str">
            <v>14425</v>
          </cell>
          <cell r="D169" t="str">
            <v>OD14425-001</v>
          </cell>
          <cell r="E169" t="str">
            <v xml:space="preserve">Desarrollar mecanismos e instrumentos que conduzcan a una gestión eficiente.                                                                                                                                                                              </v>
          </cell>
        </row>
        <row r="170">
          <cell r="A170" t="str">
            <v>144252</v>
          </cell>
          <cell r="B170" t="str">
            <v>2</v>
          </cell>
          <cell r="C170" t="str">
            <v>14425</v>
          </cell>
          <cell r="D170" t="str">
            <v>OD14425-002</v>
          </cell>
          <cell r="E170" t="str">
            <v xml:space="preserve">Contribuir con el diseño e implementación de planes y programas orientados a poblaciones vulnerables.                                                                                                                                                     </v>
          </cell>
        </row>
        <row r="171">
          <cell r="A171" t="str">
            <v>144253</v>
          </cell>
          <cell r="B171" t="str">
            <v>3</v>
          </cell>
          <cell r="C171" t="str">
            <v>14425</v>
          </cell>
          <cell r="D171" t="str">
            <v>OD14425-003</v>
          </cell>
          <cell r="E171" t="str">
            <v xml:space="preserve">Diseñar e implementar estrategias, instrumentos y metodologías que contribuyan a fortalecer la promoción y la prevención en el marco de la protección social                                                                                             </v>
          </cell>
        </row>
        <row r="172">
          <cell r="A172" t="str">
            <v>144254</v>
          </cell>
          <cell r="B172" t="str">
            <v>4</v>
          </cell>
          <cell r="C172" t="str">
            <v>14425</v>
          </cell>
          <cell r="D172" t="str">
            <v>OD14425-004</v>
          </cell>
          <cell r="E172" t="str">
            <v xml:space="preserve">Desarrollar y aplicar instrumentos, estrategias y herramientas para dinamizar iniciativas relacionadas con la generación de empleo y promoción del trabajo.                                                                                               </v>
          </cell>
        </row>
        <row r="173">
          <cell r="A173" t="str">
            <v>144255</v>
          </cell>
          <cell r="B173" t="str">
            <v>5</v>
          </cell>
          <cell r="C173" t="str">
            <v>14425</v>
          </cell>
          <cell r="D173" t="str">
            <v>OD14425-005</v>
          </cell>
          <cell r="E173" t="str">
            <v xml:space="preserve">Desarrollar y aplicar instrumentos y estrategias encaminadas a fortalecer las organizaciones y velar por los derechos de los trabajadores, propiciando el diálogo social y la concertación entre los actores del Sistema                                  </v>
          </cell>
        </row>
        <row r="174">
          <cell r="A174" t="str">
            <v>144256</v>
          </cell>
          <cell r="B174" t="str">
            <v>6</v>
          </cell>
          <cell r="C174" t="str">
            <v>14425</v>
          </cell>
          <cell r="D174" t="str">
            <v>OD14425-006</v>
          </cell>
          <cell r="E174" t="str">
            <v xml:space="preserve">Desarrollar e implementar estrategias, instrumentos y metodologías que contribuyan a disminuir los niveles de evasión, elusión y morosidad en el Sistema de la Protección Social.                                                                         </v>
          </cell>
        </row>
        <row r="175">
          <cell r="A175" t="str">
            <v>144257</v>
          </cell>
          <cell r="B175" t="str">
            <v>7</v>
          </cell>
          <cell r="C175" t="str">
            <v>14425</v>
          </cell>
          <cell r="D175" t="str">
            <v>OD14425-007</v>
          </cell>
          <cell r="E175" t="str">
            <v xml:space="preserve">Desarrollar e implementar estrategias, instrumentos y metodologías que contribuyen a fortalecer  el esquema de Inspección, Vigilancia y Control del Trabajo                                                                                              </v>
          </cell>
        </row>
        <row r="176">
          <cell r="A176" t="str">
            <v>144271</v>
          </cell>
          <cell r="B176" t="str">
            <v>1</v>
          </cell>
          <cell r="C176" t="str">
            <v>14427</v>
          </cell>
          <cell r="D176" t="str">
            <v>OD14427-001</v>
          </cell>
          <cell r="E176" t="str">
            <v xml:space="preserve">Desarrollar mecanismos e instrumentos que conduzcan a una gestión eficiente.                                                                                                                                                                              </v>
          </cell>
        </row>
        <row r="177">
          <cell r="A177" t="str">
            <v>144272</v>
          </cell>
          <cell r="B177" t="str">
            <v>2</v>
          </cell>
          <cell r="C177" t="str">
            <v>14427</v>
          </cell>
          <cell r="D177" t="str">
            <v>OD14427-002</v>
          </cell>
          <cell r="E177" t="str">
            <v xml:space="preserve">Contribuir con el diseño e implementación de planes y programas orientados a poblaciones vulnerables.                                                                                                                                                     </v>
          </cell>
        </row>
        <row r="178">
          <cell r="A178" t="str">
            <v>144273</v>
          </cell>
          <cell r="B178" t="str">
            <v>3</v>
          </cell>
          <cell r="C178" t="str">
            <v>14427</v>
          </cell>
          <cell r="D178" t="str">
            <v>OD14427-003</v>
          </cell>
          <cell r="E178" t="str">
            <v xml:space="preserve">Diseñar e implementar estrategias, instrumentos y metodologías que contribuyan a fortalecer la promoción y la prevención en el marco de la protección social                                                                                             </v>
          </cell>
        </row>
        <row r="179">
          <cell r="A179" t="str">
            <v>144274</v>
          </cell>
          <cell r="B179" t="str">
            <v>4</v>
          </cell>
          <cell r="C179" t="str">
            <v>14427</v>
          </cell>
          <cell r="D179" t="str">
            <v>OD14427-004</v>
          </cell>
          <cell r="E179" t="str">
            <v xml:space="preserve">Desarrollar y aplicar instrumentos, estrategias y herramientas para dinamizar iniciativas relacionadas con la generación de empleo y promoción del trabajo.                                                                                               </v>
          </cell>
        </row>
        <row r="180">
          <cell r="A180" t="str">
            <v>144275</v>
          </cell>
          <cell r="B180" t="str">
            <v>5</v>
          </cell>
          <cell r="C180" t="str">
            <v>14427</v>
          </cell>
          <cell r="D180" t="str">
            <v>OD14427-005</v>
          </cell>
          <cell r="E180" t="str">
            <v xml:space="preserve">Desarrollar y aplicar instrumentos y estrategias encaminadas a fortalecer las organizaciones y velar por los derechos de los trabajadores, propiciando el diálogo social y la concertación entre los actores del Sistema                                  </v>
          </cell>
        </row>
        <row r="181">
          <cell r="A181" t="str">
            <v>144276</v>
          </cell>
          <cell r="B181" t="str">
            <v>6</v>
          </cell>
          <cell r="C181" t="str">
            <v>14427</v>
          </cell>
          <cell r="D181" t="str">
            <v>OD14427-006</v>
          </cell>
          <cell r="E181" t="str">
            <v xml:space="preserve">Desarrollar e implementar estrategias, instrumentos y metodologías que contribuyan a disminuir los niveles de evasión, elusión y morosidad en el Sistema de la Protección Social.                                                                         </v>
          </cell>
        </row>
        <row r="182">
          <cell r="A182" t="str">
            <v>144277</v>
          </cell>
          <cell r="B182" t="str">
            <v>7</v>
          </cell>
          <cell r="C182" t="str">
            <v>14427</v>
          </cell>
          <cell r="D182" t="str">
            <v>OD14427-007</v>
          </cell>
          <cell r="E182" t="str">
            <v xml:space="preserve">Desarrollar e implementar estrategias, instrumentos y metodologías que contribuyen a fortalecer  el esquema de Inspección, Vigilancia y Control del Trabajo                                                                                              </v>
          </cell>
        </row>
        <row r="183">
          <cell r="A183" t="str">
            <v>144281</v>
          </cell>
          <cell r="B183" t="str">
            <v>1</v>
          </cell>
          <cell r="C183" t="str">
            <v>14428</v>
          </cell>
          <cell r="D183" t="str">
            <v>OD14428-001</v>
          </cell>
          <cell r="E183" t="str">
            <v xml:space="preserve">Desarrollar mecanismos e instrumentos que conduzcan a una gestión eficiente.                                                                                                                                                                              </v>
          </cell>
        </row>
        <row r="184">
          <cell r="A184" t="str">
            <v>144282</v>
          </cell>
          <cell r="B184" t="str">
            <v>2</v>
          </cell>
          <cell r="C184" t="str">
            <v>14428</v>
          </cell>
          <cell r="D184" t="str">
            <v>OD14428-002</v>
          </cell>
          <cell r="E184" t="str">
            <v xml:space="preserve">Contribuir con el diseño e implementación de planes y programas orientados a poblaciones vulnerables.                                                                                                                                                     </v>
          </cell>
        </row>
        <row r="185">
          <cell r="A185" t="str">
            <v>144283</v>
          </cell>
          <cell r="B185" t="str">
            <v>3</v>
          </cell>
          <cell r="C185" t="str">
            <v>14428</v>
          </cell>
          <cell r="D185" t="str">
            <v>OD14428-003</v>
          </cell>
          <cell r="E185" t="str">
            <v xml:space="preserve">Diseñar e implementar estrategias, instrumentos y metodologías que contribuyan a fortalecer la promoción y la prevención en el marco de la protección social                                                                                             </v>
          </cell>
        </row>
        <row r="186">
          <cell r="A186" t="str">
            <v>144284</v>
          </cell>
          <cell r="B186" t="str">
            <v>4</v>
          </cell>
          <cell r="C186" t="str">
            <v>14428</v>
          </cell>
          <cell r="D186" t="str">
            <v>OD14428-004</v>
          </cell>
          <cell r="E186" t="str">
            <v xml:space="preserve">Desarrollar y aplicar instrumentos, estrategias y herramientas para dinamizar iniciativas relacionadas con la generación de empleo y promoción del trabajo.                                                                                               </v>
          </cell>
        </row>
        <row r="187">
          <cell r="A187" t="str">
            <v>144285</v>
          </cell>
          <cell r="B187" t="str">
            <v>5</v>
          </cell>
          <cell r="C187" t="str">
            <v>14428</v>
          </cell>
          <cell r="D187" t="str">
            <v>OD14428-005</v>
          </cell>
          <cell r="E187" t="str">
            <v xml:space="preserve">Desarrollar y aplicar instrumentos y estrategias encaminadas a fortalecer las organizaciones y velar por los derechos de los trabajadores, propiciando el diálogo social y la concertación entre los actores del Sistema                                  </v>
          </cell>
        </row>
        <row r="188">
          <cell r="A188" t="str">
            <v>144286</v>
          </cell>
          <cell r="B188" t="str">
            <v>6</v>
          </cell>
          <cell r="C188" t="str">
            <v>14428</v>
          </cell>
          <cell r="D188" t="str">
            <v>OD14428-006</v>
          </cell>
          <cell r="E188" t="str">
            <v xml:space="preserve">Desarrollar e implementar estrategias, instrumentos y metodologías que contribuyan a disminuir los niveles de evasión, elusión y morosidad en el Sistema de la Protección Social.                                                                         </v>
          </cell>
        </row>
        <row r="189">
          <cell r="A189" t="str">
            <v>144287</v>
          </cell>
          <cell r="B189" t="str">
            <v>7</v>
          </cell>
          <cell r="C189" t="str">
            <v>14428</v>
          </cell>
          <cell r="D189" t="str">
            <v>OD14428-007</v>
          </cell>
          <cell r="E189" t="str">
            <v xml:space="preserve">Desarrollar e implementar estrategias, instrumentos y metodologías que contribuyen a fortalecer  el esquema de Inspección, Vigilancia y Control del Trabajo                                                                                              </v>
          </cell>
        </row>
        <row r="190">
          <cell r="A190" t="str">
            <v>144291</v>
          </cell>
          <cell r="B190" t="str">
            <v>1</v>
          </cell>
          <cell r="C190" t="str">
            <v>14429</v>
          </cell>
          <cell r="D190" t="str">
            <v>OD14429-001</v>
          </cell>
          <cell r="E190" t="str">
            <v xml:space="preserve">Desarrollar mecanismos e instrumentos que conduzcan a una gestión eficiente.                                                                                                                                                                              </v>
          </cell>
        </row>
        <row r="191">
          <cell r="A191" t="str">
            <v>144292</v>
          </cell>
          <cell r="B191" t="str">
            <v>2</v>
          </cell>
          <cell r="C191" t="str">
            <v>14429</v>
          </cell>
          <cell r="D191" t="str">
            <v>OD14429-002</v>
          </cell>
          <cell r="E191" t="str">
            <v xml:space="preserve">Contribuir con el diseño e implementación de planes y programas orientados a poblaciones vulnerables.                                                                                                                                                     </v>
          </cell>
        </row>
        <row r="192">
          <cell r="A192" t="str">
            <v>144293</v>
          </cell>
          <cell r="B192" t="str">
            <v>3</v>
          </cell>
          <cell r="C192" t="str">
            <v>14429</v>
          </cell>
          <cell r="D192" t="str">
            <v>OD14429-003</v>
          </cell>
          <cell r="E192" t="str">
            <v xml:space="preserve">Diseñar e implementar estrategias, instrumentos y metodologías que contribuyan a fortalecer la promoción y la prevención en el marco de la protección social                                                                                             </v>
          </cell>
        </row>
        <row r="193">
          <cell r="A193" t="str">
            <v>144294</v>
          </cell>
          <cell r="B193" t="str">
            <v>4</v>
          </cell>
          <cell r="C193" t="str">
            <v>14429</v>
          </cell>
          <cell r="D193" t="str">
            <v>OD14429-004</v>
          </cell>
          <cell r="E193" t="str">
            <v xml:space="preserve">Desarrollar y aplicar instrumentos, estrategias y herramientas para dinamizar iniciativas relacionadas con la generación de empleo y promoción del trabajo.                                                                                               </v>
          </cell>
        </row>
        <row r="194">
          <cell r="A194" t="str">
            <v>144295</v>
          </cell>
          <cell r="B194" t="str">
            <v>5</v>
          </cell>
          <cell r="C194" t="str">
            <v>14429</v>
          </cell>
          <cell r="D194" t="str">
            <v>OD14429-005</v>
          </cell>
          <cell r="E194" t="str">
            <v xml:space="preserve">Desarrollar y aplicar instrumentos y estrategias encaminadas a fortalecer las organizaciones y velar por los derechos de los trabajadores, propiciando el diálogo social y la concertación entre los actores del Sistema                                  </v>
          </cell>
        </row>
        <row r="195">
          <cell r="A195" t="str">
            <v>144296</v>
          </cell>
          <cell r="B195" t="str">
            <v>6</v>
          </cell>
          <cell r="C195" t="str">
            <v>14429</v>
          </cell>
          <cell r="D195" t="str">
            <v>OD14429-006</v>
          </cell>
          <cell r="E195" t="str">
            <v xml:space="preserve">Desarrollar e implementar estrategias, instrumentos y metodologías que contribuyan a disminuir los niveles de evasión, elusión y morosidad en el Sistema de la Protección Social.                                                                         </v>
          </cell>
        </row>
        <row r="196">
          <cell r="A196" t="str">
            <v>144297</v>
          </cell>
          <cell r="B196" t="str">
            <v>7</v>
          </cell>
          <cell r="C196" t="str">
            <v>14429</v>
          </cell>
          <cell r="D196" t="str">
            <v>OD14429-007</v>
          </cell>
          <cell r="E196" t="str">
            <v xml:space="preserve">Desarrollar e implementar estrategias, instrumentos y metodologías que contribuyen a fortalecer  el esquema de Inspección, Vigilancia y Control del Trabajo                                                                                              </v>
          </cell>
        </row>
        <row r="197">
          <cell r="A197" t="str">
            <v>144301</v>
          </cell>
          <cell r="B197" t="str">
            <v>1</v>
          </cell>
          <cell r="C197" t="str">
            <v>14430</v>
          </cell>
          <cell r="D197" t="str">
            <v>OD14430-001</v>
          </cell>
          <cell r="E197" t="str">
            <v xml:space="preserve">Desarrollar mecanismos e instrumentos que conduzcan a una gestión eficiente.                                                                                                                                                                              </v>
          </cell>
        </row>
        <row r="198">
          <cell r="A198" t="str">
            <v>144302</v>
          </cell>
          <cell r="B198" t="str">
            <v>2</v>
          </cell>
          <cell r="C198" t="str">
            <v>14430</v>
          </cell>
          <cell r="D198" t="str">
            <v>OD14430-002</v>
          </cell>
          <cell r="E198" t="str">
            <v xml:space="preserve">Contribuir con el diseño e implementación de planes y programas orientados a poblaciones vulnerables.                                                                                                                                                     </v>
          </cell>
        </row>
        <row r="199">
          <cell r="A199" t="str">
            <v>144303</v>
          </cell>
          <cell r="B199" t="str">
            <v>3</v>
          </cell>
          <cell r="C199" t="str">
            <v>14430</v>
          </cell>
          <cell r="D199" t="str">
            <v>OD14430-003</v>
          </cell>
          <cell r="E199" t="str">
            <v xml:space="preserve">Diseñar e implementar estrategias, instrumentos y metodologías que contribuyan a fortalecer la promoción y la prevención en el marco de la protección social                                                                                             </v>
          </cell>
        </row>
        <row r="200">
          <cell r="A200" t="str">
            <v>144304</v>
          </cell>
          <cell r="B200" t="str">
            <v>4</v>
          </cell>
          <cell r="C200" t="str">
            <v>14430</v>
          </cell>
          <cell r="D200" t="str">
            <v>OD14430-004</v>
          </cell>
          <cell r="E200" t="str">
            <v xml:space="preserve">Desarrollar y aplicar instrumentos, estrategias y herramientas para dinamizar iniciativas relacionadas con la generación de empleo y promoción del trabajo.                                                                                               </v>
          </cell>
        </row>
        <row r="201">
          <cell r="A201" t="str">
            <v>144305</v>
          </cell>
          <cell r="B201" t="str">
            <v>5</v>
          </cell>
          <cell r="C201" t="str">
            <v>14430</v>
          </cell>
          <cell r="D201" t="str">
            <v>OD14430-005</v>
          </cell>
          <cell r="E201" t="str">
            <v xml:space="preserve">Desarrollar y aplicar instrumentos y estrategias encaminadas a fortalecer las organizaciones y velar por los derechos de los trabajadores, propiciando el diálogo social y la concertación entre los actores del Sistema                                  </v>
          </cell>
        </row>
        <row r="202">
          <cell r="A202" t="str">
            <v>144306</v>
          </cell>
          <cell r="B202" t="str">
            <v>6</v>
          </cell>
          <cell r="C202" t="str">
            <v>14430</v>
          </cell>
          <cell r="D202" t="str">
            <v>OD14430-006</v>
          </cell>
          <cell r="E202" t="str">
            <v xml:space="preserve">Desarrollar e implementar estrategias, instrumentos y metodologías que contribuyan a disminuir los niveles de evasión, elusión y morosidad en el Sistema de la Protección Social.                                                                         </v>
          </cell>
        </row>
        <row r="203">
          <cell r="A203" t="str">
            <v>144307</v>
          </cell>
          <cell r="B203" t="str">
            <v>7</v>
          </cell>
          <cell r="C203" t="str">
            <v>14430</v>
          </cell>
          <cell r="D203" t="str">
            <v>OD14430-007</v>
          </cell>
          <cell r="E203" t="str">
            <v xml:space="preserve">Desarrollar e implementar estrategias, instrumentos y metodologías que contribuyen a fortalecer  el esquema de Inspección, Vigilancia y Control del Trabajo                                                                                              </v>
          </cell>
        </row>
        <row r="204">
          <cell r="A204" t="str">
            <v>144311</v>
          </cell>
          <cell r="B204" t="str">
            <v>1</v>
          </cell>
          <cell r="C204" t="str">
            <v>14431</v>
          </cell>
          <cell r="D204" t="str">
            <v>OD14431-001</v>
          </cell>
          <cell r="E204" t="str">
            <v xml:space="preserve">Desarrollar mecanismos e instrumentos que conduzcan a una gestión eficiente.                                                                                                                                                                              </v>
          </cell>
        </row>
        <row r="205">
          <cell r="A205" t="str">
            <v>144312</v>
          </cell>
          <cell r="B205" t="str">
            <v>2</v>
          </cell>
          <cell r="C205" t="str">
            <v>14431</v>
          </cell>
          <cell r="D205" t="str">
            <v>OD14431-002</v>
          </cell>
          <cell r="E205" t="str">
            <v xml:space="preserve">Contribuir con el diseño e implementación de planes y programas orientados a poblaciones vulnerables.                                                                                                                                                     </v>
          </cell>
        </row>
        <row r="206">
          <cell r="A206" t="str">
            <v>144313</v>
          </cell>
          <cell r="B206" t="str">
            <v>3</v>
          </cell>
          <cell r="C206" t="str">
            <v>14431</v>
          </cell>
          <cell r="D206" t="str">
            <v>OD14431-003</v>
          </cell>
          <cell r="E206" t="str">
            <v xml:space="preserve">Diseñar e implementar estrategias, instrumentos y metodologías que contribuyan a fortalecer la promoción y la prevención en el marco de la protección social                                                                                             </v>
          </cell>
        </row>
        <row r="207">
          <cell r="A207" t="str">
            <v>144314</v>
          </cell>
          <cell r="B207" t="str">
            <v>4</v>
          </cell>
          <cell r="C207" t="str">
            <v>14431</v>
          </cell>
          <cell r="D207" t="str">
            <v>OD14431-004</v>
          </cell>
          <cell r="E207" t="str">
            <v xml:space="preserve">Desarrollar y aplicar instrumentos, estrategias y herramientas para dinamizar iniciativas relacionadas con la generación de empleo y promoción del trabajo.                                                                                               </v>
          </cell>
        </row>
        <row r="208">
          <cell r="A208" t="str">
            <v>144315</v>
          </cell>
          <cell r="B208" t="str">
            <v>5</v>
          </cell>
          <cell r="C208" t="str">
            <v>14431</v>
          </cell>
          <cell r="D208" t="str">
            <v>OD14431-005</v>
          </cell>
          <cell r="E208" t="str">
            <v xml:space="preserve">Desarrollar y aplicar instrumentos y estrategias encaminadas a fortalecer las organizaciones y velar por los derechos de los trabajadores, propiciando el diálogo social y la concertación entre los actores del Sistema                                  </v>
          </cell>
        </row>
        <row r="209">
          <cell r="A209" t="str">
            <v>144316</v>
          </cell>
          <cell r="B209" t="str">
            <v>6</v>
          </cell>
          <cell r="C209" t="str">
            <v>14431</v>
          </cell>
          <cell r="D209" t="str">
            <v>OD14431-006</v>
          </cell>
          <cell r="E209" t="str">
            <v xml:space="preserve">Desarrollar e implementar estrategias, instrumentos y metodologías que contribuyan a disminuir los niveles de evasión, elusión y morosidad en el Sistema de la Protección Social.                                                                         </v>
          </cell>
        </row>
        <row r="210">
          <cell r="A210" t="str">
            <v>144317</v>
          </cell>
          <cell r="B210" t="str">
            <v>7</v>
          </cell>
          <cell r="C210" t="str">
            <v>14431</v>
          </cell>
          <cell r="D210" t="str">
            <v>OD14431-007</v>
          </cell>
          <cell r="E210" t="str">
            <v xml:space="preserve">Desarrollar e implementar estrategias, instrumentos y metodologías que contribuyen a fortalecer  el esquema de Inspección, Vigilancia y Control del Trabajo                                                                                              </v>
          </cell>
        </row>
        <row r="211">
          <cell r="A211" t="str">
            <v>144321</v>
          </cell>
          <cell r="B211" t="str">
            <v>1</v>
          </cell>
          <cell r="C211" t="str">
            <v>14432</v>
          </cell>
          <cell r="D211" t="str">
            <v>OD14432-001</v>
          </cell>
          <cell r="E211" t="str">
            <v xml:space="preserve">Desarrollar mecanismos e instrumentos que conduzcan a una gestión eficiente.                                                                                                                                                                              </v>
          </cell>
        </row>
        <row r="212">
          <cell r="A212" t="str">
            <v>144322</v>
          </cell>
          <cell r="B212" t="str">
            <v>2</v>
          </cell>
          <cell r="C212" t="str">
            <v>14432</v>
          </cell>
          <cell r="D212" t="str">
            <v>OD14432-002</v>
          </cell>
          <cell r="E212" t="str">
            <v xml:space="preserve">Contribuir con el diseño e implementación de planes y programas orientados a poblaciones vulnerables.                                                                                                                                                     </v>
          </cell>
        </row>
        <row r="213">
          <cell r="A213" t="str">
            <v>144323</v>
          </cell>
          <cell r="B213" t="str">
            <v>3</v>
          </cell>
          <cell r="C213" t="str">
            <v>14432</v>
          </cell>
          <cell r="D213" t="str">
            <v>OD14432-003</v>
          </cell>
          <cell r="E213" t="str">
            <v xml:space="preserve">Diseñar e implementar estrategias, instrumentos y metodologías que contribuyan a fortalecer la promoción y la prevención en el marco de la protección social                                                                                             </v>
          </cell>
        </row>
        <row r="214">
          <cell r="A214" t="str">
            <v>144324</v>
          </cell>
          <cell r="B214" t="str">
            <v>4</v>
          </cell>
          <cell r="C214" t="str">
            <v>14432</v>
          </cell>
          <cell r="D214" t="str">
            <v>OD14432-004</v>
          </cell>
          <cell r="E214" t="str">
            <v xml:space="preserve">Desarrollar y aplicar instrumentos, estrategias y herramientas para dinamizar iniciativas relacionadas con la generación de empleo y promoción del trabajo.                                                                                               </v>
          </cell>
        </row>
        <row r="215">
          <cell r="A215" t="str">
            <v>144325</v>
          </cell>
          <cell r="B215" t="str">
            <v>5</v>
          </cell>
          <cell r="C215" t="str">
            <v>14432</v>
          </cell>
          <cell r="D215" t="str">
            <v>OD14432-005</v>
          </cell>
          <cell r="E215" t="str">
            <v xml:space="preserve">Desarrollar y aplicar instrumentos y estrategias encaminadas a fortalecer las organizaciones y velar por los derechos de los trabajadores, propiciando el diálogo social y la concertación entre los actores del Sistema                                  </v>
          </cell>
        </row>
        <row r="216">
          <cell r="A216" t="str">
            <v>144326</v>
          </cell>
          <cell r="B216" t="str">
            <v>6</v>
          </cell>
          <cell r="C216" t="str">
            <v>14432</v>
          </cell>
          <cell r="D216" t="str">
            <v>OD14432-006</v>
          </cell>
          <cell r="E216" t="str">
            <v xml:space="preserve">Desarrollar e implementar estrategias, instrumentos y metodologías que contribuyan a disminuir los niveles de evasión, elusión y morosidad en el Sistema de la Protección Social.                                                                         </v>
          </cell>
        </row>
        <row r="217">
          <cell r="A217" t="str">
            <v>144327</v>
          </cell>
          <cell r="B217" t="str">
            <v>7</v>
          </cell>
          <cell r="C217" t="str">
            <v>14432</v>
          </cell>
          <cell r="D217" t="str">
            <v>OD14432-007</v>
          </cell>
          <cell r="E217" t="str">
            <v xml:space="preserve">Desarrollar e implementar estrategias, instrumentos y metodologías que contribuyen a fortalecer  el esquema de Inspección, Vigilancia y Control del Trabajo                                                                                              </v>
          </cell>
        </row>
        <row r="218">
          <cell r="A218" t="str">
            <v>144331</v>
          </cell>
          <cell r="B218" t="str">
            <v>1</v>
          </cell>
          <cell r="C218" t="str">
            <v>14433</v>
          </cell>
          <cell r="D218" t="str">
            <v>OD14433-001</v>
          </cell>
          <cell r="E218" t="str">
            <v xml:space="preserve">Desarrollar mecanismos e instrumentos que conduzcan a una gestión eficiente.                                                                                                                                                                              </v>
          </cell>
        </row>
        <row r="219">
          <cell r="A219" t="str">
            <v>144332</v>
          </cell>
          <cell r="B219" t="str">
            <v>2</v>
          </cell>
          <cell r="C219" t="str">
            <v>14433</v>
          </cell>
          <cell r="D219" t="str">
            <v>OD14433-002</v>
          </cell>
          <cell r="E219" t="str">
            <v xml:space="preserve">Contribuir con el diseño e implementación de planes y programas orientados a poblaciones vulnerables.                                                                                                                                                     </v>
          </cell>
        </row>
        <row r="220">
          <cell r="A220" t="str">
            <v>144333</v>
          </cell>
          <cell r="B220" t="str">
            <v>3</v>
          </cell>
          <cell r="C220" t="str">
            <v>14433</v>
          </cell>
          <cell r="D220" t="str">
            <v>OD14433-003</v>
          </cell>
          <cell r="E220" t="str">
            <v xml:space="preserve">Diseñar e implementar estrategias, instrumentos y metodologías que contribuyan a fortalecer la promoción y la prevención en el marco de la protección social                                                                                             </v>
          </cell>
        </row>
        <row r="221">
          <cell r="A221" t="str">
            <v>144334</v>
          </cell>
          <cell r="B221" t="str">
            <v>4</v>
          </cell>
          <cell r="C221" t="str">
            <v>14433</v>
          </cell>
          <cell r="D221" t="str">
            <v>OD14433-004</v>
          </cell>
          <cell r="E221" t="str">
            <v xml:space="preserve">Desarrollar y aplicar instrumentos, estrategias y herramientas para dinamizar iniciativas relacionadas con la generación de empleo y promoción del trabajo.                                                                                               </v>
          </cell>
        </row>
        <row r="222">
          <cell r="A222" t="str">
            <v>144335</v>
          </cell>
          <cell r="B222" t="str">
            <v>5</v>
          </cell>
          <cell r="C222" t="str">
            <v>14433</v>
          </cell>
          <cell r="D222" t="str">
            <v>OD14433-005</v>
          </cell>
          <cell r="E222" t="str">
            <v xml:space="preserve">Desarrollar y aplicar instrumentos y estrategias encaminadas a fortalecer las organizaciones y velar por los derechos de los trabajadores, propiciando el diálogo social y la concertación entre los actores del Sistema                                  </v>
          </cell>
        </row>
        <row r="223">
          <cell r="A223" t="str">
            <v>144336</v>
          </cell>
          <cell r="B223" t="str">
            <v>6</v>
          </cell>
          <cell r="C223" t="str">
            <v>14433</v>
          </cell>
          <cell r="D223" t="str">
            <v>OD14433-006</v>
          </cell>
          <cell r="E223" t="str">
            <v xml:space="preserve">Desarrollar e implementar estrategias, instrumentos y metodologías que contribuyan a disminuir los niveles de evasión, elusión y morosidad en el Sistema de la Protección Social.                                                                         </v>
          </cell>
        </row>
        <row r="224">
          <cell r="A224" t="str">
            <v>144337</v>
          </cell>
          <cell r="B224" t="str">
            <v>7</v>
          </cell>
          <cell r="C224" t="str">
            <v>14433</v>
          </cell>
          <cell r="D224" t="str">
            <v>OD14433-007</v>
          </cell>
          <cell r="E224" t="str">
            <v xml:space="preserve">Desarrollar e implementar estrategias, instrumentos y metodologías que contribuyen a fortalecer  el esquema de Inspección, Vigilancia y Control del Trabajo                                                                                              </v>
          </cell>
        </row>
        <row r="225">
          <cell r="A225" t="str">
            <v>144341</v>
          </cell>
          <cell r="B225" t="str">
            <v>1</v>
          </cell>
          <cell r="C225" t="str">
            <v>14434</v>
          </cell>
          <cell r="D225" t="str">
            <v>OD14434-001</v>
          </cell>
          <cell r="E225" t="str">
            <v xml:space="preserve">Desarrollar mecanismos e instrumentos que conduzcan a una gestión eficiente.                                                                                                                                                                              </v>
          </cell>
        </row>
        <row r="226">
          <cell r="A226" t="str">
            <v>144342</v>
          </cell>
          <cell r="B226" t="str">
            <v>2</v>
          </cell>
          <cell r="C226" t="str">
            <v>14434</v>
          </cell>
          <cell r="D226" t="str">
            <v>OD14434-002</v>
          </cell>
          <cell r="E226" t="str">
            <v xml:space="preserve">Contribuir con el diseño e implementación de planes y programas orientados a poblaciones vulnerables.                                                                                                                                                     </v>
          </cell>
        </row>
        <row r="227">
          <cell r="A227" t="str">
            <v>144343</v>
          </cell>
          <cell r="B227" t="str">
            <v>3</v>
          </cell>
          <cell r="C227" t="str">
            <v>14434</v>
          </cell>
          <cell r="D227" t="str">
            <v>OD14434-003</v>
          </cell>
          <cell r="E227" t="str">
            <v xml:space="preserve">Diseñar e implementar estrategias, instrumentos y metodologías que contribuyan a fortalecer la promoción y la prevención en el marco de la protección social                                                                                             </v>
          </cell>
        </row>
        <row r="228">
          <cell r="A228" t="str">
            <v>144344</v>
          </cell>
          <cell r="B228" t="str">
            <v>4</v>
          </cell>
          <cell r="C228" t="str">
            <v>14434</v>
          </cell>
          <cell r="D228" t="str">
            <v>OD14434-004</v>
          </cell>
          <cell r="E228" t="str">
            <v xml:space="preserve">Desarrollar y aplicar instrumentos, estrategias y herramientas para dinamizar iniciativas relacionadas con la generación de empleo y promoción del trabajo.                                                                                               </v>
          </cell>
        </row>
        <row r="229">
          <cell r="A229" t="str">
            <v>144345</v>
          </cell>
          <cell r="B229" t="str">
            <v>5</v>
          </cell>
          <cell r="C229" t="str">
            <v>14434</v>
          </cell>
          <cell r="D229" t="str">
            <v>OD14434-005</v>
          </cell>
          <cell r="E229" t="str">
            <v xml:space="preserve">Desarrollar y aplicar instrumentos y estrategias encaminadas a fortalecer las organizaciones y velar por los derechos de los trabajadores, propiciando el diálogo social y la concertación entre los actores del Sistema                                  </v>
          </cell>
        </row>
        <row r="230">
          <cell r="A230" t="str">
            <v>144346</v>
          </cell>
          <cell r="B230" t="str">
            <v>6</v>
          </cell>
          <cell r="C230" t="str">
            <v>14434</v>
          </cell>
          <cell r="D230" t="str">
            <v>OD14434-006</v>
          </cell>
          <cell r="E230" t="str">
            <v xml:space="preserve">Desarrollar e implementar estrategias, instrumentos y metodologías que contribuyan a disminuir los niveles de evasión, elusión y morosidad en el Sistema de la Protección Social.                                                                         </v>
          </cell>
        </row>
        <row r="231">
          <cell r="A231" t="str">
            <v>144347</v>
          </cell>
          <cell r="B231" t="str">
            <v>7</v>
          </cell>
          <cell r="C231" t="str">
            <v>14434</v>
          </cell>
          <cell r="D231" t="str">
            <v>OD14434-007</v>
          </cell>
          <cell r="E231" t="str">
            <v xml:space="preserve">Desarrollar e implementar estrategias, instrumentos y metodologías que contribuyen a fortalecer  el esquema de Inspección, Vigilancia y Control del Trabajo                                                                                              </v>
          </cell>
        </row>
        <row r="232">
          <cell r="A232" t="str">
            <v>144351</v>
          </cell>
          <cell r="B232" t="str">
            <v>1</v>
          </cell>
          <cell r="C232" t="str">
            <v>14435</v>
          </cell>
          <cell r="D232" t="str">
            <v>OD14435-001</v>
          </cell>
          <cell r="E232" t="str">
            <v xml:space="preserve">Desarrollar mecanismos e instrumentos que conduzcan a una gestión eficiente.                                                                                                                                                                              </v>
          </cell>
        </row>
        <row r="233">
          <cell r="A233" t="str">
            <v>144352</v>
          </cell>
          <cell r="B233" t="str">
            <v>2</v>
          </cell>
          <cell r="C233" t="str">
            <v>14435</v>
          </cell>
          <cell r="D233" t="str">
            <v>OD14435-002</v>
          </cell>
          <cell r="E233" t="str">
            <v xml:space="preserve">Contribuir con el diseño e implementación de planes y programas orientados a poblaciones vulnerables.                                                                                                                                                     </v>
          </cell>
        </row>
        <row r="234">
          <cell r="A234" t="str">
            <v>144353</v>
          </cell>
          <cell r="B234" t="str">
            <v>3</v>
          </cell>
          <cell r="C234" t="str">
            <v>14435</v>
          </cell>
          <cell r="D234" t="str">
            <v>OD14435-003</v>
          </cell>
          <cell r="E234" t="str">
            <v xml:space="preserve">Diseñar e implementar estrategias, instrumentos y metodologías que contribuyan a fortalecer la promoción y la prevención en el marco de la protección social                                                                                             </v>
          </cell>
        </row>
        <row r="235">
          <cell r="A235" t="str">
            <v>144354</v>
          </cell>
          <cell r="B235" t="str">
            <v>4</v>
          </cell>
          <cell r="C235" t="str">
            <v>14435</v>
          </cell>
          <cell r="D235" t="str">
            <v>OD14435-004</v>
          </cell>
          <cell r="E235" t="str">
            <v xml:space="preserve">Desarrollar y aplicar instrumentos, estrategias y herramientas para dinamizar iniciativas relacionadas con la generación de empleo y promoción del trabajo.                                                                                               </v>
          </cell>
        </row>
        <row r="236">
          <cell r="A236" t="str">
            <v>144355</v>
          </cell>
          <cell r="B236" t="str">
            <v>5</v>
          </cell>
          <cell r="C236" t="str">
            <v>14435</v>
          </cell>
          <cell r="D236" t="str">
            <v>OD14435-005</v>
          </cell>
          <cell r="E236" t="str">
            <v xml:space="preserve">Desarrollar y aplicar instrumentos y estrategias encaminadas a fortalecer las organizaciones y velar por los derechos de los trabajadores, propiciando el diálogo social y la concertación entre los actores del Sistema                                  </v>
          </cell>
        </row>
        <row r="237">
          <cell r="A237" t="str">
            <v>144356</v>
          </cell>
          <cell r="B237" t="str">
            <v>6</v>
          </cell>
          <cell r="C237" t="str">
            <v>14435</v>
          </cell>
          <cell r="D237" t="str">
            <v>OD14435-006</v>
          </cell>
          <cell r="E237" t="str">
            <v xml:space="preserve">Desarrollar e implementar estrategias, instrumentos y metodologías que contribuyan a disminuir los niveles de evasión, elusión y morosidad en el Sistema de la Protección Social.                                                                         </v>
          </cell>
        </row>
        <row r="238">
          <cell r="A238" t="str">
            <v>144357</v>
          </cell>
          <cell r="B238" t="str">
            <v>7</v>
          </cell>
          <cell r="C238" t="str">
            <v>14435</v>
          </cell>
          <cell r="D238" t="str">
            <v>OD14435-007</v>
          </cell>
          <cell r="E238" t="str">
            <v xml:space="preserve">Desarrollar e implementar estrategias, instrumentos y metodologías que contribuyen a fortalecer  el esquema de Inspección, Vigilancia y Control del Trabajo                                                                                              </v>
          </cell>
        </row>
        <row r="239">
          <cell r="A239" t="str">
            <v>144361</v>
          </cell>
          <cell r="B239" t="str">
            <v>1</v>
          </cell>
          <cell r="C239" t="str">
            <v>14436</v>
          </cell>
          <cell r="D239" t="str">
            <v>OD14436-001</v>
          </cell>
          <cell r="E239" t="str">
            <v xml:space="preserve">Desarrollar mecanismos e instrumentos que conduzcan a una gestión eficiente.                                                                                                                                                                              </v>
          </cell>
        </row>
        <row r="240">
          <cell r="A240" t="str">
            <v>144362</v>
          </cell>
          <cell r="B240" t="str">
            <v>2</v>
          </cell>
          <cell r="C240" t="str">
            <v>14436</v>
          </cell>
          <cell r="D240" t="str">
            <v>OD14436-002</v>
          </cell>
          <cell r="E240" t="str">
            <v xml:space="preserve">Contribuir con el diseño e implementación de planes y programas orientados a poblaciones vulnerables.                                                                                                                                                     </v>
          </cell>
        </row>
        <row r="241">
          <cell r="A241" t="str">
            <v>144363</v>
          </cell>
          <cell r="B241" t="str">
            <v>3</v>
          </cell>
          <cell r="C241" t="str">
            <v>14436</v>
          </cell>
          <cell r="D241" t="str">
            <v>OD14436-003</v>
          </cell>
          <cell r="E241" t="str">
            <v xml:space="preserve">Diseñar e implementar estrategias, instrumentos y metodologías que contribuyan a fortalecer la promoción y la prevención en el marco de la protección social                                                                                             </v>
          </cell>
        </row>
        <row r="242">
          <cell r="A242" t="str">
            <v>144364</v>
          </cell>
          <cell r="B242" t="str">
            <v>4</v>
          </cell>
          <cell r="C242" t="str">
            <v>14436</v>
          </cell>
          <cell r="D242" t="str">
            <v>OD14436-004</v>
          </cell>
          <cell r="E242" t="str">
            <v xml:space="preserve">Desarrollar y aplicar instrumentos, estrategias y herramientas para dinamizar iniciativas relacionadas con la generación de empleo y promoción del trabajo.                                                                                               </v>
          </cell>
        </row>
        <row r="243">
          <cell r="A243" t="str">
            <v>144365</v>
          </cell>
          <cell r="B243" t="str">
            <v>5</v>
          </cell>
          <cell r="C243" t="str">
            <v>14436</v>
          </cell>
          <cell r="D243" t="str">
            <v>OD14436-005</v>
          </cell>
          <cell r="E243" t="str">
            <v xml:space="preserve">Desarrollar y aplicar instrumentos y estrategias encaminadas a fortalecer las organizaciones y velar por los derechos de los trabajadores, propiciando el diálogo social y la concertación entre los actores del Sistema                                  </v>
          </cell>
        </row>
        <row r="244">
          <cell r="A244" t="str">
            <v>144366</v>
          </cell>
          <cell r="B244" t="str">
            <v>6</v>
          </cell>
          <cell r="C244" t="str">
            <v>14436</v>
          </cell>
          <cell r="D244" t="str">
            <v>OD14436-006</v>
          </cell>
          <cell r="E244" t="str">
            <v xml:space="preserve">Desarrollar e implementar estrategias, instrumentos y metodologías que contribuyan a disminuir los niveles de evasión, elusión y morosidad en el Sistema de la Protección Social.                                                                         </v>
          </cell>
        </row>
        <row r="245">
          <cell r="A245" t="str">
            <v>144367</v>
          </cell>
          <cell r="B245" t="str">
            <v>7</v>
          </cell>
          <cell r="C245" t="str">
            <v>14436</v>
          </cell>
          <cell r="D245" t="str">
            <v>OD14436-007</v>
          </cell>
          <cell r="E245" t="str">
            <v xml:space="preserve">Desarrollar e implementar estrategias, instrumentos y metodologías que contribuyen a fortalecer  el esquema de Inspección, Vigilancia y Control del Trabajo                                                                                              </v>
          </cell>
        </row>
        <row r="246">
          <cell r="A246" t="str">
            <v>144371</v>
          </cell>
          <cell r="B246" t="str">
            <v>1</v>
          </cell>
          <cell r="C246" t="str">
            <v>14437</v>
          </cell>
          <cell r="D246" t="str">
            <v>OD14437-001</v>
          </cell>
          <cell r="E246" t="str">
            <v xml:space="preserve">Desarrollar mecanismos e instrumentos que conduzcan a una gestión eficiente.                                                                                                                                                                              </v>
          </cell>
        </row>
        <row r="247">
          <cell r="A247" t="str">
            <v>144372</v>
          </cell>
          <cell r="B247" t="str">
            <v>2</v>
          </cell>
          <cell r="C247" t="str">
            <v>14437</v>
          </cell>
          <cell r="D247" t="str">
            <v>OD14437-002</v>
          </cell>
          <cell r="E247" t="str">
            <v xml:space="preserve">Contribuir con el diseño e implementación de planes y programas orientados a poblaciones vulnerables.                                                                                                                                                     </v>
          </cell>
        </row>
        <row r="248">
          <cell r="A248" t="str">
            <v>144373</v>
          </cell>
          <cell r="B248" t="str">
            <v>3</v>
          </cell>
          <cell r="C248" t="str">
            <v>14437</v>
          </cell>
          <cell r="D248" t="str">
            <v>OD14437-003</v>
          </cell>
          <cell r="E248" t="str">
            <v xml:space="preserve">Diseñar e implementar estrategias, instrumentos y metodologías que contribuyan a fortalecer la promoción y la prevención en el marco de la protección social                                                                                             </v>
          </cell>
        </row>
        <row r="249">
          <cell r="A249" t="str">
            <v>144374</v>
          </cell>
          <cell r="B249" t="str">
            <v>4</v>
          </cell>
          <cell r="C249" t="str">
            <v>14437</v>
          </cell>
          <cell r="D249" t="str">
            <v>OD14437-004</v>
          </cell>
          <cell r="E249" t="str">
            <v xml:space="preserve">Desarrollar y aplicar instrumentos, estrategias y herramientas para dinamizar iniciativas relacionadas con la generación de empleo y promoción del trabajo.                                                                                               </v>
          </cell>
        </row>
        <row r="250">
          <cell r="A250" t="str">
            <v>144375</v>
          </cell>
          <cell r="B250" t="str">
            <v>5</v>
          </cell>
          <cell r="C250" t="str">
            <v>14437</v>
          </cell>
          <cell r="D250" t="str">
            <v>OD14437-005</v>
          </cell>
          <cell r="E250" t="str">
            <v xml:space="preserve">Desarrollar y aplicar instrumentos y estrategias encaminadas a fortalecer las organizaciones y velar por los derechos de los trabajadores, propiciando el diálogo social y la concertación entre los actores del Sistema                                  </v>
          </cell>
        </row>
        <row r="251">
          <cell r="A251" t="str">
            <v>144376</v>
          </cell>
          <cell r="B251" t="str">
            <v>6</v>
          </cell>
          <cell r="C251" t="str">
            <v>14437</v>
          </cell>
          <cell r="D251" t="str">
            <v>OD14437-006</v>
          </cell>
          <cell r="E251" t="str">
            <v xml:space="preserve">Desarrollar e implementar estrategias, instrumentos y metodologías que contribuyan a disminuir los niveles de evasión, elusión y morosidad en el Sistema de la Protección Social.                                                                         </v>
          </cell>
        </row>
        <row r="252">
          <cell r="A252" t="str">
            <v>144377</v>
          </cell>
          <cell r="B252" t="str">
            <v>7</v>
          </cell>
          <cell r="C252" t="str">
            <v>14437</v>
          </cell>
          <cell r="D252" t="str">
            <v>OD14437-007</v>
          </cell>
          <cell r="E252" t="str">
            <v xml:space="preserve">Desarrollar e implementar estrategias, instrumentos y metodologías que contribuyen a fortalecer  el esquema de Inspección, Vigilancia y Control del Trabajo                                                                                              </v>
          </cell>
        </row>
        <row r="253">
          <cell r="A253" t="str">
            <v>144381</v>
          </cell>
          <cell r="B253" t="str">
            <v>1</v>
          </cell>
          <cell r="C253" t="str">
            <v>14438</v>
          </cell>
          <cell r="D253" t="str">
            <v>OD14438-001</v>
          </cell>
          <cell r="E253" t="str">
            <v xml:space="preserve">Desarrollar mecanismos e instrumentos que conduzcan a una gestión eficiente.                                                                                                                                                                              </v>
          </cell>
        </row>
        <row r="254">
          <cell r="A254" t="str">
            <v>144382</v>
          </cell>
          <cell r="B254" t="str">
            <v>2</v>
          </cell>
          <cell r="C254" t="str">
            <v>14438</v>
          </cell>
          <cell r="D254" t="str">
            <v>OD14438-002</v>
          </cell>
          <cell r="E254" t="str">
            <v xml:space="preserve">Contribuir con el diseño e implementación de planes y programas orientados a poblaciones vulnerables.                                                                                                                                                     </v>
          </cell>
        </row>
        <row r="255">
          <cell r="A255" t="str">
            <v>144383</v>
          </cell>
          <cell r="B255" t="str">
            <v>3</v>
          </cell>
          <cell r="C255" t="str">
            <v>14438</v>
          </cell>
          <cell r="D255" t="str">
            <v>OD14438-003</v>
          </cell>
          <cell r="E255" t="str">
            <v xml:space="preserve">Diseñar e implementar estrategias, instrumentos y metodologías que contribuyan a fortalecer la promoción y la prevención en el marco de la protección social                                                                                             </v>
          </cell>
        </row>
        <row r="256">
          <cell r="A256" t="str">
            <v>144384</v>
          </cell>
          <cell r="B256" t="str">
            <v>4</v>
          </cell>
          <cell r="C256" t="str">
            <v>14438</v>
          </cell>
          <cell r="D256" t="str">
            <v>OD14438-004</v>
          </cell>
          <cell r="E256" t="str">
            <v xml:space="preserve">Desarrollar y aplicar instrumentos, estrategias y herramientas para dinamizar iniciativas relacionadas con la generación de empleo y promoción del trabajo.                                                                                               </v>
          </cell>
        </row>
        <row r="257">
          <cell r="A257" t="str">
            <v>144385</v>
          </cell>
          <cell r="B257" t="str">
            <v>5</v>
          </cell>
          <cell r="C257" t="str">
            <v>14438</v>
          </cell>
          <cell r="D257" t="str">
            <v>OD14438-005</v>
          </cell>
          <cell r="E257" t="str">
            <v xml:space="preserve">Desarrollar y aplicar instrumentos y estrategias encaminadas a fortalecer las organizaciones y velar por los derechos de los trabajadores, propiciando el diálogo social y la concertación entre los actores del Sistema                                  </v>
          </cell>
        </row>
        <row r="258">
          <cell r="A258" t="str">
            <v>144386</v>
          </cell>
          <cell r="B258" t="str">
            <v>6</v>
          </cell>
          <cell r="C258" t="str">
            <v>14438</v>
          </cell>
          <cell r="D258" t="str">
            <v>OD14438-006</v>
          </cell>
          <cell r="E258" t="str">
            <v xml:space="preserve">Desarrollar e implementar estrategias, instrumentos y metodologías que contribuyan a disminuir los niveles de evasión, elusión y morosidad en el Sistema de la Protección Social.                                                                         </v>
          </cell>
        </row>
        <row r="259">
          <cell r="A259" t="str">
            <v>144387</v>
          </cell>
          <cell r="B259" t="str">
            <v>7</v>
          </cell>
          <cell r="C259" t="str">
            <v>14438</v>
          </cell>
          <cell r="D259" t="str">
            <v>OD14438-007</v>
          </cell>
          <cell r="E259" t="str">
            <v xml:space="preserve">Desarrollar e implementar estrategias, instrumentos y metodologías que contribuyen a fortalecer  el esquema de Inspección, Vigilancia y Control del Trabajo                                                                                              </v>
          </cell>
        </row>
        <row r="260">
          <cell r="A260" t="str">
            <v>144391</v>
          </cell>
          <cell r="B260" t="str">
            <v>1</v>
          </cell>
          <cell r="C260" t="str">
            <v>14439</v>
          </cell>
          <cell r="D260" t="str">
            <v>OD14439-001</v>
          </cell>
          <cell r="E260" t="str">
            <v xml:space="preserve">Desarrollar mecanismos e instrumentos que conduzcan a una gestión eficiente.                                                                                                                                                                              </v>
          </cell>
        </row>
        <row r="261">
          <cell r="A261" t="str">
            <v>144392</v>
          </cell>
          <cell r="B261" t="str">
            <v>2</v>
          </cell>
          <cell r="C261" t="str">
            <v>14439</v>
          </cell>
          <cell r="D261" t="str">
            <v>OD14439-002</v>
          </cell>
          <cell r="E261" t="str">
            <v xml:space="preserve">Contribuir con el diseño e implementación de planes y programas orientados a poblaciones vulnerables.                                                                                                                                                     </v>
          </cell>
        </row>
        <row r="262">
          <cell r="A262" t="str">
            <v>144393</v>
          </cell>
          <cell r="B262" t="str">
            <v>3</v>
          </cell>
          <cell r="C262" t="str">
            <v>14439</v>
          </cell>
          <cell r="D262" t="str">
            <v>OD14439-003</v>
          </cell>
          <cell r="E262" t="str">
            <v xml:space="preserve">Diseñar e implementar estrategias, instrumentos y metodologías que contribuyan a fortalecer la promoción y la prevención en el marco de la protección social                                                                                             </v>
          </cell>
        </row>
        <row r="263">
          <cell r="A263" t="str">
            <v>144394</v>
          </cell>
          <cell r="B263" t="str">
            <v>4</v>
          </cell>
          <cell r="C263" t="str">
            <v>14439</v>
          </cell>
          <cell r="D263" t="str">
            <v>OD14439-004</v>
          </cell>
          <cell r="E263" t="str">
            <v xml:space="preserve">Desarrollar y aplicar instrumentos, estrategias y herramientas para dinamizar iniciativas relacionadas con la generación de empleo y promoción del trabajo.                                                                                               </v>
          </cell>
        </row>
        <row r="264">
          <cell r="A264" t="str">
            <v>144395</v>
          </cell>
          <cell r="B264" t="str">
            <v>5</v>
          </cell>
          <cell r="C264" t="str">
            <v>14439</v>
          </cell>
          <cell r="D264" t="str">
            <v>OD14439-005</v>
          </cell>
          <cell r="E264" t="str">
            <v xml:space="preserve">Desarrollar y aplicar instrumentos y estrategias encaminadas a fortalecer las organizaciones y velar por los derechos de los trabajadores, propiciando el diálogo social y la concertación entre los actores del Sistema                                  </v>
          </cell>
        </row>
        <row r="265">
          <cell r="A265" t="str">
            <v>144396</v>
          </cell>
          <cell r="B265" t="str">
            <v>6</v>
          </cell>
          <cell r="C265" t="str">
            <v>14439</v>
          </cell>
          <cell r="D265" t="str">
            <v>OD14439-006</v>
          </cell>
          <cell r="E265" t="str">
            <v xml:space="preserve">Desarrollar e implementar estrategias, instrumentos y metodologías que contribuyan a disminuir los niveles de evasión, elusión y morosidad en el Sistema de la Protección Social.                                                                         </v>
          </cell>
        </row>
        <row r="266">
          <cell r="A266" t="str">
            <v>144397</v>
          </cell>
          <cell r="B266" t="str">
            <v>7</v>
          </cell>
          <cell r="C266" t="str">
            <v>14439</v>
          </cell>
          <cell r="D266" t="str">
            <v>OD14439-007</v>
          </cell>
          <cell r="E266" t="str">
            <v xml:space="preserve">Desarrollar e implementar estrategias, instrumentos y metodologías que contribuyen a fortalecer  el esquema de Inspección, Vigilancia y Control del Trabajo                                                                                              </v>
          </cell>
        </row>
        <row r="267">
          <cell r="A267" t="str">
            <v>144421</v>
          </cell>
          <cell r="B267" t="str">
            <v>1</v>
          </cell>
          <cell r="C267" t="str">
            <v>14442</v>
          </cell>
          <cell r="D267" t="str">
            <v>OD14442-001</v>
          </cell>
          <cell r="E267" t="str">
            <v xml:space="preserve">Desarrollar mecanismos e instrumentos que conduzcan a una gestión eficiente.                                                                                                                                                                              </v>
          </cell>
        </row>
        <row r="268">
          <cell r="A268" t="str">
            <v>144422</v>
          </cell>
          <cell r="B268" t="str">
            <v>2</v>
          </cell>
          <cell r="C268" t="str">
            <v>14442</v>
          </cell>
          <cell r="D268" t="str">
            <v>OD14442-002</v>
          </cell>
          <cell r="E268" t="str">
            <v xml:space="preserve">Contribuir con el diseño e implementación de planes y programas orientados a poblaciones vulnerables.                                                                                                                                                     </v>
          </cell>
        </row>
        <row r="269">
          <cell r="A269" t="str">
            <v>144423</v>
          </cell>
          <cell r="B269" t="str">
            <v>3</v>
          </cell>
          <cell r="C269" t="str">
            <v>14442</v>
          </cell>
          <cell r="D269" t="str">
            <v>OD14442-003</v>
          </cell>
          <cell r="E269" t="str">
            <v xml:space="preserve">Diseñar e implementar estrategias, instrumentos y metodologías que contribuyan a fortalecer la promoción y la prevención en el marco de la protección social                                                                                             </v>
          </cell>
        </row>
        <row r="270">
          <cell r="A270" t="str">
            <v>144424</v>
          </cell>
          <cell r="B270" t="str">
            <v>4</v>
          </cell>
          <cell r="C270" t="str">
            <v>14442</v>
          </cell>
          <cell r="D270" t="str">
            <v>OD14442-004</v>
          </cell>
          <cell r="E270" t="str">
            <v xml:space="preserve">Desarrollar y aplicar instrumentos, estrategias y herramientas para dinamizar iniciativas relacionadas con la generación de empleo y promoción del trabajo.                                                                                               </v>
          </cell>
        </row>
        <row r="271">
          <cell r="A271" t="str">
            <v>144425</v>
          </cell>
          <cell r="B271" t="str">
            <v>5</v>
          </cell>
          <cell r="C271" t="str">
            <v>14442</v>
          </cell>
          <cell r="D271" t="str">
            <v>OD14442-005</v>
          </cell>
          <cell r="E271" t="str">
            <v xml:space="preserve">Desarrollar y aplicar instrumentos y estrategias encaminadas a fortalecer las organizaciones y velar por los derechos de los trabajadores, propiciando el diálogo social y la concertación entre los actores del Sistema                                  </v>
          </cell>
        </row>
        <row r="272">
          <cell r="A272" t="str">
            <v>144426</v>
          </cell>
          <cell r="B272" t="str">
            <v>6</v>
          </cell>
          <cell r="C272" t="str">
            <v>14442</v>
          </cell>
          <cell r="D272" t="str">
            <v>OD14442-006</v>
          </cell>
          <cell r="E272" t="str">
            <v xml:space="preserve">Desarrollar e implementar estrategias, instrumentos y metodologías que contribuyan a disminuir los niveles de evasión, elusión y morosidad en el Sistema de la Protección Social.                                                                         </v>
          </cell>
        </row>
        <row r="273">
          <cell r="A273" t="str">
            <v>144427</v>
          </cell>
          <cell r="B273" t="str">
            <v>7</v>
          </cell>
          <cell r="C273" t="str">
            <v>14442</v>
          </cell>
          <cell r="D273" t="str">
            <v>OD14442-007</v>
          </cell>
          <cell r="E273" t="str">
            <v xml:space="preserve">Desarrollar e implementar estrategias, instrumentos y metodologías que contribuyen a fortalecer  el esquema de Inspección, Vigilancia y Control del Trabajo                                                                                              </v>
          </cell>
        </row>
        <row r="274">
          <cell r="A274" t="str">
            <v>144431</v>
          </cell>
          <cell r="B274" t="str">
            <v>1</v>
          </cell>
          <cell r="C274" t="str">
            <v>14443</v>
          </cell>
          <cell r="D274" t="str">
            <v>OD14443-001</v>
          </cell>
          <cell r="E274" t="str">
            <v xml:space="preserve">Desarrollar mecanismos e instrumentos que conduzcan a una gestión eficiente.                                                                                                                                                                              </v>
          </cell>
        </row>
        <row r="275">
          <cell r="A275" t="str">
            <v>144432</v>
          </cell>
          <cell r="B275" t="str">
            <v>2</v>
          </cell>
          <cell r="C275" t="str">
            <v>14443</v>
          </cell>
          <cell r="D275" t="str">
            <v>OD14443-002</v>
          </cell>
          <cell r="E275" t="str">
            <v xml:space="preserve">Contribuir con el diseño e implementación de planes y programas orientados a poblaciones vulnerables.                                                                                                                                                     </v>
          </cell>
        </row>
        <row r="276">
          <cell r="A276" t="str">
            <v>144433</v>
          </cell>
          <cell r="B276" t="str">
            <v>3</v>
          </cell>
          <cell r="C276" t="str">
            <v>14443</v>
          </cell>
          <cell r="D276" t="str">
            <v>OD14443-003</v>
          </cell>
          <cell r="E276" t="str">
            <v xml:space="preserve">Diseñar e implementar estrategias, instrumentos y metodologías que contribuyan a fortalecer la promoción y la prevención en el marco de la protección social                                                                                             </v>
          </cell>
        </row>
        <row r="277">
          <cell r="A277" t="str">
            <v>144434</v>
          </cell>
          <cell r="B277" t="str">
            <v>4</v>
          </cell>
          <cell r="C277" t="str">
            <v>14443</v>
          </cell>
          <cell r="D277" t="str">
            <v>OD14443-004</v>
          </cell>
          <cell r="E277" t="str">
            <v xml:space="preserve">Desarrollar y aplicar instrumentos, estrategias y herramientas para dinamizar iniciativas relacionadas con la generación de empleo y promoción del trabajo.                                                                                               </v>
          </cell>
        </row>
        <row r="278">
          <cell r="A278" t="str">
            <v>144435</v>
          </cell>
          <cell r="B278" t="str">
            <v>5</v>
          </cell>
          <cell r="C278" t="str">
            <v>14443</v>
          </cell>
          <cell r="D278" t="str">
            <v>OD14443-005</v>
          </cell>
          <cell r="E278" t="str">
            <v xml:space="preserve">Desarrollar y aplicar instrumentos y estrategias encaminadas a fortalecer las organizaciones y velar por los derechos de los trabajadores, propiciando el diálogo social y la concertación entre los actores del Sistema                                  </v>
          </cell>
        </row>
        <row r="279">
          <cell r="A279" t="str">
            <v>144436</v>
          </cell>
          <cell r="B279" t="str">
            <v>6</v>
          </cell>
          <cell r="C279" t="str">
            <v>14443</v>
          </cell>
          <cell r="D279" t="str">
            <v>OD14443-006</v>
          </cell>
          <cell r="E279" t="str">
            <v xml:space="preserve">Desarrollar e implementar estrategias, instrumentos y metodologías que contribuyan a disminuir los niveles de evasión, elusión y morosidad en el Sistema de la Protección Social.                                                                         </v>
          </cell>
        </row>
        <row r="280">
          <cell r="A280" t="str">
            <v>144437</v>
          </cell>
          <cell r="B280" t="str">
            <v>7</v>
          </cell>
          <cell r="C280" t="str">
            <v>14443</v>
          </cell>
          <cell r="D280" t="str">
            <v>OD14443-007</v>
          </cell>
          <cell r="E280" t="str">
            <v xml:space="preserve">Desarrollar e implementar estrategias, instrumentos y metodologías que contribuyen a fortalecer  el esquema de Inspección, Vigilancia y Control del Trabajo                                                                                              </v>
          </cell>
        </row>
        <row r="281">
          <cell r="A281" t="str">
            <v>150001</v>
          </cell>
          <cell r="B281" t="str">
            <v>1</v>
          </cell>
          <cell r="C281" t="str">
            <v>15000</v>
          </cell>
          <cell r="D281" t="str">
            <v>OD15000-001</v>
          </cell>
          <cell r="E281" t="str">
            <v xml:space="preserve">Optimizar el proceso de gestión de Secretaría General estableciendo mecanismos de gestión que garanticen el mejoramiento continúo                                                                                                                         </v>
          </cell>
        </row>
        <row r="282">
          <cell r="A282" t="str">
            <v>150002</v>
          </cell>
          <cell r="B282" t="str">
            <v>2</v>
          </cell>
          <cell r="C282" t="str">
            <v>15000</v>
          </cell>
          <cell r="D282" t="str">
            <v>OD15000-002</v>
          </cell>
          <cell r="E282" t="str">
            <v xml:space="preserve">Apoyar el fortalecimiento administrativo institucional                                                                                                                                                                                                    </v>
          </cell>
        </row>
        <row r="283">
          <cell r="A283" t="str">
            <v>144108</v>
          </cell>
          <cell r="B283">
            <v>8</v>
          </cell>
          <cell r="C283" t="str">
            <v>14410</v>
          </cell>
          <cell r="E283" t="str">
            <v>Contribuir con el desarrollo de acciones encaminadas al fortalecimiento institucional</v>
          </cell>
        </row>
        <row r="284">
          <cell r="A284" t="str">
            <v>144118</v>
          </cell>
          <cell r="B284">
            <v>8</v>
          </cell>
          <cell r="C284" t="str">
            <v>14411</v>
          </cell>
          <cell r="E284" t="str">
            <v>Contribuir con el desarrollo de acciones encaminadas al fortalecimiento institucional</v>
          </cell>
        </row>
        <row r="285">
          <cell r="A285" t="str">
            <v>144128</v>
          </cell>
          <cell r="B285">
            <v>8</v>
          </cell>
          <cell r="C285" t="str">
            <v>14412</v>
          </cell>
          <cell r="E285" t="str">
            <v>Contribuir con el desarrollo de acciones encaminadas al fortalecimiento institucional</v>
          </cell>
        </row>
        <row r="286">
          <cell r="A286" t="str">
            <v>144138</v>
          </cell>
          <cell r="B286">
            <v>8</v>
          </cell>
          <cell r="C286" t="str">
            <v>14413</v>
          </cell>
          <cell r="E286" t="str">
            <v>Contribuir con el desarrollo de acciones encaminadas al fortalecimiento institucional</v>
          </cell>
        </row>
        <row r="287">
          <cell r="A287" t="str">
            <v>144148</v>
          </cell>
          <cell r="B287">
            <v>8</v>
          </cell>
          <cell r="C287" t="str">
            <v>14414</v>
          </cell>
          <cell r="E287" t="str">
            <v>Contribuir con el desarrollo de acciones encaminadas al fortalecimiento institucional</v>
          </cell>
        </row>
        <row r="288">
          <cell r="A288" t="str">
            <v>144158</v>
          </cell>
          <cell r="B288">
            <v>8</v>
          </cell>
          <cell r="C288" t="str">
            <v>14415</v>
          </cell>
          <cell r="E288" t="str">
            <v>Contribuir con el desarrollo de acciones encaminadas al fortalecimiento institucional</v>
          </cell>
        </row>
        <row r="289">
          <cell r="A289" t="str">
            <v>144168</v>
          </cell>
          <cell r="B289">
            <v>8</v>
          </cell>
          <cell r="C289" t="str">
            <v>14416</v>
          </cell>
          <cell r="E289" t="str">
            <v>Contribuir con el desarrollo de acciones encaminadas al fortalecimiento institucional</v>
          </cell>
        </row>
        <row r="290">
          <cell r="A290" t="str">
            <v>144178</v>
          </cell>
          <cell r="B290">
            <v>8</v>
          </cell>
          <cell r="C290" t="str">
            <v>14417</v>
          </cell>
          <cell r="E290" t="str">
            <v>Contribuir con el desarrollo de acciones encaminadas al fortalecimiento institucional</v>
          </cell>
        </row>
        <row r="291">
          <cell r="A291" t="str">
            <v>144188</v>
          </cell>
          <cell r="B291">
            <v>8</v>
          </cell>
          <cell r="C291" t="str">
            <v>14418</v>
          </cell>
          <cell r="E291" t="str">
            <v>Contribuir con el desarrollo de acciones encaminadas al fortalecimiento institucional</v>
          </cell>
        </row>
        <row r="292">
          <cell r="A292" t="str">
            <v>144198</v>
          </cell>
          <cell r="B292">
            <v>8</v>
          </cell>
          <cell r="C292" t="str">
            <v>14419</v>
          </cell>
          <cell r="E292" t="str">
            <v>Contribuir con el desarrollo de acciones encaminadas al fortalecimiento institucional</v>
          </cell>
        </row>
        <row r="293">
          <cell r="A293" t="str">
            <v>144208</v>
          </cell>
          <cell r="B293">
            <v>8</v>
          </cell>
          <cell r="C293" t="str">
            <v>14420</v>
          </cell>
          <cell r="E293" t="str">
            <v>Contribuir con el desarrollo de acciones encaminadas al fortalecimiento institucional</v>
          </cell>
        </row>
        <row r="294">
          <cell r="A294" t="str">
            <v>144218</v>
          </cell>
          <cell r="B294">
            <v>8</v>
          </cell>
          <cell r="C294" t="str">
            <v>14421</v>
          </cell>
          <cell r="E294" t="str">
            <v>Contribuir con el desarrollo de acciones encaminadas al fortalecimiento institucional</v>
          </cell>
        </row>
        <row r="295">
          <cell r="A295" t="str">
            <v>144228</v>
          </cell>
          <cell r="B295">
            <v>8</v>
          </cell>
          <cell r="C295" t="str">
            <v>14422</v>
          </cell>
          <cell r="E295" t="str">
            <v>Contribuir con el desarrollo de acciones encaminadas al fortalecimiento institucional</v>
          </cell>
        </row>
        <row r="296">
          <cell r="A296" t="str">
            <v>144238</v>
          </cell>
          <cell r="B296">
            <v>8</v>
          </cell>
          <cell r="C296" t="str">
            <v>14423</v>
          </cell>
          <cell r="E296" t="str">
            <v>Contribuir con el desarrollo de acciones encaminadas al fortalecimiento institucional</v>
          </cell>
        </row>
        <row r="297">
          <cell r="A297" t="str">
            <v>144258</v>
          </cell>
          <cell r="B297">
            <v>8</v>
          </cell>
          <cell r="C297" t="str">
            <v>14425</v>
          </cell>
          <cell r="E297" t="str">
            <v>Contribuir con el desarrollo de acciones encaminadas al fortalecimiento institucional</v>
          </cell>
        </row>
        <row r="298">
          <cell r="A298" t="str">
            <v>144278</v>
          </cell>
          <cell r="B298">
            <v>8</v>
          </cell>
          <cell r="C298" t="str">
            <v>14427</v>
          </cell>
          <cell r="E298" t="str">
            <v>Contribuir con el desarrollo de acciones encaminadas al fortalecimiento institucional</v>
          </cell>
        </row>
        <row r="299">
          <cell r="A299" t="str">
            <v>144288</v>
          </cell>
          <cell r="B299">
            <v>8</v>
          </cell>
          <cell r="C299" t="str">
            <v>14428</v>
          </cell>
          <cell r="E299" t="str">
            <v>Contribuir con el desarrollo de acciones encaminadas al fortalecimiento institucional</v>
          </cell>
        </row>
        <row r="300">
          <cell r="A300" t="str">
            <v>144298</v>
          </cell>
          <cell r="B300">
            <v>8</v>
          </cell>
          <cell r="C300" t="str">
            <v>14429</v>
          </cell>
          <cell r="E300" t="str">
            <v>Contribuir con el desarrollo de acciones encaminadas al fortalecimiento institucional</v>
          </cell>
        </row>
        <row r="301">
          <cell r="A301" t="str">
            <v>144308</v>
          </cell>
          <cell r="B301">
            <v>8</v>
          </cell>
          <cell r="C301" t="str">
            <v>14430</v>
          </cell>
          <cell r="E301" t="str">
            <v>Contribuir con el desarrollo de acciones encaminadas al fortalecimiento institucional</v>
          </cell>
        </row>
        <row r="302">
          <cell r="A302" t="str">
            <v>144318</v>
          </cell>
          <cell r="B302">
            <v>8</v>
          </cell>
          <cell r="C302" t="str">
            <v>14431</v>
          </cell>
          <cell r="E302" t="str">
            <v>Contribuir con el desarrollo de acciones encaminadas al fortalecimiento institucional</v>
          </cell>
        </row>
        <row r="303">
          <cell r="A303" t="str">
            <v>144328</v>
          </cell>
          <cell r="B303">
            <v>8</v>
          </cell>
          <cell r="C303" t="str">
            <v>14432</v>
          </cell>
          <cell r="E303" t="str">
            <v>Contribuir con el desarrollo de acciones encaminadas al fortalecimiento institucional</v>
          </cell>
        </row>
        <row r="304">
          <cell r="A304" t="str">
            <v>144338</v>
          </cell>
          <cell r="B304">
            <v>8</v>
          </cell>
          <cell r="C304" t="str">
            <v>14433</v>
          </cell>
          <cell r="E304" t="str">
            <v>Contribuir con el desarrollo de acciones encaminadas al fortalecimiento institucional</v>
          </cell>
        </row>
        <row r="305">
          <cell r="A305" t="str">
            <v>144348</v>
          </cell>
          <cell r="B305">
            <v>8</v>
          </cell>
          <cell r="C305" t="str">
            <v>14434</v>
          </cell>
          <cell r="E305" t="str">
            <v>Contribuir con el desarrollo de acciones encaminadas al fortalecimiento institucional</v>
          </cell>
        </row>
        <row r="306">
          <cell r="A306" t="str">
            <v>144358</v>
          </cell>
          <cell r="B306">
            <v>8</v>
          </cell>
          <cell r="C306" t="str">
            <v>14435</v>
          </cell>
          <cell r="E306" t="str">
            <v>Contribuir con el desarrollo de acciones encaminadas al fortalecimiento institucional</v>
          </cell>
        </row>
        <row r="307">
          <cell r="A307" t="str">
            <v>144368</v>
          </cell>
          <cell r="B307">
            <v>8</v>
          </cell>
          <cell r="C307" t="str">
            <v>14436</v>
          </cell>
          <cell r="E307" t="str">
            <v>Contribuir con el desarrollo de acciones encaminadas al fortalecimiento institucional</v>
          </cell>
        </row>
        <row r="308">
          <cell r="A308" t="str">
            <v>144378</v>
          </cell>
          <cell r="B308">
            <v>8</v>
          </cell>
          <cell r="C308" t="str">
            <v>14437</v>
          </cell>
          <cell r="E308" t="str">
            <v>Contribuir con el desarrollo de acciones encaminadas al fortalecimiento institucional</v>
          </cell>
        </row>
        <row r="309">
          <cell r="A309" t="str">
            <v>144388</v>
          </cell>
          <cell r="B309">
            <v>8</v>
          </cell>
          <cell r="C309" t="str">
            <v>14438</v>
          </cell>
          <cell r="E309" t="str">
            <v>Contribuir con el desarrollo de acciones encaminadas al fortalecimiento institucional</v>
          </cell>
        </row>
        <row r="310">
          <cell r="A310" t="str">
            <v>144398</v>
          </cell>
          <cell r="B310">
            <v>8</v>
          </cell>
          <cell r="C310" t="str">
            <v>14439</v>
          </cell>
          <cell r="E310" t="str">
            <v>Contribuir con el desarrollo de acciones encaminadas al fortalecimiento institucional</v>
          </cell>
        </row>
        <row r="311">
          <cell r="A311" t="str">
            <v>144428</v>
          </cell>
          <cell r="B311">
            <v>8</v>
          </cell>
          <cell r="C311" t="str">
            <v>14442</v>
          </cell>
          <cell r="E311" t="str">
            <v>Contribuir con el desarrollo de acciones encaminadas al fortalecimiento institucional</v>
          </cell>
        </row>
        <row r="312">
          <cell r="A312" t="str">
            <v>144438</v>
          </cell>
          <cell r="B312">
            <v>8</v>
          </cell>
          <cell r="C312" t="str">
            <v>14443</v>
          </cell>
          <cell r="E312" t="str">
            <v>Contribuir con el desarrollo de acciones encaminadas al fortalecimiento institucional</v>
          </cell>
        </row>
      </sheetData>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end."/>
      <sheetName val="ArTem"/>
      <sheetName val="Activ."/>
      <sheetName val="2. P. E. Sectorial (Propuesto)"/>
      <sheetName val="Líneas MIPG"/>
      <sheetName val="Indicadores"/>
      <sheetName val="Plan Acc."/>
      <sheetName val="Verificar"/>
      <sheetName val="P. A. Depend."/>
      <sheetName val="Eval. P. A."/>
      <sheetName val="Eval. P. A. (FMT)"/>
      <sheetName val="Solic. CDP (MinSalud)"/>
      <sheetName val="Prog. P.C."/>
      <sheetName val="Seguimiento Prog. P.C."/>
      <sheetName val="Consolidado"/>
      <sheetName val="P. Acc."/>
      <sheetName val="Consulta"/>
      <sheetName val="Hoja1"/>
      <sheetName val="Presupuesto"/>
      <sheetName val="Activ. V-0"/>
      <sheetName val="Indic."/>
      <sheetName val="Recursos 2013"/>
      <sheetName val="Depend1."/>
      <sheetName val="Programas"/>
      <sheetName val="Proyectos"/>
      <sheetName val="Datos- Proy"/>
      <sheetName val="Convenio"/>
      <sheetName val="Ind. Prod."/>
      <sheetName val="Ind. Gest."/>
      <sheetName val="ActivSUIFP."/>
      <sheetName val="Hoja2"/>
      <sheetName val="Hoja3"/>
      <sheetName val="Ab-01"/>
      <sheetName val="Espejo"/>
      <sheetName val="Seguim SIIF"/>
      <sheetName val="Marzo 22"/>
      <sheetName val="Eval. T-I"/>
    </sheetNames>
    <sheetDataSet>
      <sheetData sheetId="0" refreshError="1"/>
      <sheetData sheetId="1" refreshError="1"/>
      <sheetData sheetId="2" refreshError="1"/>
      <sheetData sheetId="3" refreshError="1"/>
      <sheetData sheetId="4" refreshError="1"/>
      <sheetData sheetId="5" refreshError="1"/>
      <sheetData sheetId="6">
        <row r="2104">
          <cell r="D2104" t="str">
            <v>13304- Fortalecimiento institucional y buen gobierno</v>
          </cell>
        </row>
        <row r="2105">
          <cell r="D2105" t="str">
            <v>21401- Eventos catastróficos y accidentes de tránsito - ECAT</v>
          </cell>
        </row>
        <row r="2106">
          <cell r="D2106" t="str">
            <v>21403- Fortalecimiento institucional</v>
          </cell>
        </row>
        <row r="2107">
          <cell r="D2107" t="str">
            <v>21404- Mejoramiento de la vigilancia sanitaria y control de calidad de los productos</v>
          </cell>
        </row>
        <row r="2108">
          <cell r="D2108" t="str">
            <v>21405- Prestación de servicios de salud</v>
          </cell>
        </row>
        <row r="2109">
          <cell r="D2109" t="str">
            <v>21406- Protección salud pública</v>
          </cell>
        </row>
        <row r="2110">
          <cell r="D2110" t="str">
            <v>21409- Unificación y universalización del régimen subsidiado</v>
          </cell>
        </row>
        <row r="2111">
          <cell r="D2111" t="str">
            <v>21410- Vacunación - PAI</v>
          </cell>
        </row>
        <row r="2112">
          <cell r="D2112" t="str">
            <v>22106- Salud - Discapacidad</v>
          </cell>
        </row>
        <row r="2113">
          <cell r="D2113" t="str">
            <v>22216- Salud - APD</v>
          </cell>
        </row>
        <row r="2114">
          <cell r="D2114" t="str">
            <v>22218- Unificación y universalización del régimen subsidiado- APD</v>
          </cell>
        </row>
        <row r="2115">
          <cell r="D2115" t="str">
            <v>23202- Asistencia promoción social</v>
          </cell>
        </row>
        <row r="2116">
          <cell r="D2116" t="str">
            <v xml:space="preserve">32001- Acceso a la justicia </v>
          </cell>
        </row>
        <row r="2117">
          <cell r="D2117" t="str">
            <v>41012- Prevención, mitigación, atención de desastres</v>
          </cell>
        </row>
        <row r="2118">
          <cell r="D2118" t="str">
            <v>51101- Eficiencia gubernamental</v>
          </cell>
        </row>
        <row r="2119">
          <cell r="D2119" t="str">
            <v>51203- Vocación para el servicio público</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4">
          <cell r="C4" t="str">
            <v>1020-1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867"/>
  <sheetViews>
    <sheetView zoomScale="90" zoomScaleNormal="90" workbookViewId="0">
      <selection activeCell="S201" sqref="S201"/>
    </sheetView>
  </sheetViews>
  <sheetFormatPr baseColWidth="10" defaultColWidth="11.453125" defaultRowHeight="10" x14ac:dyDescent="0.2"/>
  <cols>
    <col min="1" max="1" width="46.54296875" style="1" customWidth="1"/>
    <col min="2" max="2" width="11.453125" style="1"/>
    <col min="3" max="4" width="21.81640625" style="1" customWidth="1"/>
    <col min="5" max="5" width="11.453125" style="1"/>
    <col min="6" max="6" width="30.26953125" style="1" customWidth="1"/>
    <col min="7" max="10" width="17.81640625" style="1" customWidth="1"/>
    <col min="11" max="15" width="17.81640625" style="1" hidden="1" customWidth="1"/>
    <col min="16" max="16" width="10.1796875" style="1" hidden="1" customWidth="1"/>
    <col min="17" max="18" width="17.81640625" style="1" customWidth="1"/>
    <col min="19" max="29" width="37.81640625" style="1" customWidth="1"/>
    <col min="30" max="36" width="11.453125" style="1"/>
    <col min="37" max="37" width="58.81640625" style="1" customWidth="1"/>
    <col min="38" max="38" width="11.453125" style="1"/>
    <col min="39" max="44" width="27.1796875" style="1" customWidth="1"/>
    <col min="45" max="16384" width="11.453125" style="1"/>
  </cols>
  <sheetData>
    <row r="1" spans="1:62" ht="10.5" x14ac:dyDescent="0.2">
      <c r="A1" s="4" t="s">
        <v>784</v>
      </c>
      <c r="B1" s="43" t="s">
        <v>0</v>
      </c>
      <c r="C1" s="3" t="s">
        <v>902</v>
      </c>
      <c r="D1" s="3" t="s">
        <v>914</v>
      </c>
    </row>
    <row r="2" spans="1:62" x14ac:dyDescent="0.2">
      <c r="A2" s="41" t="s">
        <v>8</v>
      </c>
      <c r="B2" s="42" t="s">
        <v>9</v>
      </c>
      <c r="C2" s="1" t="s">
        <v>903</v>
      </c>
      <c r="D2" s="1" t="s">
        <v>915</v>
      </c>
    </row>
    <row r="3" spans="1:62" x14ac:dyDescent="0.2">
      <c r="A3" s="41" t="s">
        <v>10</v>
      </c>
      <c r="B3" s="42" t="s">
        <v>11</v>
      </c>
      <c r="C3" s="1" t="s">
        <v>904</v>
      </c>
      <c r="D3" s="1" t="s">
        <v>916</v>
      </c>
    </row>
    <row r="4" spans="1:62" ht="10.5" x14ac:dyDescent="0.2">
      <c r="A4" s="41" t="s">
        <v>12</v>
      </c>
      <c r="B4" s="42" t="s">
        <v>13</v>
      </c>
      <c r="C4" s="1" t="s">
        <v>905</v>
      </c>
      <c r="D4" s="1" t="s">
        <v>917</v>
      </c>
      <c r="AR4" s="3" t="s">
        <v>925</v>
      </c>
      <c r="AS4" s="3" t="s">
        <v>926</v>
      </c>
      <c r="AT4" s="3" t="s">
        <v>927</v>
      </c>
      <c r="AU4" s="3" t="s">
        <v>927</v>
      </c>
      <c r="AV4" s="3" t="s">
        <v>928</v>
      </c>
      <c r="AW4" s="3" t="s">
        <v>929</v>
      </c>
      <c r="AX4" s="3" t="s">
        <v>930</v>
      </c>
      <c r="AY4" s="3" t="s">
        <v>930</v>
      </c>
      <c r="AZ4" s="3" t="s">
        <v>930</v>
      </c>
      <c r="BA4" s="3" t="s">
        <v>930</v>
      </c>
      <c r="BB4" s="3" t="s">
        <v>930</v>
      </c>
      <c r="BC4" s="3" t="s">
        <v>930</v>
      </c>
      <c r="BD4" s="3" t="s">
        <v>930</v>
      </c>
      <c r="BE4" s="3" t="s">
        <v>930</v>
      </c>
      <c r="BF4" s="3" t="s">
        <v>931</v>
      </c>
      <c r="BG4" s="3" t="s">
        <v>932</v>
      </c>
      <c r="BH4" s="3" t="s">
        <v>933</v>
      </c>
      <c r="BI4" s="3" t="s">
        <v>934</v>
      </c>
      <c r="BJ4" s="3" t="s">
        <v>935</v>
      </c>
    </row>
    <row r="5" spans="1:62" ht="20" x14ac:dyDescent="0.2">
      <c r="A5" s="41" t="s">
        <v>14</v>
      </c>
      <c r="B5" s="42" t="s">
        <v>15</v>
      </c>
      <c r="C5" s="1" t="s">
        <v>907</v>
      </c>
      <c r="D5" s="1" t="s">
        <v>918</v>
      </c>
      <c r="AL5" s="2" t="s">
        <v>925</v>
      </c>
      <c r="AM5" s="62" t="s">
        <v>785</v>
      </c>
      <c r="AN5" s="62" t="s">
        <v>787</v>
      </c>
      <c r="AO5" s="62"/>
      <c r="AP5" s="62" t="s">
        <v>890</v>
      </c>
      <c r="AR5" s="62" t="s">
        <v>785</v>
      </c>
    </row>
    <row r="6" spans="1:62" ht="20" x14ac:dyDescent="0.2">
      <c r="A6" s="41" t="s">
        <v>16</v>
      </c>
      <c r="B6" s="42" t="s">
        <v>17</v>
      </c>
      <c r="C6" s="1" t="s">
        <v>913</v>
      </c>
      <c r="D6" s="1" t="s">
        <v>913</v>
      </c>
      <c r="AL6" s="2" t="s">
        <v>926</v>
      </c>
      <c r="AM6" s="62" t="s">
        <v>788</v>
      </c>
      <c r="AN6" s="62" t="s">
        <v>789</v>
      </c>
      <c r="AO6" s="62"/>
      <c r="AP6" s="62" t="s">
        <v>890</v>
      </c>
      <c r="AR6" s="62" t="s">
        <v>787</v>
      </c>
    </row>
    <row r="7" spans="1:62" ht="30" x14ac:dyDescent="0.2">
      <c r="A7" s="41" t="s">
        <v>18</v>
      </c>
      <c r="B7" s="42" t="s">
        <v>19</v>
      </c>
      <c r="C7" s="1" t="s">
        <v>906</v>
      </c>
      <c r="D7" s="1" t="s">
        <v>919</v>
      </c>
      <c r="AL7" s="2" t="s">
        <v>927</v>
      </c>
      <c r="AM7" s="62" t="s">
        <v>790</v>
      </c>
      <c r="AN7" s="62" t="s">
        <v>791</v>
      </c>
      <c r="AO7" s="62"/>
      <c r="AP7" s="62" t="s">
        <v>890</v>
      </c>
      <c r="AR7" s="62" t="s">
        <v>890</v>
      </c>
    </row>
    <row r="8" spans="1:62" ht="20" x14ac:dyDescent="0.2">
      <c r="A8" s="41" t="s">
        <v>20</v>
      </c>
      <c r="B8" s="42" t="s">
        <v>21</v>
      </c>
      <c r="C8" s="1" t="s">
        <v>908</v>
      </c>
      <c r="D8" s="1" t="s">
        <v>920</v>
      </c>
      <c r="AL8" s="2" t="s">
        <v>927</v>
      </c>
      <c r="AM8" s="62" t="s">
        <v>792</v>
      </c>
      <c r="AN8" s="62" t="s">
        <v>793</v>
      </c>
      <c r="AO8" s="62"/>
      <c r="AP8" s="62" t="s">
        <v>890</v>
      </c>
    </row>
    <row r="9" spans="1:62" ht="20" x14ac:dyDescent="0.2">
      <c r="A9" s="41" t="s">
        <v>22</v>
      </c>
      <c r="B9" s="42" t="s">
        <v>23</v>
      </c>
      <c r="C9" s="1" t="s">
        <v>909</v>
      </c>
      <c r="D9" s="1" t="s">
        <v>921</v>
      </c>
      <c r="AL9" s="2" t="s">
        <v>928</v>
      </c>
      <c r="AM9" s="62" t="s">
        <v>794</v>
      </c>
      <c r="AN9" s="62" t="s">
        <v>795</v>
      </c>
      <c r="AO9" s="62"/>
      <c r="AP9" s="62" t="s">
        <v>890</v>
      </c>
    </row>
    <row r="10" spans="1:62" ht="30" x14ac:dyDescent="0.2">
      <c r="A10" s="41" t="s">
        <v>24</v>
      </c>
      <c r="B10" s="42" t="s">
        <v>25</v>
      </c>
      <c r="C10" s="1" t="s">
        <v>910</v>
      </c>
      <c r="D10" s="1" t="s">
        <v>922</v>
      </c>
      <c r="AL10" s="2" t="s">
        <v>929</v>
      </c>
      <c r="AM10" s="62" t="s">
        <v>796</v>
      </c>
      <c r="AN10" s="62" t="s">
        <v>797</v>
      </c>
      <c r="AO10" s="62"/>
      <c r="AP10" s="62" t="s">
        <v>890</v>
      </c>
    </row>
    <row r="11" spans="1:62" ht="30" x14ac:dyDescent="0.2">
      <c r="A11" s="41" t="s">
        <v>26</v>
      </c>
      <c r="B11" s="42" t="s">
        <v>27</v>
      </c>
      <c r="C11" s="1" t="s">
        <v>911</v>
      </c>
      <c r="D11" s="1" t="s">
        <v>923</v>
      </c>
      <c r="AL11" s="2" t="s">
        <v>930</v>
      </c>
      <c r="AM11" s="62" t="s">
        <v>798</v>
      </c>
      <c r="AN11" s="62" t="s">
        <v>799</v>
      </c>
      <c r="AO11" s="62"/>
      <c r="AP11" s="62" t="s">
        <v>890</v>
      </c>
    </row>
    <row r="12" spans="1:62" ht="30" x14ac:dyDescent="0.2">
      <c r="A12" s="41" t="s">
        <v>28</v>
      </c>
      <c r="B12" s="42" t="s">
        <v>29</v>
      </c>
      <c r="C12" s="1" t="s">
        <v>912</v>
      </c>
      <c r="D12" s="1" t="s">
        <v>924</v>
      </c>
      <c r="AL12" s="2" t="s">
        <v>930</v>
      </c>
      <c r="AM12" s="62" t="s">
        <v>800</v>
      </c>
      <c r="AN12" s="62" t="s">
        <v>801</v>
      </c>
      <c r="AO12" s="62"/>
      <c r="AP12" s="62" t="s">
        <v>890</v>
      </c>
    </row>
    <row r="13" spans="1:62" ht="20" x14ac:dyDescent="0.2">
      <c r="A13" s="41"/>
      <c r="B13" s="42"/>
      <c r="AL13" s="2" t="s">
        <v>930</v>
      </c>
      <c r="AM13" s="62" t="s">
        <v>802</v>
      </c>
      <c r="AN13" s="62" t="s">
        <v>803</v>
      </c>
      <c r="AO13" s="62"/>
      <c r="AP13" s="62" t="s">
        <v>890</v>
      </c>
    </row>
    <row r="14" spans="1:62" ht="40" x14ac:dyDescent="0.2">
      <c r="A14" s="41"/>
      <c r="B14" s="42"/>
      <c r="AL14" s="2" t="s">
        <v>930</v>
      </c>
      <c r="AM14" s="62" t="s">
        <v>804</v>
      </c>
      <c r="AN14" s="62" t="s">
        <v>805</v>
      </c>
      <c r="AO14" s="62"/>
      <c r="AP14" s="62" t="s">
        <v>890</v>
      </c>
    </row>
    <row r="15" spans="1:62" ht="20" x14ac:dyDescent="0.2">
      <c r="AL15" s="2" t="s">
        <v>930</v>
      </c>
      <c r="AM15" s="62" t="s">
        <v>806</v>
      </c>
      <c r="AN15" s="62" t="s">
        <v>807</v>
      </c>
      <c r="AO15" s="62"/>
      <c r="AP15" s="62" t="s">
        <v>890</v>
      </c>
    </row>
    <row r="16" spans="1:62" ht="20" x14ac:dyDescent="0.2">
      <c r="A16" s="44" t="s">
        <v>925</v>
      </c>
      <c r="B16" s="44" t="s">
        <v>926</v>
      </c>
      <c r="C16" s="44" t="s">
        <v>927</v>
      </c>
      <c r="D16" s="44" t="s">
        <v>928</v>
      </c>
      <c r="E16" s="44" t="s">
        <v>929</v>
      </c>
      <c r="F16" s="44" t="s">
        <v>930</v>
      </c>
      <c r="G16" s="44" t="s">
        <v>931</v>
      </c>
      <c r="H16" s="44" t="s">
        <v>932</v>
      </c>
      <c r="I16" s="44"/>
      <c r="J16" s="44" t="s">
        <v>933</v>
      </c>
      <c r="K16" s="44" t="s">
        <v>934</v>
      </c>
      <c r="L16" s="44" t="s">
        <v>935</v>
      </c>
      <c r="M16" s="45"/>
      <c r="N16" s="45"/>
      <c r="AL16" s="2" t="s">
        <v>930</v>
      </c>
      <c r="AM16" s="62" t="s">
        <v>3298</v>
      </c>
      <c r="AN16" s="62" t="s">
        <v>809</v>
      </c>
      <c r="AO16" s="62" t="s">
        <v>3310</v>
      </c>
      <c r="AP16" s="62" t="s">
        <v>890</v>
      </c>
    </row>
    <row r="17" spans="1:42" ht="50" x14ac:dyDescent="0.2">
      <c r="A17" s="5" t="s">
        <v>778</v>
      </c>
      <c r="B17" s="5" t="s">
        <v>770</v>
      </c>
      <c r="C17" s="5" t="s">
        <v>774</v>
      </c>
      <c r="D17" s="5" t="s">
        <v>777</v>
      </c>
      <c r="E17" s="5" t="s">
        <v>776</v>
      </c>
      <c r="F17" s="5" t="s">
        <v>765</v>
      </c>
      <c r="G17" s="5" t="s">
        <v>1307</v>
      </c>
      <c r="H17" s="5" t="s">
        <v>1308</v>
      </c>
      <c r="I17" s="47"/>
      <c r="J17" s="5" t="s">
        <v>1309</v>
      </c>
      <c r="K17" s="5" t="s">
        <v>1310</v>
      </c>
      <c r="L17" s="5" t="s">
        <v>1311</v>
      </c>
      <c r="M17" s="12"/>
      <c r="N17" s="12"/>
      <c r="Q17" s="5" t="s">
        <v>778</v>
      </c>
      <c r="R17" s="5" t="s">
        <v>770</v>
      </c>
      <c r="S17" s="5" t="s">
        <v>774</v>
      </c>
      <c r="T17" s="5" t="s">
        <v>775</v>
      </c>
      <c r="U17" s="5" t="s">
        <v>777</v>
      </c>
      <c r="V17" s="5" t="s">
        <v>776</v>
      </c>
      <c r="W17" s="5" t="s">
        <v>765</v>
      </c>
      <c r="X17" s="5" t="s">
        <v>766</v>
      </c>
      <c r="Y17" s="5" t="s">
        <v>767</v>
      </c>
      <c r="Z17" s="5" t="s">
        <v>768</v>
      </c>
      <c r="AA17" s="5" t="s">
        <v>769</v>
      </c>
      <c r="AB17" s="5" t="s">
        <v>771</v>
      </c>
      <c r="AC17" s="5" t="s">
        <v>772</v>
      </c>
      <c r="AD17" s="5" t="s">
        <v>773</v>
      </c>
      <c r="AE17" s="5" t="s">
        <v>781</v>
      </c>
      <c r="AF17" s="5" t="s">
        <v>780</v>
      </c>
      <c r="AG17" s="5" t="s">
        <v>779</v>
      </c>
      <c r="AH17" s="5" t="s">
        <v>782</v>
      </c>
      <c r="AI17" s="5" t="s">
        <v>783</v>
      </c>
      <c r="AL17" s="2" t="s">
        <v>930</v>
      </c>
      <c r="AM17" s="62" t="s">
        <v>810</v>
      </c>
      <c r="AN17" s="62" t="s">
        <v>811</v>
      </c>
      <c r="AO17" s="62"/>
      <c r="AP17" s="62" t="s">
        <v>890</v>
      </c>
    </row>
    <row r="18" spans="1:42" ht="30" x14ac:dyDescent="0.2">
      <c r="A18" s="12"/>
      <c r="B18" s="12"/>
      <c r="C18" s="5" t="s">
        <v>775</v>
      </c>
      <c r="D18" s="12"/>
      <c r="E18" s="12"/>
      <c r="F18" s="5" t="s">
        <v>766</v>
      </c>
      <c r="G18" s="12"/>
      <c r="H18" s="12"/>
      <c r="I18" s="12"/>
      <c r="J18" s="12"/>
      <c r="K18" s="12"/>
      <c r="L18" s="12"/>
      <c r="M18" s="12"/>
      <c r="N18" s="12"/>
      <c r="Q18" s="5" t="str">
        <f>"P"&amp;LEFT(Q17,4)</f>
        <v>PE_01</v>
      </c>
      <c r="R18" s="5" t="str">
        <f t="shared" ref="R18:Z18" si="0">"P"&amp;LEFT(R17,4)</f>
        <v>PA_07</v>
      </c>
      <c r="S18" s="5" t="str">
        <f t="shared" si="0"/>
        <v>PD_01</v>
      </c>
      <c r="T18" s="5" t="str">
        <f t="shared" si="0"/>
        <v>PD_02</v>
      </c>
      <c r="U18" s="5" t="str">
        <f t="shared" si="0"/>
        <v>PD_04</v>
      </c>
      <c r="V18" s="5" t="str">
        <f t="shared" si="0"/>
        <v>PD_03</v>
      </c>
      <c r="W18" s="5" t="str">
        <f t="shared" si="0"/>
        <v>PA_01</v>
      </c>
      <c r="X18" s="5" t="str">
        <f t="shared" si="0"/>
        <v>PA_02</v>
      </c>
      <c r="Y18" s="5" t="str">
        <f t="shared" si="0"/>
        <v>PA_03</v>
      </c>
      <c r="Z18" s="5" t="str">
        <f t="shared" si="0"/>
        <v>PA_04</v>
      </c>
      <c r="AA18" s="5" t="str">
        <f t="shared" ref="AA18:AI18" si="1">"P"&amp;LEFT(AA17,4)</f>
        <v>PA_05</v>
      </c>
      <c r="AB18" s="5" t="str">
        <f t="shared" si="1"/>
        <v>PA_08</v>
      </c>
      <c r="AC18" s="5" t="str">
        <f t="shared" si="1"/>
        <v>PA_09</v>
      </c>
      <c r="AD18" s="5" t="str">
        <f t="shared" si="1"/>
        <v>PA_10</v>
      </c>
      <c r="AE18" s="5" t="str">
        <f t="shared" si="1"/>
        <v>PR_03</v>
      </c>
      <c r="AF18" s="5" t="str">
        <f t="shared" si="1"/>
        <v>PR_02</v>
      </c>
      <c r="AG18" s="5" t="str">
        <f t="shared" si="1"/>
        <v>PR_01</v>
      </c>
      <c r="AH18" s="5" t="str">
        <f t="shared" si="1"/>
        <v>PR_04</v>
      </c>
      <c r="AI18" s="5" t="str">
        <f t="shared" si="1"/>
        <v>PR_05</v>
      </c>
      <c r="AL18" s="2" t="s">
        <v>930</v>
      </c>
      <c r="AM18" s="62" t="s">
        <v>812</v>
      </c>
      <c r="AN18" s="62" t="s">
        <v>813</v>
      </c>
      <c r="AO18" s="62"/>
      <c r="AP18" s="62" t="s">
        <v>890</v>
      </c>
    </row>
    <row r="19" spans="1:42" ht="40" x14ac:dyDescent="0.2">
      <c r="A19" s="12"/>
      <c r="B19" s="12"/>
      <c r="C19" s="12"/>
      <c r="D19" s="12"/>
      <c r="E19" s="12"/>
      <c r="F19" s="5" t="s">
        <v>767</v>
      </c>
      <c r="G19" s="12"/>
      <c r="H19" s="12"/>
      <c r="I19" s="12"/>
      <c r="J19" s="12"/>
      <c r="K19" s="12"/>
      <c r="L19" s="12"/>
      <c r="M19" s="12"/>
      <c r="N19" s="12"/>
      <c r="Q19" s="46" t="s">
        <v>62</v>
      </c>
      <c r="R19" s="46" t="s">
        <v>949</v>
      </c>
      <c r="S19" s="46" t="s">
        <v>50</v>
      </c>
      <c r="T19" s="46" t="s">
        <v>62</v>
      </c>
      <c r="U19" s="46" t="s">
        <v>949</v>
      </c>
      <c r="V19" s="46" t="s">
        <v>60</v>
      </c>
      <c r="W19" s="46" t="s">
        <v>48</v>
      </c>
      <c r="X19" s="46" t="s">
        <v>49</v>
      </c>
      <c r="Y19" s="46" t="s">
        <v>49</v>
      </c>
      <c r="Z19" s="46" t="s">
        <v>946</v>
      </c>
      <c r="AA19" s="46" t="s">
        <v>949</v>
      </c>
      <c r="AB19" s="46" t="s">
        <v>52</v>
      </c>
      <c r="AC19" s="46" t="s">
        <v>62</v>
      </c>
      <c r="AD19" s="46" t="s">
        <v>946</v>
      </c>
      <c r="AE19" s="46" t="s">
        <v>66</v>
      </c>
      <c r="AF19" s="46" t="s">
        <v>66</v>
      </c>
      <c r="AG19" s="46" t="s">
        <v>66</v>
      </c>
      <c r="AH19" s="46" t="s">
        <v>66</v>
      </c>
      <c r="AI19" s="46" t="s">
        <v>66</v>
      </c>
      <c r="AL19" s="2" t="s">
        <v>931</v>
      </c>
      <c r="AM19" s="62" t="s">
        <v>833</v>
      </c>
      <c r="AN19" s="62" t="s">
        <v>834</v>
      </c>
      <c r="AO19" s="62" t="s">
        <v>835</v>
      </c>
      <c r="AP19" s="62" t="s">
        <v>890</v>
      </c>
    </row>
    <row r="20" spans="1:42" ht="70" x14ac:dyDescent="0.2">
      <c r="A20" s="12"/>
      <c r="B20" s="12"/>
      <c r="C20" s="12"/>
      <c r="D20" s="12"/>
      <c r="E20" s="12"/>
      <c r="F20" s="5" t="s">
        <v>768</v>
      </c>
      <c r="G20" s="12"/>
      <c r="H20" s="12"/>
      <c r="I20" s="12"/>
      <c r="J20" s="12"/>
      <c r="K20" s="12"/>
      <c r="L20" s="12"/>
      <c r="M20" s="12"/>
      <c r="N20" s="12"/>
      <c r="Q20" s="46" t="s">
        <v>65</v>
      </c>
      <c r="R20" s="46" t="s">
        <v>57</v>
      </c>
      <c r="S20" s="46" t="s">
        <v>51</v>
      </c>
      <c r="T20" s="46" t="s">
        <v>66</v>
      </c>
      <c r="U20" s="46" t="s">
        <v>56</v>
      </c>
      <c r="V20" s="46" t="s">
        <v>61</v>
      </c>
      <c r="W20" s="46" t="s">
        <v>49</v>
      </c>
      <c r="X20" s="46" t="s">
        <v>946</v>
      </c>
      <c r="Y20" s="46" t="s">
        <v>56</v>
      </c>
      <c r="Z20" s="46" t="s">
        <v>949</v>
      </c>
      <c r="AA20" s="46" t="s">
        <v>53</v>
      </c>
      <c r="AB20" s="46" t="s">
        <v>60</v>
      </c>
      <c r="AC20" s="46" t="s">
        <v>52</v>
      </c>
      <c r="AD20" s="46" t="s">
        <v>949</v>
      </c>
      <c r="AE20" s="46" t="s">
        <v>64</v>
      </c>
      <c r="AF20" s="46" t="s">
        <v>64</v>
      </c>
      <c r="AG20" s="46" t="s">
        <v>64</v>
      </c>
      <c r="AH20" s="46" t="s">
        <v>64</v>
      </c>
      <c r="AI20" s="46" t="s">
        <v>64</v>
      </c>
      <c r="AL20" s="2" t="s">
        <v>932</v>
      </c>
      <c r="AM20" s="62" t="s">
        <v>830</v>
      </c>
      <c r="AN20" s="62" t="s">
        <v>831</v>
      </c>
      <c r="AO20" s="62" t="s">
        <v>832</v>
      </c>
      <c r="AP20" s="62" t="s">
        <v>890</v>
      </c>
    </row>
    <row r="21" spans="1:42" ht="40" x14ac:dyDescent="0.2">
      <c r="A21" s="12"/>
      <c r="B21" s="12"/>
      <c r="C21" s="12"/>
      <c r="D21" s="12"/>
      <c r="E21" s="12"/>
      <c r="F21" s="5" t="s">
        <v>769</v>
      </c>
      <c r="G21" s="12"/>
      <c r="H21" s="12"/>
      <c r="I21" s="12"/>
      <c r="J21" s="12"/>
      <c r="K21" s="12"/>
      <c r="L21" s="12"/>
      <c r="M21" s="12"/>
      <c r="N21" s="12"/>
      <c r="Q21" s="46" t="s">
        <v>52</v>
      </c>
      <c r="R21" s="46" t="s">
        <v>58</v>
      </c>
      <c r="S21" s="46" t="s">
        <v>59</v>
      </c>
      <c r="T21" s="46" t="s">
        <v>64</v>
      </c>
      <c r="U21" s="46" t="s">
        <v>55</v>
      </c>
      <c r="V21" s="46" t="s">
        <v>64</v>
      </c>
      <c r="W21" s="46" t="s">
        <v>64</v>
      </c>
      <c r="X21" s="46" t="s">
        <v>64</v>
      </c>
      <c r="Y21" s="46" t="s">
        <v>61</v>
      </c>
      <c r="Z21" s="46"/>
      <c r="AA21" s="46"/>
      <c r="AB21" s="46" t="s">
        <v>61</v>
      </c>
      <c r="AC21" s="46" t="s">
        <v>54</v>
      </c>
      <c r="AD21" s="46" t="s">
        <v>61</v>
      </c>
      <c r="AE21" s="46" t="s">
        <v>948</v>
      </c>
      <c r="AF21" s="46" t="s">
        <v>948</v>
      </c>
      <c r="AG21" s="46" t="s">
        <v>948</v>
      </c>
      <c r="AH21" s="46" t="s">
        <v>948</v>
      </c>
      <c r="AI21" s="46" t="s">
        <v>948</v>
      </c>
      <c r="AL21" s="2" t="s">
        <v>933</v>
      </c>
      <c r="AM21" s="62" t="s">
        <v>815</v>
      </c>
      <c r="AN21" s="62" t="s">
        <v>816</v>
      </c>
      <c r="AO21" s="62" t="s">
        <v>828</v>
      </c>
      <c r="AP21" s="62" t="s">
        <v>890</v>
      </c>
    </row>
    <row r="22" spans="1:42" ht="40" x14ac:dyDescent="0.2">
      <c r="A22" s="12"/>
      <c r="B22" s="12"/>
      <c r="C22" s="12"/>
      <c r="D22" s="12"/>
      <c r="E22" s="12"/>
      <c r="F22" s="5" t="s">
        <v>771</v>
      </c>
      <c r="G22" s="12"/>
      <c r="H22" s="12"/>
      <c r="I22" s="12"/>
      <c r="J22" s="12"/>
      <c r="K22" s="12"/>
      <c r="L22" s="12"/>
      <c r="M22" s="12"/>
      <c r="N22" s="12"/>
      <c r="Q22" s="46"/>
      <c r="R22" s="46"/>
      <c r="S22" s="46" t="s">
        <v>60</v>
      </c>
      <c r="T22" s="46" t="s">
        <v>52</v>
      </c>
      <c r="U22" s="46" t="s">
        <v>64</v>
      </c>
      <c r="V22" s="46" t="s">
        <v>52</v>
      </c>
      <c r="W22" s="46" t="s">
        <v>66</v>
      </c>
      <c r="X22" s="46"/>
      <c r="Y22" s="46" t="s">
        <v>64</v>
      </c>
      <c r="Z22" s="46"/>
      <c r="AA22" s="46"/>
      <c r="AB22" s="46" t="s">
        <v>64</v>
      </c>
      <c r="AC22" s="46" t="s">
        <v>64</v>
      </c>
      <c r="AD22" s="46"/>
      <c r="AE22" s="46" t="s">
        <v>59</v>
      </c>
      <c r="AF22" s="46" t="s">
        <v>59</v>
      </c>
      <c r="AG22" s="46" t="s">
        <v>59</v>
      </c>
      <c r="AH22" s="46" t="s">
        <v>59</v>
      </c>
      <c r="AI22" s="46" t="s">
        <v>61</v>
      </c>
      <c r="AL22" s="2" t="s">
        <v>934</v>
      </c>
      <c r="AM22" s="62" t="s">
        <v>817</v>
      </c>
      <c r="AN22" s="62" t="s">
        <v>818</v>
      </c>
      <c r="AO22" s="62"/>
      <c r="AP22" s="62" t="s">
        <v>890</v>
      </c>
    </row>
    <row r="23" spans="1:42" ht="30" x14ac:dyDescent="0.2">
      <c r="A23" s="12"/>
      <c r="B23" s="12"/>
      <c r="C23" s="12"/>
      <c r="D23" s="12"/>
      <c r="E23" s="12"/>
      <c r="F23" s="5" t="s">
        <v>772</v>
      </c>
      <c r="G23" s="12"/>
      <c r="H23" s="12"/>
      <c r="I23" s="12"/>
      <c r="J23" s="12"/>
      <c r="K23" s="12"/>
      <c r="L23" s="12"/>
      <c r="M23" s="12"/>
      <c r="N23" s="12"/>
      <c r="Q23" s="46"/>
      <c r="R23" s="46"/>
      <c r="S23" s="46" t="s">
        <v>62</v>
      </c>
      <c r="T23" s="46"/>
      <c r="U23" s="46" t="s">
        <v>948</v>
      </c>
      <c r="V23" s="46"/>
      <c r="W23" s="46"/>
      <c r="X23" s="46"/>
      <c r="Y23" s="46" t="s">
        <v>63</v>
      </c>
      <c r="Z23" s="46"/>
      <c r="AA23" s="46"/>
      <c r="AB23" s="46"/>
      <c r="AC23" s="46"/>
      <c r="AD23" s="46"/>
      <c r="AE23" s="46" t="s">
        <v>61</v>
      </c>
      <c r="AF23" s="46" t="s">
        <v>61</v>
      </c>
      <c r="AG23" s="46" t="s">
        <v>61</v>
      </c>
      <c r="AH23" s="46" t="s">
        <v>61</v>
      </c>
      <c r="AI23" s="46"/>
      <c r="AL23" s="2" t="s">
        <v>935</v>
      </c>
      <c r="AM23" s="62" t="s">
        <v>819</v>
      </c>
      <c r="AN23" s="62" t="s">
        <v>814</v>
      </c>
      <c r="AO23" s="62"/>
      <c r="AP23" s="62" t="s">
        <v>890</v>
      </c>
    </row>
    <row r="24" spans="1:42" x14ac:dyDescent="0.2">
      <c r="A24" s="12"/>
      <c r="B24" s="12"/>
      <c r="C24" s="12"/>
      <c r="D24" s="12"/>
      <c r="E24" s="12"/>
      <c r="F24" s="5" t="s">
        <v>773</v>
      </c>
      <c r="G24" s="12"/>
      <c r="H24" s="12"/>
      <c r="I24" s="12"/>
      <c r="J24" s="12"/>
      <c r="K24" s="12"/>
      <c r="L24" s="12"/>
      <c r="M24" s="12"/>
      <c r="N24" s="12"/>
      <c r="Q24" s="46"/>
      <c r="R24" s="46"/>
      <c r="S24" s="46" t="s">
        <v>947</v>
      </c>
      <c r="T24" s="46"/>
      <c r="U24" s="46" t="s">
        <v>66</v>
      </c>
      <c r="V24" s="46"/>
      <c r="W24" s="46"/>
      <c r="X24" s="46"/>
      <c r="Y24" s="46" t="s">
        <v>66</v>
      </c>
      <c r="Z24" s="46"/>
      <c r="AA24" s="46"/>
      <c r="AB24" s="46"/>
      <c r="AC24" s="46"/>
      <c r="AD24" s="46"/>
      <c r="AE24" s="46"/>
      <c r="AF24" s="46"/>
      <c r="AG24" s="46"/>
      <c r="AH24" s="46"/>
      <c r="AI24" s="46"/>
    </row>
    <row r="25" spans="1:42" ht="20" x14ac:dyDescent="0.2">
      <c r="Q25" s="46"/>
      <c r="R25" s="46"/>
      <c r="S25" s="46" t="s">
        <v>64</v>
      </c>
      <c r="T25" s="46"/>
      <c r="U25" s="46"/>
      <c r="V25" s="46"/>
      <c r="W25" s="46"/>
      <c r="X25" s="46"/>
      <c r="Y25" s="46"/>
      <c r="Z25" s="46"/>
      <c r="AA25" s="46"/>
      <c r="AB25" s="46"/>
      <c r="AC25" s="46"/>
      <c r="AD25" s="46"/>
      <c r="AE25" s="46"/>
      <c r="AF25" s="46"/>
      <c r="AG25" s="46"/>
      <c r="AH25" s="46"/>
      <c r="AI25" s="46"/>
    </row>
    <row r="27" spans="1:42" ht="10.5" x14ac:dyDescent="0.2">
      <c r="B27" s="4" t="s">
        <v>936</v>
      </c>
      <c r="C27" s="4" t="s">
        <v>104</v>
      </c>
      <c r="D27" s="4" t="s">
        <v>0</v>
      </c>
      <c r="E27" s="4" t="s">
        <v>936</v>
      </c>
      <c r="F27" s="4" t="s">
        <v>104</v>
      </c>
      <c r="G27" s="4" t="s">
        <v>0</v>
      </c>
      <c r="H27" s="4" t="s">
        <v>936</v>
      </c>
      <c r="I27" s="4"/>
      <c r="J27" s="4" t="s">
        <v>104</v>
      </c>
      <c r="K27" s="4" t="s">
        <v>0</v>
      </c>
      <c r="L27" s="4" t="s">
        <v>936</v>
      </c>
      <c r="M27" s="4" t="s">
        <v>104</v>
      </c>
      <c r="N27" s="4" t="s">
        <v>0</v>
      </c>
      <c r="O27" s="4" t="s">
        <v>936</v>
      </c>
      <c r="P27" s="4" t="s">
        <v>104</v>
      </c>
      <c r="Q27" s="4" t="s">
        <v>0</v>
      </c>
      <c r="R27" s="4" t="s">
        <v>936</v>
      </c>
      <c r="S27" s="4" t="s">
        <v>104</v>
      </c>
      <c r="T27" s="4" t="s">
        <v>0</v>
      </c>
      <c r="U27" s="4" t="s">
        <v>936</v>
      </c>
      <c r="V27" s="4" t="s">
        <v>104</v>
      </c>
      <c r="W27" s="4" t="s">
        <v>0</v>
      </c>
      <c r="X27" s="4" t="s">
        <v>936</v>
      </c>
      <c r="Y27" s="4" t="s">
        <v>104</v>
      </c>
      <c r="Z27" s="4" t="s">
        <v>0</v>
      </c>
      <c r="AA27" s="4" t="s">
        <v>936</v>
      </c>
      <c r="AB27" s="4" t="s">
        <v>104</v>
      </c>
      <c r="AC27" s="4" t="s">
        <v>0</v>
      </c>
      <c r="AD27" s="4" t="s">
        <v>936</v>
      </c>
      <c r="AE27" s="4" t="s">
        <v>104</v>
      </c>
      <c r="AF27" s="4" t="s">
        <v>0</v>
      </c>
      <c r="AG27" s="4" t="s">
        <v>936</v>
      </c>
      <c r="AH27" s="4" t="s">
        <v>104</v>
      </c>
      <c r="AI27" s="4" t="s">
        <v>0</v>
      </c>
      <c r="AJ27" s="4" t="s">
        <v>936</v>
      </c>
      <c r="AK27" s="4" t="s">
        <v>104</v>
      </c>
      <c r="AL27" s="4" t="s">
        <v>0</v>
      </c>
    </row>
    <row r="28" spans="1:42" ht="60" x14ac:dyDescent="0.2">
      <c r="B28" s="13">
        <v>20</v>
      </c>
      <c r="C28" s="5" t="s">
        <v>105</v>
      </c>
      <c r="D28" s="8" t="s">
        <v>106</v>
      </c>
      <c r="E28" s="13" t="s">
        <v>11</v>
      </c>
      <c r="F28" s="5" t="s">
        <v>198</v>
      </c>
      <c r="G28" s="8" t="s">
        <v>199</v>
      </c>
      <c r="H28" s="13" t="s">
        <v>13</v>
      </c>
      <c r="I28" s="13"/>
      <c r="J28" s="5" t="s">
        <v>272</v>
      </c>
      <c r="K28" s="8" t="s">
        <v>273</v>
      </c>
      <c r="L28" s="13" t="s">
        <v>17</v>
      </c>
      <c r="M28" s="5" t="s">
        <v>289</v>
      </c>
      <c r="N28" s="8" t="s">
        <v>290</v>
      </c>
      <c r="O28" s="13" t="s">
        <v>15</v>
      </c>
      <c r="P28" s="5" t="s">
        <v>297</v>
      </c>
      <c r="Q28" s="8" t="s">
        <v>298</v>
      </c>
      <c r="R28" s="13" t="s">
        <v>9</v>
      </c>
      <c r="S28" s="5" t="s">
        <v>937</v>
      </c>
      <c r="T28" s="8" t="s">
        <v>313</v>
      </c>
      <c r="U28" s="13" t="s">
        <v>25</v>
      </c>
      <c r="V28" s="5" t="s">
        <v>316</v>
      </c>
      <c r="W28" s="8" t="s">
        <v>317</v>
      </c>
      <c r="X28" s="13" t="s">
        <v>23</v>
      </c>
      <c r="Y28" s="5" t="s">
        <v>362</v>
      </c>
      <c r="Z28" s="8" t="s">
        <v>363</v>
      </c>
      <c r="AA28" s="13" t="s">
        <v>21</v>
      </c>
      <c r="AB28" s="5" t="s">
        <v>378</v>
      </c>
      <c r="AC28" s="8" t="s">
        <v>379</v>
      </c>
      <c r="AD28" s="13" t="s">
        <v>27</v>
      </c>
      <c r="AE28" s="5" t="s">
        <v>400</v>
      </c>
      <c r="AF28" s="8" t="s">
        <v>401</v>
      </c>
      <c r="AG28" s="13" t="s">
        <v>29</v>
      </c>
      <c r="AH28" s="5" t="s">
        <v>442</v>
      </c>
      <c r="AI28" s="8" t="s">
        <v>443</v>
      </c>
    </row>
    <row r="29" spans="1:42" ht="70" x14ac:dyDescent="0.2">
      <c r="B29" s="13">
        <v>20</v>
      </c>
      <c r="C29" s="5" t="s">
        <v>107</v>
      </c>
      <c r="D29" s="8" t="s">
        <v>108</v>
      </c>
      <c r="E29" s="13" t="s">
        <v>11</v>
      </c>
      <c r="F29" s="5" t="s">
        <v>200</v>
      </c>
      <c r="G29" s="8" t="s">
        <v>201</v>
      </c>
      <c r="H29" s="13" t="s">
        <v>13</v>
      </c>
      <c r="I29" s="13"/>
      <c r="J29" s="5" t="s">
        <v>274</v>
      </c>
      <c r="K29" s="8" t="s">
        <v>275</v>
      </c>
      <c r="L29" s="13" t="s">
        <v>17</v>
      </c>
      <c r="M29" s="5" t="s">
        <v>291</v>
      </c>
      <c r="N29" s="8" t="s">
        <v>292</v>
      </c>
      <c r="O29" s="13" t="s">
        <v>15</v>
      </c>
      <c r="P29" s="5" t="s">
        <v>299</v>
      </c>
      <c r="Q29" s="8" t="s">
        <v>300</v>
      </c>
      <c r="R29" s="13" t="s">
        <v>9</v>
      </c>
      <c r="S29" s="5" t="s">
        <v>314</v>
      </c>
      <c r="T29" s="8" t="s">
        <v>315</v>
      </c>
      <c r="U29" s="13" t="s">
        <v>25</v>
      </c>
      <c r="V29" s="5" t="s">
        <v>318</v>
      </c>
      <c r="W29" s="8" t="s">
        <v>319</v>
      </c>
      <c r="X29" s="13" t="s">
        <v>23</v>
      </c>
      <c r="Y29" s="5" t="s">
        <v>364</v>
      </c>
      <c r="Z29" s="8" t="s">
        <v>365</v>
      </c>
      <c r="AA29" s="13" t="s">
        <v>21</v>
      </c>
      <c r="AB29" s="5" t="s">
        <v>380</v>
      </c>
      <c r="AC29" s="8" t="s">
        <v>381</v>
      </c>
      <c r="AD29" s="13" t="s">
        <v>27</v>
      </c>
      <c r="AE29" s="5" t="s">
        <v>402</v>
      </c>
      <c r="AF29" s="8" t="s">
        <v>403</v>
      </c>
      <c r="AG29" s="13"/>
    </row>
    <row r="30" spans="1:42" ht="70" x14ac:dyDescent="0.2">
      <c r="B30" s="13">
        <v>20</v>
      </c>
      <c r="C30" s="5" t="s">
        <v>764</v>
      </c>
      <c r="D30" s="8" t="s">
        <v>109</v>
      </c>
      <c r="E30" s="13" t="s">
        <v>11</v>
      </c>
      <c r="F30" s="5" t="s">
        <v>202</v>
      </c>
      <c r="G30" s="8" t="s">
        <v>203</v>
      </c>
      <c r="H30" s="13" t="s">
        <v>13</v>
      </c>
      <c r="I30" s="13"/>
      <c r="J30" s="5" t="s">
        <v>276</v>
      </c>
      <c r="K30" s="8" t="s">
        <v>277</v>
      </c>
      <c r="L30" s="13" t="s">
        <v>17</v>
      </c>
      <c r="M30" s="5" t="s">
        <v>293</v>
      </c>
      <c r="N30" s="8" t="s">
        <v>294</v>
      </c>
      <c r="O30" s="13" t="s">
        <v>15</v>
      </c>
      <c r="P30" s="5" t="s">
        <v>301</v>
      </c>
      <c r="Q30" s="8" t="s">
        <v>302</v>
      </c>
      <c r="R30" s="13"/>
      <c r="U30" s="13" t="s">
        <v>25</v>
      </c>
      <c r="V30" s="5" t="s">
        <v>320</v>
      </c>
      <c r="W30" s="8" t="s">
        <v>321</v>
      </c>
      <c r="X30" s="13" t="s">
        <v>23</v>
      </c>
      <c r="Y30" s="5" t="s">
        <v>366</v>
      </c>
      <c r="Z30" s="8" t="s">
        <v>367</v>
      </c>
      <c r="AA30" s="13" t="s">
        <v>21</v>
      </c>
      <c r="AB30" s="5" t="s">
        <v>382</v>
      </c>
      <c r="AC30" s="8" t="s">
        <v>383</v>
      </c>
      <c r="AD30" s="13" t="s">
        <v>27</v>
      </c>
      <c r="AE30" s="5" t="s">
        <v>404</v>
      </c>
      <c r="AF30" s="8" t="s">
        <v>405</v>
      </c>
      <c r="AG30" s="13"/>
    </row>
    <row r="31" spans="1:42" ht="70" x14ac:dyDescent="0.2">
      <c r="B31" s="13">
        <v>20</v>
      </c>
      <c r="C31" s="5" t="s">
        <v>110</v>
      </c>
      <c r="D31" s="8" t="s">
        <v>111</v>
      </c>
      <c r="E31" s="13" t="s">
        <v>11</v>
      </c>
      <c r="F31" s="5" t="s">
        <v>204</v>
      </c>
      <c r="G31" s="8" t="s">
        <v>205</v>
      </c>
      <c r="H31" s="13" t="s">
        <v>13</v>
      </c>
      <c r="I31" s="13"/>
      <c r="J31" s="5" t="s">
        <v>892</v>
      </c>
      <c r="K31" s="8" t="s">
        <v>278</v>
      </c>
      <c r="L31" s="13" t="s">
        <v>17</v>
      </c>
      <c r="M31" s="5" t="s">
        <v>295</v>
      </c>
      <c r="N31" s="8" t="s">
        <v>296</v>
      </c>
      <c r="O31" s="13" t="s">
        <v>15</v>
      </c>
      <c r="P31" s="5" t="s">
        <v>303</v>
      </c>
      <c r="Q31" s="8" t="s">
        <v>304</v>
      </c>
      <c r="R31" s="13"/>
      <c r="U31" s="13" t="s">
        <v>25</v>
      </c>
      <c r="V31" s="5" t="s">
        <v>322</v>
      </c>
      <c r="W31" s="8" t="s">
        <v>323</v>
      </c>
      <c r="X31" s="13" t="s">
        <v>23</v>
      </c>
      <c r="Y31" s="5" t="s">
        <v>368</v>
      </c>
      <c r="Z31" s="8" t="s">
        <v>369</v>
      </c>
      <c r="AA31" s="13" t="s">
        <v>21</v>
      </c>
      <c r="AB31" s="5" t="s">
        <v>384</v>
      </c>
      <c r="AC31" s="8" t="s">
        <v>385</v>
      </c>
      <c r="AD31" s="13" t="s">
        <v>27</v>
      </c>
      <c r="AE31" s="5" t="s">
        <v>406</v>
      </c>
      <c r="AF31" s="8" t="s">
        <v>407</v>
      </c>
      <c r="AG31" s="13"/>
    </row>
    <row r="32" spans="1:42" ht="60" x14ac:dyDescent="0.2">
      <c r="B32" s="13">
        <v>20</v>
      </c>
      <c r="C32" s="5" t="s">
        <v>112</v>
      </c>
      <c r="D32" s="8" t="s">
        <v>113</v>
      </c>
      <c r="E32" s="13" t="s">
        <v>11</v>
      </c>
      <c r="F32" s="5" t="s">
        <v>206</v>
      </c>
      <c r="G32" s="8" t="s">
        <v>207</v>
      </c>
      <c r="H32" s="13" t="s">
        <v>13</v>
      </c>
      <c r="I32" s="13"/>
      <c r="J32" s="5" t="s">
        <v>279</v>
      </c>
      <c r="K32" s="8" t="s">
        <v>280</v>
      </c>
      <c r="L32" s="13"/>
      <c r="O32" s="13" t="s">
        <v>15</v>
      </c>
      <c r="P32" s="5" t="s">
        <v>305</v>
      </c>
      <c r="Q32" s="8" t="s">
        <v>306</v>
      </c>
      <c r="R32" s="13"/>
      <c r="U32" s="13" t="s">
        <v>25</v>
      </c>
      <c r="V32" s="5" t="s">
        <v>324</v>
      </c>
      <c r="W32" s="8" t="s">
        <v>325</v>
      </c>
      <c r="X32" s="13" t="s">
        <v>23</v>
      </c>
      <c r="Y32" s="5" t="s">
        <v>370</v>
      </c>
      <c r="Z32" s="8" t="s">
        <v>371</v>
      </c>
      <c r="AA32" s="13" t="s">
        <v>21</v>
      </c>
      <c r="AB32" s="5" t="s">
        <v>386</v>
      </c>
      <c r="AC32" s="8" t="s">
        <v>387</v>
      </c>
      <c r="AD32" s="13" t="s">
        <v>27</v>
      </c>
      <c r="AE32" s="5" t="s">
        <v>408</v>
      </c>
      <c r="AF32" s="8" t="s">
        <v>409</v>
      </c>
      <c r="AG32" s="13"/>
    </row>
    <row r="33" spans="2:33" ht="40" x14ac:dyDescent="0.2">
      <c r="B33" s="13">
        <v>20</v>
      </c>
      <c r="C33" s="5" t="s">
        <v>114</v>
      </c>
      <c r="D33" s="8" t="s">
        <v>115</v>
      </c>
      <c r="E33" s="13" t="s">
        <v>11</v>
      </c>
      <c r="F33" s="5" t="s">
        <v>208</v>
      </c>
      <c r="G33" s="8" t="s">
        <v>209</v>
      </c>
      <c r="H33" s="13" t="s">
        <v>13</v>
      </c>
      <c r="I33" s="13"/>
      <c r="J33" s="5" t="s">
        <v>281</v>
      </c>
      <c r="K33" s="8" t="s">
        <v>282</v>
      </c>
      <c r="L33" s="13"/>
      <c r="O33" s="13" t="s">
        <v>15</v>
      </c>
      <c r="P33" s="5" t="s">
        <v>307</v>
      </c>
      <c r="Q33" s="8" t="s">
        <v>308</v>
      </c>
      <c r="R33" s="13"/>
      <c r="U33" s="13" t="s">
        <v>25</v>
      </c>
      <c r="V33" s="5" t="s">
        <v>326</v>
      </c>
      <c r="W33" s="8" t="s">
        <v>327</v>
      </c>
      <c r="X33" s="13" t="s">
        <v>23</v>
      </c>
      <c r="Y33" s="5" t="s">
        <v>372</v>
      </c>
      <c r="Z33" s="8" t="s">
        <v>373</v>
      </c>
      <c r="AA33" s="13" t="s">
        <v>21</v>
      </c>
      <c r="AB33" s="5" t="s">
        <v>388</v>
      </c>
      <c r="AC33" s="8" t="s">
        <v>389</v>
      </c>
      <c r="AD33" s="13" t="s">
        <v>27</v>
      </c>
      <c r="AE33" s="5" t="s">
        <v>410</v>
      </c>
      <c r="AF33" s="8" t="s">
        <v>411</v>
      </c>
      <c r="AG33" s="13"/>
    </row>
    <row r="34" spans="2:33" ht="60" x14ac:dyDescent="0.2">
      <c r="B34" s="13">
        <v>20</v>
      </c>
      <c r="C34" s="5" t="s">
        <v>116</v>
      </c>
      <c r="D34" s="8" t="s">
        <v>117</v>
      </c>
      <c r="E34" s="13" t="s">
        <v>11</v>
      </c>
      <c r="F34" s="5" t="s">
        <v>210</v>
      </c>
      <c r="G34" s="8" t="s">
        <v>211</v>
      </c>
      <c r="H34" s="13" t="s">
        <v>13</v>
      </c>
      <c r="I34" s="13"/>
      <c r="J34" s="5" t="s">
        <v>283</v>
      </c>
      <c r="K34" s="8" t="s">
        <v>284</v>
      </c>
      <c r="L34" s="13"/>
      <c r="O34" s="13" t="s">
        <v>15</v>
      </c>
      <c r="P34" s="5" t="s">
        <v>309</v>
      </c>
      <c r="Q34" s="8" t="s">
        <v>310</v>
      </c>
      <c r="R34" s="13"/>
      <c r="U34" s="13" t="s">
        <v>25</v>
      </c>
      <c r="V34" s="5" t="s">
        <v>328</v>
      </c>
      <c r="W34" s="8" t="s">
        <v>329</v>
      </c>
      <c r="X34" s="13" t="s">
        <v>23</v>
      </c>
      <c r="Y34" s="5" t="s">
        <v>374</v>
      </c>
      <c r="Z34" s="8" t="s">
        <v>375</v>
      </c>
      <c r="AA34" s="13" t="s">
        <v>21</v>
      </c>
      <c r="AB34" s="5" t="s">
        <v>390</v>
      </c>
      <c r="AC34" s="8" t="s">
        <v>391</v>
      </c>
      <c r="AD34" s="13" t="s">
        <v>27</v>
      </c>
      <c r="AE34" s="5" t="s">
        <v>412</v>
      </c>
      <c r="AF34" s="8" t="s">
        <v>413</v>
      </c>
      <c r="AG34" s="13"/>
    </row>
    <row r="35" spans="2:33" ht="60" x14ac:dyDescent="0.2">
      <c r="B35" s="13">
        <v>20</v>
      </c>
      <c r="C35" s="5" t="s">
        <v>118</v>
      </c>
      <c r="D35" s="8" t="s">
        <v>119</v>
      </c>
      <c r="E35" s="13"/>
      <c r="H35" s="13" t="s">
        <v>13</v>
      </c>
      <c r="I35" s="13"/>
      <c r="J35" s="5" t="s">
        <v>285</v>
      </c>
      <c r="K35" s="8" t="s">
        <v>286</v>
      </c>
      <c r="L35" s="13"/>
      <c r="O35" s="13" t="s">
        <v>15</v>
      </c>
      <c r="P35" s="5" t="s">
        <v>311</v>
      </c>
      <c r="Q35" s="8" t="s">
        <v>312</v>
      </c>
      <c r="R35" s="13"/>
      <c r="U35" s="13" t="s">
        <v>25</v>
      </c>
      <c r="V35" s="5" t="s">
        <v>330</v>
      </c>
      <c r="W35" s="8" t="s">
        <v>331</v>
      </c>
      <c r="X35" s="13" t="s">
        <v>23</v>
      </c>
      <c r="Y35" s="5" t="s">
        <v>376</v>
      </c>
      <c r="Z35" s="8" t="s">
        <v>377</v>
      </c>
      <c r="AA35" s="13" t="s">
        <v>21</v>
      </c>
      <c r="AB35" s="5" t="s">
        <v>392</v>
      </c>
      <c r="AC35" s="8" t="s">
        <v>393</v>
      </c>
      <c r="AD35" s="13" t="s">
        <v>27</v>
      </c>
      <c r="AE35" s="5" t="s">
        <v>414</v>
      </c>
      <c r="AF35" s="8" t="s">
        <v>415</v>
      </c>
      <c r="AG35" s="13"/>
    </row>
    <row r="36" spans="2:33" ht="70" x14ac:dyDescent="0.2">
      <c r="B36" s="13">
        <v>20</v>
      </c>
      <c r="C36" s="5" t="s">
        <v>120</v>
      </c>
      <c r="D36" s="8" t="s">
        <v>121</v>
      </c>
      <c r="E36" s="13"/>
      <c r="H36" s="13" t="s">
        <v>13</v>
      </c>
      <c r="I36" s="13"/>
      <c r="J36" s="5" t="s">
        <v>287</v>
      </c>
      <c r="K36" s="8" t="s">
        <v>288</v>
      </c>
      <c r="L36" s="13"/>
      <c r="O36" s="13"/>
      <c r="R36" s="13"/>
      <c r="U36" s="13" t="s">
        <v>25</v>
      </c>
      <c r="V36" s="5" t="s">
        <v>332</v>
      </c>
      <c r="W36" s="8" t="s">
        <v>333</v>
      </c>
      <c r="X36" s="13"/>
      <c r="AA36" s="13" t="s">
        <v>21</v>
      </c>
      <c r="AB36" s="5" t="s">
        <v>394</v>
      </c>
      <c r="AC36" s="8" t="s">
        <v>395</v>
      </c>
      <c r="AD36" s="13" t="s">
        <v>27</v>
      </c>
      <c r="AE36" s="5" t="s">
        <v>416</v>
      </c>
      <c r="AF36" s="8" t="s">
        <v>417</v>
      </c>
      <c r="AG36" s="13"/>
    </row>
    <row r="37" spans="2:33" ht="40" x14ac:dyDescent="0.2">
      <c r="B37" s="13">
        <v>20</v>
      </c>
      <c r="C37" s="5" t="s">
        <v>122</v>
      </c>
      <c r="D37" s="8" t="s">
        <v>123</v>
      </c>
      <c r="E37" s="13"/>
      <c r="H37" s="13"/>
      <c r="I37" s="13"/>
      <c r="L37" s="13"/>
      <c r="O37" s="13"/>
      <c r="R37" s="13"/>
      <c r="U37" s="13" t="s">
        <v>25</v>
      </c>
      <c r="V37" s="5" t="s">
        <v>334</v>
      </c>
      <c r="W37" s="8" t="s">
        <v>335</v>
      </c>
      <c r="X37" s="13"/>
      <c r="AA37" s="13" t="s">
        <v>21</v>
      </c>
      <c r="AB37" s="5" t="s">
        <v>396</v>
      </c>
      <c r="AC37" s="8" t="s">
        <v>397</v>
      </c>
      <c r="AD37" s="13" t="s">
        <v>27</v>
      </c>
      <c r="AE37" s="5" t="s">
        <v>418</v>
      </c>
      <c r="AF37" s="8" t="s">
        <v>419</v>
      </c>
      <c r="AG37" s="13"/>
    </row>
    <row r="38" spans="2:33" ht="30" x14ac:dyDescent="0.2">
      <c r="B38" s="13">
        <v>20</v>
      </c>
      <c r="C38" s="5" t="s">
        <v>124</v>
      </c>
      <c r="D38" s="8" t="s">
        <v>125</v>
      </c>
      <c r="E38" s="13"/>
      <c r="H38" s="13"/>
      <c r="I38" s="13"/>
      <c r="L38" s="13"/>
      <c r="O38" s="13"/>
      <c r="R38" s="13"/>
      <c r="U38" s="13" t="s">
        <v>25</v>
      </c>
      <c r="V38" s="5" t="s">
        <v>336</v>
      </c>
      <c r="W38" s="8" t="s">
        <v>337</v>
      </c>
      <c r="X38" s="13"/>
      <c r="AA38" s="13" t="s">
        <v>21</v>
      </c>
      <c r="AB38" s="5" t="s">
        <v>398</v>
      </c>
      <c r="AC38" s="8" t="s">
        <v>399</v>
      </c>
      <c r="AD38" s="13" t="s">
        <v>27</v>
      </c>
      <c r="AE38" s="5" t="s">
        <v>420</v>
      </c>
      <c r="AF38" s="8" t="s">
        <v>421</v>
      </c>
      <c r="AG38" s="13"/>
    </row>
    <row r="39" spans="2:33" ht="60" x14ac:dyDescent="0.2">
      <c r="B39" s="13">
        <v>20</v>
      </c>
      <c r="C39" s="5" t="s">
        <v>126</v>
      </c>
      <c r="D39" s="8" t="s">
        <v>127</v>
      </c>
      <c r="E39" s="13"/>
      <c r="H39" s="13"/>
      <c r="I39" s="13"/>
      <c r="L39" s="13"/>
      <c r="O39" s="13"/>
      <c r="R39" s="13"/>
      <c r="U39" s="13" t="s">
        <v>25</v>
      </c>
      <c r="V39" s="5" t="s">
        <v>338</v>
      </c>
      <c r="W39" s="8" t="s">
        <v>339</v>
      </c>
      <c r="X39" s="13"/>
      <c r="AA39" s="13"/>
      <c r="AD39" s="13" t="s">
        <v>27</v>
      </c>
      <c r="AE39" s="5" t="s">
        <v>422</v>
      </c>
      <c r="AF39" s="8" t="s">
        <v>423</v>
      </c>
      <c r="AG39" s="13"/>
    </row>
    <row r="40" spans="2:33" ht="50" x14ac:dyDescent="0.2">
      <c r="B40" s="13">
        <v>20</v>
      </c>
      <c r="C40" s="5" t="s">
        <v>128</v>
      </c>
      <c r="D40" s="8" t="s">
        <v>129</v>
      </c>
      <c r="E40" s="13"/>
      <c r="H40" s="13"/>
      <c r="I40" s="13"/>
      <c r="L40" s="13"/>
      <c r="O40" s="13"/>
      <c r="R40" s="13"/>
      <c r="U40" s="13" t="s">
        <v>25</v>
      </c>
      <c r="V40" s="5" t="s">
        <v>340</v>
      </c>
      <c r="W40" s="8" t="s">
        <v>341</v>
      </c>
      <c r="X40" s="13"/>
      <c r="AA40" s="13"/>
      <c r="AD40" s="13" t="s">
        <v>27</v>
      </c>
      <c r="AE40" s="5" t="s">
        <v>424</v>
      </c>
      <c r="AF40" s="8" t="s">
        <v>425</v>
      </c>
      <c r="AG40" s="13"/>
    </row>
    <row r="41" spans="2:33" ht="50" x14ac:dyDescent="0.2">
      <c r="B41" s="13">
        <v>20</v>
      </c>
      <c r="C41" s="5" t="s">
        <v>130</v>
      </c>
      <c r="D41" s="8" t="s">
        <v>131</v>
      </c>
      <c r="E41" s="13"/>
      <c r="H41" s="13"/>
      <c r="I41" s="13"/>
      <c r="L41" s="13"/>
      <c r="O41" s="13"/>
      <c r="R41" s="13"/>
      <c r="U41" s="13" t="s">
        <v>25</v>
      </c>
      <c r="V41" s="5" t="s">
        <v>342</v>
      </c>
      <c r="W41" s="8" t="s">
        <v>343</v>
      </c>
      <c r="X41" s="13"/>
      <c r="AA41" s="13"/>
      <c r="AD41" s="13" t="s">
        <v>27</v>
      </c>
      <c r="AE41" s="5" t="s">
        <v>426</v>
      </c>
      <c r="AF41" s="8" t="s">
        <v>427</v>
      </c>
      <c r="AG41" s="13"/>
    </row>
    <row r="42" spans="2:33" ht="30" x14ac:dyDescent="0.2">
      <c r="B42" s="13">
        <v>20</v>
      </c>
      <c r="C42" s="5" t="s">
        <v>132</v>
      </c>
      <c r="D42" s="8" t="s">
        <v>133</v>
      </c>
      <c r="E42" s="13"/>
      <c r="H42" s="13"/>
      <c r="I42" s="13"/>
      <c r="L42" s="13"/>
      <c r="O42" s="13"/>
      <c r="R42" s="13"/>
      <c r="U42" s="13" t="s">
        <v>25</v>
      </c>
      <c r="V42" s="5" t="s">
        <v>344</v>
      </c>
      <c r="W42" s="8" t="s">
        <v>345</v>
      </c>
      <c r="X42" s="13"/>
      <c r="AA42" s="13"/>
      <c r="AD42" s="13" t="s">
        <v>27</v>
      </c>
      <c r="AE42" s="5" t="s">
        <v>428</v>
      </c>
      <c r="AF42" s="8" t="s">
        <v>429</v>
      </c>
      <c r="AG42" s="13"/>
    </row>
    <row r="43" spans="2:33" ht="50" x14ac:dyDescent="0.2">
      <c r="B43" s="13">
        <v>20</v>
      </c>
      <c r="C43" s="5" t="s">
        <v>134</v>
      </c>
      <c r="D43" s="8" t="s">
        <v>135</v>
      </c>
      <c r="E43" s="13"/>
      <c r="H43" s="13"/>
      <c r="I43" s="13"/>
      <c r="L43" s="13"/>
      <c r="O43" s="13"/>
      <c r="R43" s="13"/>
      <c r="U43" s="13" t="s">
        <v>25</v>
      </c>
      <c r="V43" s="5" t="s">
        <v>346</v>
      </c>
      <c r="W43" s="8" t="s">
        <v>347</v>
      </c>
      <c r="X43" s="13"/>
      <c r="AA43" s="13"/>
      <c r="AD43" s="13" t="s">
        <v>27</v>
      </c>
      <c r="AE43" s="5" t="s">
        <v>430</v>
      </c>
      <c r="AF43" s="8" t="s">
        <v>431</v>
      </c>
      <c r="AG43" s="13"/>
    </row>
    <row r="44" spans="2:33" ht="20" x14ac:dyDescent="0.2">
      <c r="B44" s="13">
        <v>20</v>
      </c>
      <c r="C44" s="5" t="s">
        <v>136</v>
      </c>
      <c r="D44" s="8" t="s">
        <v>137</v>
      </c>
      <c r="E44" s="13"/>
      <c r="H44" s="13"/>
      <c r="I44" s="13"/>
      <c r="L44" s="13"/>
      <c r="O44" s="13"/>
      <c r="R44" s="13"/>
      <c r="U44" s="13" t="s">
        <v>25</v>
      </c>
      <c r="V44" s="5" t="s">
        <v>348</v>
      </c>
      <c r="W44" s="8" t="s">
        <v>349</v>
      </c>
      <c r="X44" s="13"/>
      <c r="AA44" s="13"/>
      <c r="AD44" s="13" t="s">
        <v>27</v>
      </c>
      <c r="AE44" s="5" t="s">
        <v>432</v>
      </c>
      <c r="AF44" s="8" t="s">
        <v>433</v>
      </c>
      <c r="AG44" s="13"/>
    </row>
    <row r="45" spans="2:33" ht="80" x14ac:dyDescent="0.2">
      <c r="B45" s="13">
        <v>20</v>
      </c>
      <c r="C45" s="5" t="s">
        <v>138</v>
      </c>
      <c r="D45" s="8" t="s">
        <v>139</v>
      </c>
      <c r="E45" s="13"/>
      <c r="H45" s="13"/>
      <c r="I45" s="13"/>
      <c r="L45" s="13"/>
      <c r="O45" s="13"/>
      <c r="R45" s="13"/>
      <c r="U45" s="13" t="s">
        <v>25</v>
      </c>
      <c r="V45" s="5" t="s">
        <v>350</v>
      </c>
      <c r="W45" s="8" t="s">
        <v>351</v>
      </c>
      <c r="X45" s="13"/>
      <c r="AA45" s="13"/>
      <c r="AD45" s="13" t="s">
        <v>27</v>
      </c>
      <c r="AE45" s="5" t="s">
        <v>434</v>
      </c>
      <c r="AF45" s="8" t="s">
        <v>435</v>
      </c>
      <c r="AG45" s="13"/>
    </row>
    <row r="46" spans="2:33" ht="50" x14ac:dyDescent="0.2">
      <c r="B46" s="13">
        <v>20</v>
      </c>
      <c r="C46" s="5" t="s">
        <v>140</v>
      </c>
      <c r="D46" s="8" t="s">
        <v>141</v>
      </c>
      <c r="E46" s="13"/>
      <c r="H46" s="13"/>
      <c r="I46" s="13"/>
      <c r="L46" s="13"/>
      <c r="O46" s="13"/>
      <c r="R46" s="13"/>
      <c r="U46" s="13" t="s">
        <v>25</v>
      </c>
      <c r="V46" s="5" t="s">
        <v>352</v>
      </c>
      <c r="W46" s="8" t="s">
        <v>353</v>
      </c>
      <c r="X46" s="13"/>
      <c r="AA46" s="13"/>
      <c r="AD46" s="13" t="s">
        <v>27</v>
      </c>
      <c r="AE46" s="5" t="s">
        <v>436</v>
      </c>
      <c r="AF46" s="8" t="s">
        <v>437</v>
      </c>
      <c r="AG46" s="13"/>
    </row>
    <row r="47" spans="2:33" ht="60" x14ac:dyDescent="0.2">
      <c r="B47" s="13">
        <v>20</v>
      </c>
      <c r="C47" s="5" t="s">
        <v>142</v>
      </c>
      <c r="D47" s="8" t="s">
        <v>143</v>
      </c>
      <c r="E47" s="13"/>
      <c r="H47" s="13"/>
      <c r="I47" s="13"/>
      <c r="L47" s="13"/>
      <c r="O47" s="13"/>
      <c r="R47" s="13"/>
      <c r="U47" s="13" t="s">
        <v>25</v>
      </c>
      <c r="V47" s="5" t="s">
        <v>354</v>
      </c>
      <c r="W47" s="8" t="s">
        <v>355</v>
      </c>
      <c r="X47" s="13"/>
      <c r="AA47" s="13"/>
      <c r="AD47" s="13" t="s">
        <v>27</v>
      </c>
      <c r="AE47" s="5" t="s">
        <v>438</v>
      </c>
      <c r="AF47" s="8" t="s">
        <v>439</v>
      </c>
      <c r="AG47" s="13"/>
    </row>
    <row r="48" spans="2:33" ht="20" x14ac:dyDescent="0.2">
      <c r="B48" s="13">
        <v>20</v>
      </c>
      <c r="C48" s="5" t="s">
        <v>144</v>
      </c>
      <c r="D48" s="8" t="s">
        <v>145</v>
      </c>
      <c r="E48" s="13"/>
      <c r="H48" s="13"/>
      <c r="I48" s="13"/>
      <c r="L48" s="13"/>
      <c r="O48" s="13"/>
      <c r="R48" s="13"/>
      <c r="U48" s="13" t="s">
        <v>25</v>
      </c>
      <c r="V48" s="5" t="s">
        <v>356</v>
      </c>
      <c r="W48" s="8" t="s">
        <v>357</v>
      </c>
      <c r="X48" s="13"/>
      <c r="AA48" s="13"/>
      <c r="AD48" s="13" t="s">
        <v>27</v>
      </c>
      <c r="AE48" s="5" t="s">
        <v>440</v>
      </c>
      <c r="AF48" s="8" t="s">
        <v>441</v>
      </c>
      <c r="AG48" s="13"/>
    </row>
    <row r="49" spans="2:33" ht="20" x14ac:dyDescent="0.2">
      <c r="B49" s="13">
        <v>20</v>
      </c>
      <c r="C49" s="5" t="s">
        <v>146</v>
      </c>
      <c r="D49" s="8" t="s">
        <v>147</v>
      </c>
      <c r="E49" s="13"/>
      <c r="H49" s="13"/>
      <c r="I49" s="13"/>
      <c r="L49" s="13"/>
      <c r="O49" s="13"/>
      <c r="R49" s="13"/>
      <c r="U49" s="13" t="s">
        <v>25</v>
      </c>
      <c r="V49" s="5" t="s">
        <v>358</v>
      </c>
      <c r="W49" s="8" t="s">
        <v>359</v>
      </c>
      <c r="X49" s="13"/>
      <c r="AA49" s="13"/>
      <c r="AD49" s="13"/>
      <c r="AG49" s="13"/>
    </row>
    <row r="50" spans="2:33" ht="20" x14ac:dyDescent="0.2">
      <c r="B50" s="13">
        <v>20</v>
      </c>
      <c r="C50" s="5" t="s">
        <v>148</v>
      </c>
      <c r="D50" s="8" t="s">
        <v>149</v>
      </c>
      <c r="E50" s="13"/>
      <c r="H50" s="13"/>
      <c r="I50" s="13"/>
      <c r="L50" s="13"/>
      <c r="O50" s="13"/>
      <c r="R50" s="13"/>
      <c r="U50" s="13" t="s">
        <v>25</v>
      </c>
      <c r="V50" s="5" t="s">
        <v>360</v>
      </c>
      <c r="W50" s="8" t="s">
        <v>361</v>
      </c>
      <c r="X50" s="13"/>
      <c r="AA50" s="13"/>
      <c r="AD50" s="13"/>
      <c r="AG50" s="13"/>
    </row>
    <row r="51" spans="2:33" x14ac:dyDescent="0.2">
      <c r="B51" s="13">
        <v>20</v>
      </c>
      <c r="C51" s="5" t="s">
        <v>150</v>
      </c>
      <c r="D51" s="8" t="s">
        <v>151</v>
      </c>
      <c r="E51" s="13"/>
      <c r="H51" s="13"/>
      <c r="I51" s="13"/>
      <c r="L51" s="13"/>
      <c r="O51" s="13"/>
      <c r="R51" s="13"/>
      <c r="U51" s="13"/>
      <c r="X51" s="13"/>
      <c r="AA51" s="13"/>
      <c r="AD51" s="13"/>
      <c r="AG51" s="13"/>
    </row>
    <row r="52" spans="2:33" ht="20" x14ac:dyDescent="0.2">
      <c r="B52" s="13">
        <v>20</v>
      </c>
      <c r="C52" s="5" t="s">
        <v>152</v>
      </c>
      <c r="D52" s="8" t="s">
        <v>153</v>
      </c>
      <c r="E52" s="13"/>
      <c r="H52" s="13"/>
      <c r="I52" s="13"/>
      <c r="L52" s="13"/>
      <c r="O52" s="13"/>
      <c r="R52" s="13"/>
      <c r="U52" s="13"/>
      <c r="X52" s="13"/>
      <c r="AA52" s="13"/>
      <c r="AD52" s="13"/>
      <c r="AG52" s="13"/>
    </row>
    <row r="53" spans="2:33" x14ac:dyDescent="0.2">
      <c r="B53" s="13">
        <v>20</v>
      </c>
      <c r="C53" s="5" t="s">
        <v>154</v>
      </c>
      <c r="D53" s="8" t="s">
        <v>155</v>
      </c>
      <c r="E53" s="13"/>
      <c r="H53" s="13"/>
      <c r="I53" s="13"/>
      <c r="L53" s="13"/>
      <c r="O53" s="13"/>
      <c r="R53" s="13"/>
      <c r="U53" s="13"/>
      <c r="X53" s="13"/>
      <c r="AA53" s="13"/>
      <c r="AD53" s="13"/>
      <c r="AG53" s="13"/>
    </row>
    <row r="54" spans="2:33" ht="30" x14ac:dyDescent="0.2">
      <c r="B54" s="13">
        <v>20</v>
      </c>
      <c r="C54" s="5" t="s">
        <v>156</v>
      </c>
      <c r="D54" s="8" t="s">
        <v>157</v>
      </c>
      <c r="E54" s="13"/>
      <c r="H54" s="13"/>
      <c r="I54" s="13"/>
      <c r="L54" s="13"/>
      <c r="O54" s="13"/>
      <c r="R54" s="13"/>
      <c r="U54" s="13"/>
      <c r="X54" s="13"/>
      <c r="AA54" s="13"/>
      <c r="AD54" s="13"/>
      <c r="AG54" s="13"/>
    </row>
    <row r="55" spans="2:33" x14ac:dyDescent="0.2">
      <c r="B55" s="13">
        <v>20</v>
      </c>
      <c r="C55" s="5" t="s">
        <v>158</v>
      </c>
      <c r="D55" s="8" t="s">
        <v>159</v>
      </c>
      <c r="E55" s="13"/>
      <c r="H55" s="13"/>
      <c r="I55" s="13"/>
      <c r="L55" s="13"/>
      <c r="O55" s="13"/>
      <c r="R55" s="13"/>
      <c r="U55" s="13"/>
      <c r="X55" s="13"/>
      <c r="AA55" s="13"/>
      <c r="AD55" s="13"/>
      <c r="AG55" s="13"/>
    </row>
    <row r="56" spans="2:33" ht="40" x14ac:dyDescent="0.2">
      <c r="B56" s="13">
        <v>20</v>
      </c>
      <c r="C56" s="5" t="s">
        <v>160</v>
      </c>
      <c r="D56" s="8" t="s">
        <v>161</v>
      </c>
      <c r="E56" s="13"/>
      <c r="H56" s="13"/>
      <c r="I56" s="13"/>
      <c r="L56" s="13"/>
      <c r="O56" s="13"/>
      <c r="R56" s="13"/>
      <c r="U56" s="13"/>
      <c r="X56" s="13"/>
      <c r="AA56" s="13"/>
      <c r="AD56" s="13"/>
      <c r="AG56" s="13"/>
    </row>
    <row r="57" spans="2:33" ht="30" x14ac:dyDescent="0.2">
      <c r="B57" s="13">
        <v>20</v>
      </c>
      <c r="C57" s="5" t="s">
        <v>162</v>
      </c>
      <c r="D57" s="8" t="s">
        <v>163</v>
      </c>
      <c r="E57" s="13"/>
      <c r="H57" s="13"/>
      <c r="I57" s="13"/>
      <c r="L57" s="13"/>
      <c r="O57" s="13"/>
      <c r="R57" s="13"/>
      <c r="U57" s="13"/>
      <c r="X57" s="13"/>
      <c r="AA57" s="13"/>
      <c r="AD57" s="13"/>
      <c r="AG57" s="13"/>
    </row>
    <row r="58" spans="2:33" ht="30" x14ac:dyDescent="0.2">
      <c r="B58" s="13">
        <v>20</v>
      </c>
      <c r="C58" s="5" t="s">
        <v>164</v>
      </c>
      <c r="D58" s="8" t="s">
        <v>165</v>
      </c>
      <c r="E58" s="13"/>
      <c r="H58" s="13"/>
      <c r="I58" s="13"/>
      <c r="L58" s="13"/>
      <c r="O58" s="13"/>
      <c r="R58" s="13"/>
      <c r="U58" s="13"/>
      <c r="X58" s="13"/>
      <c r="AA58" s="13"/>
      <c r="AD58" s="13"/>
      <c r="AG58" s="13"/>
    </row>
    <row r="59" spans="2:33" ht="30" x14ac:dyDescent="0.2">
      <c r="B59" s="13">
        <v>20</v>
      </c>
      <c r="C59" s="5" t="s">
        <v>166</v>
      </c>
      <c r="D59" s="8" t="s">
        <v>167</v>
      </c>
      <c r="E59" s="13"/>
      <c r="H59" s="13"/>
      <c r="I59" s="13"/>
      <c r="L59" s="13"/>
      <c r="O59" s="13"/>
      <c r="R59" s="13"/>
      <c r="U59" s="13"/>
      <c r="X59" s="13"/>
      <c r="AA59" s="13"/>
      <c r="AD59" s="13"/>
      <c r="AG59" s="13"/>
    </row>
    <row r="60" spans="2:33" ht="30" x14ac:dyDescent="0.2">
      <c r="B60" s="13">
        <v>20</v>
      </c>
      <c r="C60" s="5" t="s">
        <v>168</v>
      </c>
      <c r="D60" s="8" t="s">
        <v>169</v>
      </c>
      <c r="E60" s="13"/>
      <c r="H60" s="13"/>
      <c r="I60" s="13"/>
      <c r="L60" s="13"/>
      <c r="O60" s="13"/>
      <c r="R60" s="13"/>
      <c r="U60" s="13"/>
      <c r="X60" s="13"/>
      <c r="AA60" s="13"/>
      <c r="AD60" s="13"/>
      <c r="AG60" s="13"/>
    </row>
    <row r="61" spans="2:33" ht="50" x14ac:dyDescent="0.2">
      <c r="B61" s="13">
        <v>20</v>
      </c>
      <c r="C61" s="5" t="s">
        <v>170</v>
      </c>
      <c r="D61" s="8" t="s">
        <v>171</v>
      </c>
      <c r="E61" s="13"/>
      <c r="H61" s="13"/>
      <c r="I61" s="13"/>
      <c r="L61" s="13"/>
      <c r="O61" s="13"/>
      <c r="R61" s="13"/>
      <c r="U61" s="13"/>
      <c r="X61" s="13"/>
      <c r="AA61" s="13"/>
      <c r="AD61" s="13"/>
      <c r="AG61" s="13"/>
    </row>
    <row r="62" spans="2:33" ht="40" x14ac:dyDescent="0.2">
      <c r="B62" s="13">
        <v>20</v>
      </c>
      <c r="C62" s="5" t="s">
        <v>172</v>
      </c>
      <c r="D62" s="8" t="s">
        <v>173</v>
      </c>
      <c r="E62" s="13"/>
      <c r="H62" s="13"/>
      <c r="I62" s="13"/>
      <c r="L62" s="13"/>
      <c r="O62" s="13"/>
      <c r="R62" s="13"/>
      <c r="U62" s="13"/>
      <c r="X62" s="13"/>
      <c r="AA62" s="13"/>
      <c r="AD62" s="13"/>
      <c r="AG62" s="13"/>
    </row>
    <row r="63" spans="2:33" ht="40" x14ac:dyDescent="0.2">
      <c r="B63" s="13">
        <v>20</v>
      </c>
      <c r="C63" s="5" t="s">
        <v>174</v>
      </c>
      <c r="D63" s="8" t="s">
        <v>175</v>
      </c>
      <c r="E63" s="13"/>
      <c r="H63" s="13"/>
      <c r="I63" s="13"/>
      <c r="L63" s="13"/>
      <c r="O63" s="13"/>
      <c r="R63" s="13"/>
      <c r="U63" s="13"/>
      <c r="X63" s="13"/>
      <c r="AA63" s="13"/>
      <c r="AD63" s="13"/>
      <c r="AG63" s="13"/>
    </row>
    <row r="64" spans="2:33" ht="50" x14ac:dyDescent="0.2">
      <c r="B64" s="13">
        <v>20</v>
      </c>
      <c r="C64" s="5" t="s">
        <v>176</v>
      </c>
      <c r="D64" s="8" t="s">
        <v>177</v>
      </c>
      <c r="E64" s="13"/>
      <c r="H64" s="13"/>
      <c r="I64" s="13"/>
      <c r="L64" s="13"/>
      <c r="O64" s="13"/>
      <c r="R64" s="13"/>
      <c r="U64" s="13"/>
      <c r="X64" s="13"/>
      <c r="AA64" s="13"/>
      <c r="AD64" s="13"/>
      <c r="AG64" s="13"/>
    </row>
    <row r="65" spans="2:33" ht="40" x14ac:dyDescent="0.2">
      <c r="B65" s="13">
        <v>20</v>
      </c>
      <c r="C65" s="5" t="s">
        <v>178</v>
      </c>
      <c r="D65" s="8" t="s">
        <v>179</v>
      </c>
      <c r="E65" s="13"/>
      <c r="H65" s="13"/>
      <c r="I65" s="13"/>
      <c r="L65" s="13"/>
      <c r="O65" s="13"/>
      <c r="R65" s="13"/>
      <c r="U65" s="13"/>
      <c r="X65" s="13"/>
      <c r="AA65" s="13"/>
      <c r="AD65" s="13"/>
      <c r="AG65" s="13"/>
    </row>
    <row r="66" spans="2:33" ht="50" x14ac:dyDescent="0.2">
      <c r="B66" s="13">
        <v>20</v>
      </c>
      <c r="C66" s="5" t="s">
        <v>180</v>
      </c>
      <c r="D66" s="8" t="s">
        <v>181</v>
      </c>
      <c r="E66" s="13"/>
      <c r="H66" s="13"/>
      <c r="I66" s="13"/>
      <c r="L66" s="13"/>
      <c r="O66" s="13"/>
      <c r="R66" s="13"/>
      <c r="U66" s="13"/>
      <c r="X66" s="13"/>
      <c r="AA66" s="13"/>
      <c r="AD66" s="13"/>
      <c r="AG66" s="13"/>
    </row>
    <row r="67" spans="2:33" ht="40" x14ac:dyDescent="0.2">
      <c r="B67" s="13">
        <v>20</v>
      </c>
      <c r="C67" s="5" t="s">
        <v>182</v>
      </c>
      <c r="D67" s="8" t="s">
        <v>183</v>
      </c>
      <c r="E67" s="13"/>
      <c r="H67" s="13"/>
      <c r="I67" s="13"/>
      <c r="L67" s="13"/>
      <c r="O67" s="13"/>
      <c r="R67" s="13"/>
      <c r="U67" s="13"/>
      <c r="X67" s="13"/>
      <c r="AA67" s="13"/>
      <c r="AD67" s="13"/>
      <c r="AG67" s="13"/>
    </row>
    <row r="68" spans="2:33" ht="40" x14ac:dyDescent="0.2">
      <c r="B68" s="13">
        <v>20</v>
      </c>
      <c r="C68" s="5" t="s">
        <v>184</v>
      </c>
      <c r="D68" s="8" t="s">
        <v>185</v>
      </c>
      <c r="E68" s="13"/>
      <c r="H68" s="13"/>
      <c r="I68" s="13"/>
      <c r="L68" s="13"/>
      <c r="O68" s="13"/>
      <c r="R68" s="13"/>
      <c r="U68" s="13"/>
      <c r="X68" s="13"/>
      <c r="AA68" s="13"/>
      <c r="AD68" s="13"/>
      <c r="AG68" s="13"/>
    </row>
    <row r="69" spans="2:33" ht="40" x14ac:dyDescent="0.2">
      <c r="B69" s="13">
        <v>20</v>
      </c>
      <c r="C69" s="5" t="s">
        <v>186</v>
      </c>
      <c r="D69" s="8" t="s">
        <v>187</v>
      </c>
      <c r="E69" s="13"/>
      <c r="H69" s="13"/>
      <c r="I69" s="13"/>
      <c r="L69" s="13"/>
      <c r="O69" s="13"/>
      <c r="R69" s="13"/>
      <c r="U69" s="13"/>
      <c r="X69" s="13"/>
      <c r="AA69" s="13"/>
      <c r="AD69" s="13"/>
      <c r="AG69" s="13"/>
    </row>
    <row r="70" spans="2:33" ht="40" x14ac:dyDescent="0.2">
      <c r="B70" s="13">
        <v>20</v>
      </c>
      <c r="C70" s="5" t="s">
        <v>188</v>
      </c>
      <c r="D70" s="8" t="s">
        <v>189</v>
      </c>
      <c r="E70" s="13"/>
      <c r="H70" s="13"/>
      <c r="I70" s="13"/>
      <c r="L70" s="13"/>
      <c r="O70" s="13"/>
      <c r="R70" s="13"/>
      <c r="U70" s="13"/>
      <c r="X70" s="13"/>
      <c r="AA70" s="13"/>
      <c r="AD70" s="13"/>
      <c r="AG70" s="13"/>
    </row>
    <row r="71" spans="2:33" ht="40" x14ac:dyDescent="0.2">
      <c r="B71" s="13">
        <v>20</v>
      </c>
      <c r="C71" s="5" t="s">
        <v>190</v>
      </c>
      <c r="D71" s="8" t="s">
        <v>191</v>
      </c>
      <c r="E71" s="13"/>
      <c r="H71" s="13"/>
      <c r="I71" s="13"/>
      <c r="L71" s="13"/>
      <c r="O71" s="13"/>
      <c r="R71" s="13"/>
      <c r="U71" s="13"/>
      <c r="X71" s="13"/>
      <c r="AA71" s="13"/>
      <c r="AD71" s="13"/>
      <c r="AG71" s="13"/>
    </row>
    <row r="72" spans="2:33" ht="40" x14ac:dyDescent="0.2">
      <c r="B72" s="13">
        <v>20</v>
      </c>
      <c r="C72" s="5" t="s">
        <v>192</v>
      </c>
      <c r="D72" s="8" t="s">
        <v>193</v>
      </c>
      <c r="E72" s="13"/>
      <c r="H72" s="13"/>
      <c r="I72" s="13"/>
      <c r="L72" s="13"/>
      <c r="O72" s="13"/>
      <c r="R72" s="13"/>
      <c r="U72" s="13"/>
      <c r="X72" s="13"/>
      <c r="AA72" s="13"/>
      <c r="AD72" s="13"/>
      <c r="AG72" s="13"/>
    </row>
    <row r="73" spans="2:33" ht="40" x14ac:dyDescent="0.2">
      <c r="B73" s="13">
        <v>20</v>
      </c>
      <c r="C73" s="5" t="s">
        <v>194</v>
      </c>
      <c r="D73" s="8" t="s">
        <v>195</v>
      </c>
      <c r="E73" s="13"/>
      <c r="H73" s="13"/>
      <c r="I73" s="13"/>
      <c r="L73" s="13"/>
      <c r="O73" s="13"/>
      <c r="R73" s="13"/>
      <c r="U73" s="13"/>
      <c r="X73" s="13"/>
      <c r="AA73" s="13"/>
      <c r="AD73" s="13"/>
      <c r="AG73" s="13"/>
    </row>
    <row r="74" spans="2:33" ht="40" x14ac:dyDescent="0.2">
      <c r="B74" s="13">
        <v>20</v>
      </c>
      <c r="C74" s="5" t="s">
        <v>196</v>
      </c>
      <c r="D74" s="8" t="s">
        <v>197</v>
      </c>
      <c r="E74" s="13"/>
      <c r="H74" s="13"/>
      <c r="I74" s="13"/>
      <c r="L74" s="13"/>
      <c r="O74" s="13"/>
      <c r="R74" s="13"/>
      <c r="U74" s="13"/>
      <c r="X74" s="13"/>
      <c r="AA74" s="13"/>
      <c r="AD74" s="13"/>
      <c r="AG74" s="13"/>
    </row>
    <row r="75" spans="2:33" ht="40" x14ac:dyDescent="0.2">
      <c r="B75" s="13">
        <v>20</v>
      </c>
      <c r="C75" s="5" t="s">
        <v>212</v>
      </c>
      <c r="D75" s="8" t="s">
        <v>213</v>
      </c>
      <c r="E75" s="13"/>
      <c r="H75" s="13"/>
      <c r="I75" s="13"/>
      <c r="L75" s="13"/>
      <c r="O75" s="13"/>
      <c r="R75" s="13"/>
      <c r="U75" s="13"/>
      <c r="X75" s="13"/>
      <c r="AA75" s="13"/>
      <c r="AD75" s="13"/>
      <c r="AG75" s="13"/>
    </row>
    <row r="76" spans="2:33" ht="20" x14ac:dyDescent="0.2">
      <c r="B76" s="13">
        <v>20</v>
      </c>
      <c r="C76" s="5" t="s">
        <v>214</v>
      </c>
      <c r="D76" s="8" t="s">
        <v>215</v>
      </c>
      <c r="E76" s="13"/>
      <c r="H76" s="13"/>
      <c r="I76" s="13"/>
      <c r="L76" s="13"/>
      <c r="O76" s="13"/>
      <c r="R76" s="13"/>
      <c r="U76" s="13"/>
      <c r="X76" s="13"/>
      <c r="AA76" s="13"/>
      <c r="AD76" s="13"/>
      <c r="AG76" s="13"/>
    </row>
    <row r="77" spans="2:33" ht="30" x14ac:dyDescent="0.2">
      <c r="B77" s="13">
        <v>20</v>
      </c>
      <c r="C77" s="5" t="s">
        <v>216</v>
      </c>
      <c r="D77" s="8" t="s">
        <v>217</v>
      </c>
      <c r="E77" s="13"/>
      <c r="H77" s="13"/>
      <c r="I77" s="13"/>
      <c r="L77" s="13"/>
      <c r="O77" s="13"/>
      <c r="R77" s="13"/>
      <c r="U77" s="13"/>
      <c r="X77" s="13"/>
      <c r="AA77" s="13"/>
      <c r="AD77" s="13"/>
      <c r="AG77" s="13"/>
    </row>
    <row r="78" spans="2:33" x14ac:dyDescent="0.2">
      <c r="B78" s="13">
        <v>20</v>
      </c>
      <c r="C78" s="5" t="s">
        <v>218</v>
      </c>
      <c r="D78" s="8" t="s">
        <v>219</v>
      </c>
      <c r="E78" s="13"/>
      <c r="H78" s="13"/>
      <c r="I78" s="13"/>
      <c r="L78" s="13"/>
      <c r="O78" s="13"/>
      <c r="R78" s="13"/>
      <c r="U78" s="13"/>
      <c r="X78" s="13"/>
      <c r="AA78" s="13"/>
      <c r="AD78" s="13"/>
      <c r="AG78" s="13"/>
    </row>
    <row r="79" spans="2:33" ht="20" x14ac:dyDescent="0.2">
      <c r="B79" s="13">
        <v>20</v>
      </c>
      <c r="C79" s="5" t="s">
        <v>220</v>
      </c>
      <c r="D79" s="8" t="s">
        <v>221</v>
      </c>
      <c r="E79" s="13"/>
      <c r="H79" s="13"/>
      <c r="I79" s="13"/>
      <c r="L79" s="13"/>
      <c r="O79" s="13"/>
      <c r="R79" s="13"/>
      <c r="U79" s="13"/>
      <c r="X79" s="13"/>
      <c r="AA79" s="13"/>
      <c r="AD79" s="13"/>
      <c r="AG79" s="13"/>
    </row>
    <row r="80" spans="2:33" x14ac:dyDescent="0.2">
      <c r="B80" s="13">
        <v>20</v>
      </c>
      <c r="C80" s="5" t="s">
        <v>222</v>
      </c>
      <c r="D80" s="8" t="s">
        <v>223</v>
      </c>
      <c r="E80" s="13"/>
      <c r="H80" s="13"/>
      <c r="I80" s="13"/>
      <c r="L80" s="13"/>
      <c r="O80" s="13"/>
      <c r="R80" s="13"/>
      <c r="U80" s="13"/>
      <c r="X80" s="13"/>
      <c r="AA80" s="13"/>
      <c r="AD80" s="13"/>
      <c r="AG80" s="13"/>
    </row>
    <row r="81" spans="2:33" x14ac:dyDescent="0.2">
      <c r="B81" s="13">
        <v>20</v>
      </c>
      <c r="C81" s="5" t="s">
        <v>224</v>
      </c>
      <c r="D81" s="8" t="s">
        <v>225</v>
      </c>
      <c r="E81" s="13"/>
      <c r="H81" s="13"/>
      <c r="I81" s="13"/>
      <c r="L81" s="13"/>
      <c r="O81" s="13"/>
      <c r="R81" s="13"/>
      <c r="U81" s="13"/>
      <c r="X81" s="13"/>
      <c r="AA81" s="13"/>
      <c r="AD81" s="13"/>
      <c r="AG81" s="13"/>
    </row>
    <row r="82" spans="2:33" x14ac:dyDescent="0.2">
      <c r="B82" s="13">
        <v>20</v>
      </c>
      <c r="C82" s="5" t="s">
        <v>226</v>
      </c>
      <c r="D82" s="8" t="s">
        <v>227</v>
      </c>
      <c r="E82" s="13"/>
      <c r="H82" s="13"/>
      <c r="I82" s="13"/>
      <c r="L82" s="13"/>
      <c r="O82" s="13"/>
      <c r="R82" s="13"/>
      <c r="U82" s="13"/>
      <c r="X82" s="13"/>
      <c r="AA82" s="13"/>
      <c r="AD82" s="13"/>
      <c r="AG82" s="13"/>
    </row>
    <row r="83" spans="2:33" ht="20" x14ac:dyDescent="0.2">
      <c r="B83" s="13">
        <v>20</v>
      </c>
      <c r="C83" s="5" t="s">
        <v>228</v>
      </c>
      <c r="D83" s="8" t="s">
        <v>229</v>
      </c>
      <c r="E83" s="13"/>
      <c r="H83" s="13"/>
      <c r="I83" s="13"/>
      <c r="L83" s="13"/>
      <c r="O83" s="13"/>
      <c r="R83" s="13"/>
      <c r="U83" s="13"/>
      <c r="X83" s="13"/>
      <c r="AA83" s="13"/>
      <c r="AD83" s="13"/>
      <c r="AG83" s="13"/>
    </row>
    <row r="84" spans="2:33" ht="20" x14ac:dyDescent="0.2">
      <c r="B84" s="13">
        <v>20</v>
      </c>
      <c r="C84" s="5" t="s">
        <v>230</v>
      </c>
      <c r="D84" s="8" t="s">
        <v>231</v>
      </c>
      <c r="E84" s="13"/>
      <c r="H84" s="13"/>
      <c r="I84" s="13"/>
      <c r="L84" s="13"/>
      <c r="O84" s="13"/>
      <c r="R84" s="13"/>
      <c r="U84" s="13"/>
      <c r="X84" s="13"/>
      <c r="AA84" s="13"/>
      <c r="AD84" s="13"/>
      <c r="AG84" s="13"/>
    </row>
    <row r="85" spans="2:33" ht="20" x14ac:dyDescent="0.2">
      <c r="B85" s="13">
        <v>20</v>
      </c>
      <c r="C85" s="5" t="s">
        <v>232</v>
      </c>
      <c r="D85" s="8" t="s">
        <v>233</v>
      </c>
      <c r="E85" s="13"/>
      <c r="H85" s="13"/>
      <c r="I85" s="13"/>
      <c r="L85" s="13"/>
      <c r="O85" s="13"/>
      <c r="R85" s="13"/>
      <c r="U85" s="13"/>
      <c r="X85" s="13"/>
      <c r="AA85" s="13"/>
      <c r="AD85" s="13"/>
      <c r="AG85" s="13"/>
    </row>
    <row r="86" spans="2:33" x14ac:dyDescent="0.2">
      <c r="B86" s="13">
        <v>20</v>
      </c>
      <c r="C86" s="5" t="s">
        <v>234</v>
      </c>
      <c r="D86" s="8" t="s">
        <v>235</v>
      </c>
      <c r="E86" s="13"/>
      <c r="H86" s="13"/>
      <c r="I86" s="13"/>
      <c r="L86" s="13"/>
      <c r="O86" s="13"/>
      <c r="R86" s="13"/>
      <c r="U86" s="13"/>
      <c r="X86" s="13"/>
      <c r="AA86" s="13"/>
      <c r="AD86" s="13"/>
      <c r="AG86" s="13"/>
    </row>
    <row r="87" spans="2:33" x14ac:dyDescent="0.2">
      <c r="B87" s="13">
        <v>20</v>
      </c>
      <c r="C87" s="5" t="s">
        <v>236</v>
      </c>
      <c r="D87" s="8" t="s">
        <v>237</v>
      </c>
      <c r="E87" s="13"/>
      <c r="H87" s="13"/>
      <c r="I87" s="13"/>
      <c r="L87" s="13"/>
      <c r="O87" s="13"/>
      <c r="R87" s="13"/>
      <c r="U87" s="13"/>
      <c r="X87" s="13"/>
      <c r="AA87" s="13"/>
      <c r="AD87" s="13"/>
      <c r="AG87" s="13"/>
    </row>
    <row r="88" spans="2:33" x14ac:dyDescent="0.2">
      <c r="B88" s="13">
        <v>20</v>
      </c>
      <c r="C88" s="5" t="s">
        <v>238</v>
      </c>
      <c r="D88" s="8" t="s">
        <v>239</v>
      </c>
      <c r="E88" s="13"/>
      <c r="H88" s="13"/>
      <c r="I88" s="13"/>
      <c r="L88" s="13"/>
      <c r="O88" s="13"/>
      <c r="R88" s="13"/>
      <c r="U88" s="13"/>
      <c r="X88" s="13"/>
      <c r="AA88" s="13"/>
      <c r="AD88" s="13"/>
      <c r="AG88" s="13"/>
    </row>
    <row r="89" spans="2:33" ht="40" x14ac:dyDescent="0.2">
      <c r="B89" s="13">
        <v>20</v>
      </c>
      <c r="C89" s="5" t="s">
        <v>240</v>
      </c>
      <c r="D89" s="8" t="s">
        <v>241</v>
      </c>
      <c r="E89" s="13"/>
      <c r="H89" s="13"/>
      <c r="I89" s="13"/>
      <c r="L89" s="13"/>
      <c r="O89" s="13"/>
      <c r="R89" s="13"/>
      <c r="U89" s="13"/>
      <c r="X89" s="13"/>
      <c r="AA89" s="13"/>
      <c r="AD89" s="13"/>
      <c r="AG89" s="13"/>
    </row>
    <row r="90" spans="2:33" ht="30" x14ac:dyDescent="0.2">
      <c r="B90" s="13">
        <v>20</v>
      </c>
      <c r="C90" s="5" t="s">
        <v>242</v>
      </c>
      <c r="D90" s="8" t="s">
        <v>243</v>
      </c>
      <c r="E90" s="13"/>
      <c r="H90" s="13"/>
      <c r="I90" s="13"/>
      <c r="L90" s="13"/>
      <c r="O90" s="13"/>
      <c r="R90" s="13"/>
      <c r="U90" s="13"/>
      <c r="X90" s="13"/>
      <c r="AA90" s="13"/>
      <c r="AD90" s="13"/>
      <c r="AG90" s="13"/>
    </row>
    <row r="91" spans="2:33" x14ac:dyDescent="0.2">
      <c r="B91" s="13">
        <v>20</v>
      </c>
      <c r="C91" s="5" t="s">
        <v>244</v>
      </c>
      <c r="D91" s="8" t="s">
        <v>245</v>
      </c>
      <c r="E91" s="13"/>
      <c r="H91" s="13"/>
      <c r="I91" s="13"/>
      <c r="L91" s="13"/>
      <c r="O91" s="13"/>
      <c r="R91" s="13"/>
      <c r="U91" s="13"/>
      <c r="X91" s="13"/>
      <c r="AA91" s="13"/>
      <c r="AD91" s="13"/>
      <c r="AG91" s="13"/>
    </row>
    <row r="92" spans="2:33" ht="30" x14ac:dyDescent="0.2">
      <c r="B92" s="13">
        <v>20</v>
      </c>
      <c r="C92" s="5" t="s">
        <v>246</v>
      </c>
      <c r="D92" s="8" t="s">
        <v>247</v>
      </c>
      <c r="E92" s="13"/>
      <c r="H92" s="13"/>
      <c r="I92" s="13"/>
      <c r="L92" s="13"/>
      <c r="O92" s="13"/>
      <c r="R92" s="13"/>
      <c r="U92" s="13"/>
      <c r="X92" s="13"/>
      <c r="AA92" s="13"/>
      <c r="AD92" s="13"/>
      <c r="AG92" s="13"/>
    </row>
    <row r="93" spans="2:33" x14ac:dyDescent="0.2">
      <c r="B93" s="13">
        <v>20</v>
      </c>
      <c r="C93" s="5" t="s">
        <v>248</v>
      </c>
      <c r="D93" s="8" t="s">
        <v>249</v>
      </c>
      <c r="E93" s="13"/>
      <c r="H93" s="13"/>
      <c r="I93" s="13"/>
      <c r="L93" s="13"/>
      <c r="O93" s="13"/>
      <c r="R93" s="13"/>
      <c r="U93" s="13"/>
      <c r="X93" s="13"/>
      <c r="AA93" s="13"/>
      <c r="AD93" s="13"/>
      <c r="AG93" s="13"/>
    </row>
    <row r="94" spans="2:33" ht="30" x14ac:dyDescent="0.2">
      <c r="B94" s="13">
        <v>20</v>
      </c>
      <c r="C94" s="5" t="s">
        <v>250</v>
      </c>
      <c r="D94" s="8" t="s">
        <v>251</v>
      </c>
      <c r="E94" s="13"/>
      <c r="H94" s="13"/>
      <c r="I94" s="13"/>
      <c r="L94" s="13"/>
      <c r="O94" s="13"/>
      <c r="R94" s="13"/>
      <c r="U94" s="13"/>
      <c r="X94" s="13"/>
      <c r="AA94" s="13"/>
      <c r="AD94" s="13"/>
      <c r="AG94" s="13"/>
    </row>
    <row r="95" spans="2:33" x14ac:dyDescent="0.2">
      <c r="B95" s="13">
        <v>20</v>
      </c>
      <c r="C95" s="5" t="s">
        <v>252</v>
      </c>
      <c r="D95" s="8" t="s">
        <v>253</v>
      </c>
      <c r="E95" s="13"/>
      <c r="H95" s="13"/>
      <c r="I95" s="13"/>
      <c r="L95" s="13"/>
      <c r="O95" s="13"/>
      <c r="R95" s="13"/>
      <c r="U95" s="13"/>
      <c r="X95" s="13"/>
      <c r="AA95" s="13"/>
      <c r="AD95" s="13"/>
      <c r="AG95" s="13"/>
    </row>
    <row r="96" spans="2:33" ht="40" x14ac:dyDescent="0.2">
      <c r="B96" s="13">
        <v>20</v>
      </c>
      <c r="C96" s="5" t="s">
        <v>254</v>
      </c>
      <c r="D96" s="8" t="s">
        <v>255</v>
      </c>
      <c r="E96" s="13"/>
      <c r="H96" s="13"/>
      <c r="I96" s="13"/>
      <c r="L96" s="13"/>
      <c r="O96" s="13"/>
      <c r="R96" s="13"/>
      <c r="U96" s="13"/>
      <c r="X96" s="13"/>
      <c r="AA96" s="13"/>
      <c r="AD96" s="13"/>
      <c r="AG96" s="13"/>
    </row>
    <row r="97" spans="1:33" x14ac:dyDescent="0.2">
      <c r="B97" s="13">
        <v>20</v>
      </c>
      <c r="C97" s="5" t="s">
        <v>256</v>
      </c>
      <c r="D97" s="8" t="s">
        <v>257</v>
      </c>
      <c r="E97" s="13"/>
      <c r="H97" s="13"/>
      <c r="I97" s="13"/>
      <c r="L97" s="13"/>
      <c r="O97" s="13"/>
      <c r="R97" s="13"/>
      <c r="U97" s="13"/>
      <c r="X97" s="13"/>
      <c r="AA97" s="13"/>
      <c r="AD97" s="13"/>
      <c r="AG97" s="13"/>
    </row>
    <row r="98" spans="1:33" ht="30" x14ac:dyDescent="0.2">
      <c r="B98" s="13">
        <v>20</v>
      </c>
      <c r="C98" s="5" t="s">
        <v>258</v>
      </c>
      <c r="D98" s="8" t="s">
        <v>259</v>
      </c>
      <c r="E98" s="13"/>
      <c r="H98" s="13"/>
      <c r="I98" s="13"/>
      <c r="L98" s="13"/>
      <c r="O98" s="13"/>
      <c r="R98" s="13"/>
      <c r="U98" s="13"/>
      <c r="X98" s="13"/>
      <c r="AA98" s="13"/>
      <c r="AD98" s="13"/>
      <c r="AG98" s="13"/>
    </row>
    <row r="99" spans="1:33" x14ac:dyDescent="0.2">
      <c r="B99" s="13">
        <v>20</v>
      </c>
      <c r="C99" s="5" t="s">
        <v>260</v>
      </c>
      <c r="D99" s="8" t="s">
        <v>261</v>
      </c>
      <c r="E99" s="13"/>
      <c r="H99" s="13"/>
      <c r="I99" s="13"/>
      <c r="L99" s="13"/>
      <c r="O99" s="13"/>
      <c r="R99" s="13"/>
      <c r="U99" s="13"/>
      <c r="X99" s="13"/>
      <c r="AA99" s="13"/>
      <c r="AD99" s="13"/>
      <c r="AG99" s="13"/>
    </row>
    <row r="100" spans="1:33" ht="20" x14ac:dyDescent="0.2">
      <c r="B100" s="13">
        <v>20</v>
      </c>
      <c r="C100" s="5" t="s">
        <v>262</v>
      </c>
      <c r="D100" s="8" t="s">
        <v>263</v>
      </c>
      <c r="E100" s="13"/>
      <c r="H100" s="13"/>
      <c r="I100" s="13"/>
      <c r="L100" s="13"/>
      <c r="O100" s="13"/>
      <c r="R100" s="13"/>
      <c r="U100" s="13"/>
      <c r="X100" s="13"/>
      <c r="AA100" s="13"/>
      <c r="AD100" s="13"/>
      <c r="AG100" s="13"/>
    </row>
    <row r="101" spans="1:33" ht="40" x14ac:dyDescent="0.2">
      <c r="B101" s="13">
        <v>20</v>
      </c>
      <c r="C101" s="5" t="s">
        <v>264</v>
      </c>
      <c r="D101" s="8" t="s">
        <v>265</v>
      </c>
      <c r="E101" s="13"/>
      <c r="H101" s="13"/>
      <c r="I101" s="13"/>
      <c r="L101" s="13"/>
      <c r="O101" s="13"/>
      <c r="R101" s="13"/>
      <c r="U101" s="13"/>
      <c r="X101" s="13"/>
      <c r="AA101" s="13"/>
      <c r="AD101" s="13"/>
      <c r="AG101" s="13"/>
    </row>
    <row r="102" spans="1:33" x14ac:dyDescent="0.2">
      <c r="B102" s="13">
        <v>20</v>
      </c>
      <c r="C102" s="5" t="s">
        <v>266</v>
      </c>
      <c r="D102" s="8" t="s">
        <v>267</v>
      </c>
      <c r="E102" s="13"/>
      <c r="H102" s="13"/>
      <c r="I102" s="13"/>
      <c r="L102" s="13"/>
      <c r="O102" s="13"/>
      <c r="R102" s="13"/>
      <c r="U102" s="13"/>
      <c r="X102" s="13"/>
      <c r="AA102" s="13"/>
      <c r="AD102" s="13"/>
      <c r="AG102" s="13"/>
    </row>
    <row r="103" spans="1:33" x14ac:dyDescent="0.2">
      <c r="B103" s="13">
        <v>20</v>
      </c>
      <c r="C103" s="5" t="s">
        <v>268</v>
      </c>
      <c r="D103" s="8" t="s">
        <v>269</v>
      </c>
      <c r="E103" s="13"/>
      <c r="H103" s="13"/>
      <c r="I103" s="13"/>
      <c r="L103" s="13"/>
      <c r="O103" s="13"/>
      <c r="R103" s="13"/>
      <c r="U103" s="13"/>
      <c r="X103" s="13"/>
      <c r="AA103" s="13"/>
      <c r="AD103" s="13"/>
      <c r="AG103" s="13"/>
    </row>
    <row r="104" spans="1:33" x14ac:dyDescent="0.2">
      <c r="B104" s="13">
        <v>20</v>
      </c>
      <c r="C104" s="5" t="s">
        <v>270</v>
      </c>
      <c r="D104" s="8" t="s">
        <v>271</v>
      </c>
      <c r="E104" s="13"/>
      <c r="H104" s="13"/>
      <c r="I104" s="13"/>
      <c r="L104" s="13"/>
      <c r="O104" s="13"/>
      <c r="R104" s="13"/>
      <c r="U104" s="13"/>
      <c r="X104" s="13"/>
      <c r="AA104" s="13"/>
      <c r="AD104" s="13"/>
      <c r="AG104" s="13"/>
    </row>
    <row r="108" spans="1:33" ht="10.5" x14ac:dyDescent="0.2">
      <c r="C108" s="3" t="s">
        <v>938</v>
      </c>
      <c r="D108" s="3" t="s">
        <v>939</v>
      </c>
      <c r="E108" s="3" t="s">
        <v>940</v>
      </c>
      <c r="F108" s="3" t="s">
        <v>941</v>
      </c>
      <c r="G108" s="3" t="s">
        <v>942</v>
      </c>
      <c r="H108" s="3" t="s">
        <v>943</v>
      </c>
      <c r="I108" s="3"/>
      <c r="J108" s="3" t="s">
        <v>944</v>
      </c>
    </row>
    <row r="109" spans="1:33" ht="21" x14ac:dyDescent="0.2">
      <c r="A109" s="4" t="s">
        <v>40</v>
      </c>
      <c r="C109" s="10" t="s">
        <v>47</v>
      </c>
      <c r="D109" s="10" t="s">
        <v>47</v>
      </c>
      <c r="E109" s="10" t="s">
        <v>47</v>
      </c>
      <c r="F109" s="10" t="s">
        <v>47</v>
      </c>
      <c r="G109" s="10" t="s">
        <v>47</v>
      </c>
      <c r="H109" s="10" t="s">
        <v>47</v>
      </c>
      <c r="I109" s="10"/>
      <c r="J109" s="10" t="s">
        <v>47</v>
      </c>
      <c r="M109" s="4" t="s">
        <v>71</v>
      </c>
      <c r="O109" s="4" t="s">
        <v>900</v>
      </c>
      <c r="P109" s="4" t="s">
        <v>1295</v>
      </c>
      <c r="Q109" s="4" t="s">
        <v>824</v>
      </c>
      <c r="R109" s="4" t="s">
        <v>823</v>
      </c>
      <c r="S109" s="4" t="s">
        <v>1296</v>
      </c>
      <c r="T109" s="4" t="s">
        <v>822</v>
      </c>
      <c r="U109" s="4" t="s">
        <v>1297</v>
      </c>
      <c r="V109" s="4" t="s">
        <v>1298</v>
      </c>
      <c r="W109" s="4" t="s">
        <v>1299</v>
      </c>
      <c r="X109" s="4" t="s">
        <v>1300</v>
      </c>
      <c r="Y109" s="4" t="s">
        <v>1301</v>
      </c>
    </row>
    <row r="110" spans="1:33" ht="50" x14ac:dyDescent="0.2">
      <c r="A110" s="5" t="s">
        <v>41</v>
      </c>
      <c r="B110" s="8" t="str">
        <f>LEFT(A110,3)</f>
        <v>DTH</v>
      </c>
      <c r="C110" s="5" t="s">
        <v>48</v>
      </c>
      <c r="D110" s="5" t="s">
        <v>50</v>
      </c>
      <c r="E110" s="5" t="s">
        <v>53</v>
      </c>
      <c r="F110" s="5" t="s">
        <v>62</v>
      </c>
      <c r="G110" s="5" t="s">
        <v>63</v>
      </c>
      <c r="H110" s="5" t="s">
        <v>65</v>
      </c>
      <c r="I110" s="47"/>
      <c r="J110" s="5" t="s">
        <v>66</v>
      </c>
      <c r="M110" s="40" t="s">
        <v>899</v>
      </c>
      <c r="O110" s="40" t="s">
        <v>899</v>
      </c>
      <c r="P110" s="40" t="s">
        <v>80</v>
      </c>
      <c r="Q110" s="40" t="s">
        <v>898</v>
      </c>
      <c r="R110" s="40" t="s">
        <v>81</v>
      </c>
      <c r="S110" s="40" t="s">
        <v>80</v>
      </c>
      <c r="T110" s="40" t="s">
        <v>80</v>
      </c>
      <c r="U110" s="40" t="s">
        <v>80</v>
      </c>
      <c r="V110" s="40" t="s">
        <v>80</v>
      </c>
      <c r="W110" s="40" t="s">
        <v>80</v>
      </c>
      <c r="X110" s="40" t="s">
        <v>80</v>
      </c>
      <c r="Y110" s="40" t="s">
        <v>80</v>
      </c>
    </row>
    <row r="111" spans="1:33" ht="40" x14ac:dyDescent="0.2">
      <c r="A111" s="5" t="s">
        <v>42</v>
      </c>
      <c r="B111" s="8" t="str">
        <f t="shared" ref="B111:B116" si="2">LEFT(A111,3)</f>
        <v>DDE</v>
      </c>
      <c r="C111" s="5" t="s">
        <v>49</v>
      </c>
      <c r="D111" s="5" t="s">
        <v>51</v>
      </c>
      <c r="E111" s="5" t="s">
        <v>54</v>
      </c>
      <c r="F111" s="5" t="s">
        <v>947</v>
      </c>
      <c r="G111" s="5" t="s">
        <v>64</v>
      </c>
      <c r="M111" s="50" t="s">
        <v>80</v>
      </c>
      <c r="O111" s="40" t="s">
        <v>898</v>
      </c>
      <c r="P111" s="40" t="s">
        <v>898</v>
      </c>
      <c r="Q111" s="40" t="s">
        <v>80</v>
      </c>
      <c r="R111" s="40" t="s">
        <v>82</v>
      </c>
      <c r="S111" s="40" t="s">
        <v>898</v>
      </c>
      <c r="T111" s="40" t="s">
        <v>72</v>
      </c>
      <c r="U111" s="40" t="s">
        <v>898</v>
      </c>
      <c r="V111" s="40" t="s">
        <v>898</v>
      </c>
      <c r="W111" s="40" t="s">
        <v>898</v>
      </c>
      <c r="X111" s="40" t="s">
        <v>898</v>
      </c>
      <c r="Y111" s="40" t="s">
        <v>898</v>
      </c>
    </row>
    <row r="112" spans="1:33" ht="30" x14ac:dyDescent="0.2">
      <c r="A112" s="5" t="s">
        <v>43</v>
      </c>
      <c r="B112" s="8" t="str">
        <f t="shared" si="2"/>
        <v>DGV</v>
      </c>
      <c r="D112" s="5" t="s">
        <v>52</v>
      </c>
      <c r="E112" s="5" t="s">
        <v>55</v>
      </c>
      <c r="G112" s="5" t="s">
        <v>948</v>
      </c>
      <c r="M112" s="40" t="s">
        <v>898</v>
      </c>
      <c r="O112" s="40"/>
      <c r="P112" s="40"/>
      <c r="Q112" s="40"/>
      <c r="R112" s="40" t="s">
        <v>83</v>
      </c>
      <c r="S112" s="40"/>
      <c r="T112" s="40" t="s">
        <v>73</v>
      </c>
      <c r="U112" s="40"/>
      <c r="V112" s="40"/>
      <c r="W112" s="40"/>
      <c r="X112" s="40"/>
      <c r="Y112" s="40"/>
    </row>
    <row r="113" spans="1:20" ht="40" x14ac:dyDescent="0.2">
      <c r="A113" s="5" t="s">
        <v>44</v>
      </c>
      <c r="B113" s="8" t="str">
        <f t="shared" si="2"/>
        <v>DER</v>
      </c>
      <c r="D113" s="5" t="s">
        <v>946</v>
      </c>
      <c r="E113" s="5" t="s">
        <v>56</v>
      </c>
      <c r="M113" s="50" t="s">
        <v>81</v>
      </c>
      <c r="R113" s="40" t="s">
        <v>895</v>
      </c>
      <c r="T113" s="40" t="s">
        <v>74</v>
      </c>
    </row>
    <row r="114" spans="1:20" ht="40" x14ac:dyDescent="0.2">
      <c r="A114" s="5" t="s">
        <v>45</v>
      </c>
      <c r="B114" s="8" t="str">
        <f t="shared" si="2"/>
        <v>DIC</v>
      </c>
      <c r="E114" s="5" t="s">
        <v>57</v>
      </c>
      <c r="M114" s="50" t="s">
        <v>82</v>
      </c>
      <c r="R114" s="40" t="s">
        <v>894</v>
      </c>
      <c r="T114" s="40" t="s">
        <v>75</v>
      </c>
    </row>
    <row r="115" spans="1:20" ht="30" x14ac:dyDescent="0.2">
      <c r="A115" s="5" t="s">
        <v>46</v>
      </c>
      <c r="B115" s="8" t="str">
        <f t="shared" si="2"/>
        <v>DCI</v>
      </c>
      <c r="E115" s="5" t="s">
        <v>58</v>
      </c>
      <c r="M115" s="50" t="s">
        <v>83</v>
      </c>
      <c r="R115" s="40" t="s">
        <v>898</v>
      </c>
      <c r="T115" s="40" t="s">
        <v>76</v>
      </c>
    </row>
    <row r="116" spans="1:20" ht="30" x14ac:dyDescent="0.2">
      <c r="A116" s="5" t="s">
        <v>945</v>
      </c>
      <c r="B116" s="8" t="str">
        <f t="shared" si="2"/>
        <v>DGC</v>
      </c>
      <c r="E116" s="5" t="s">
        <v>59</v>
      </c>
      <c r="M116" s="40" t="s">
        <v>895</v>
      </c>
      <c r="T116" s="40" t="s">
        <v>77</v>
      </c>
    </row>
    <row r="117" spans="1:20" ht="40" x14ac:dyDescent="0.2">
      <c r="E117" s="5" t="s">
        <v>60</v>
      </c>
      <c r="M117" s="50" t="s">
        <v>72</v>
      </c>
      <c r="T117" s="40" t="s">
        <v>78</v>
      </c>
    </row>
    <row r="118" spans="1:20" ht="20" x14ac:dyDescent="0.2">
      <c r="A118" s="10" t="s">
        <v>47</v>
      </c>
      <c r="E118" s="5" t="s">
        <v>61</v>
      </c>
      <c r="M118" s="50" t="s">
        <v>73</v>
      </c>
      <c r="T118" s="40" t="s">
        <v>79</v>
      </c>
    </row>
    <row r="119" spans="1:20" ht="20" x14ac:dyDescent="0.2">
      <c r="A119" s="5" t="s">
        <v>48</v>
      </c>
      <c r="B119" s="8">
        <f>COUNTIF($Q$19:$AI$25,A119)</f>
        <v>1</v>
      </c>
      <c r="E119" s="5" t="s">
        <v>949</v>
      </c>
      <c r="M119" s="50" t="s">
        <v>74</v>
      </c>
      <c r="T119" s="40" t="s">
        <v>893</v>
      </c>
    </row>
    <row r="120" spans="1:20" ht="20" x14ac:dyDescent="0.2">
      <c r="A120" s="5" t="s">
        <v>49</v>
      </c>
      <c r="B120" s="8">
        <f t="shared" ref="B120:B142" si="3">COUNTIF($Q$19:$AI$25,A120)</f>
        <v>3</v>
      </c>
      <c r="E120" s="5"/>
      <c r="M120" s="50" t="s">
        <v>75</v>
      </c>
      <c r="T120" s="40" t="s">
        <v>894</v>
      </c>
    </row>
    <row r="121" spans="1:20" ht="20" x14ac:dyDescent="0.2">
      <c r="A121" s="5" t="s">
        <v>50</v>
      </c>
      <c r="B121" s="8">
        <f t="shared" si="3"/>
        <v>1</v>
      </c>
      <c r="M121" s="50" t="s">
        <v>76</v>
      </c>
      <c r="T121" s="40" t="s">
        <v>896</v>
      </c>
    </row>
    <row r="122" spans="1:20" ht="20" x14ac:dyDescent="0.2">
      <c r="A122" s="5" t="s">
        <v>51</v>
      </c>
      <c r="B122" s="8">
        <f t="shared" si="3"/>
        <v>1</v>
      </c>
      <c r="M122" s="50" t="s">
        <v>77</v>
      </c>
      <c r="T122" s="40" t="s">
        <v>897</v>
      </c>
    </row>
    <row r="123" spans="1:20" ht="20" x14ac:dyDescent="0.2">
      <c r="A123" s="5" t="s">
        <v>52</v>
      </c>
      <c r="B123" s="8">
        <f t="shared" si="3"/>
        <v>5</v>
      </c>
      <c r="M123" s="50" t="s">
        <v>78</v>
      </c>
      <c r="T123" s="40" t="s">
        <v>898</v>
      </c>
    </row>
    <row r="124" spans="1:20" ht="30" x14ac:dyDescent="0.2">
      <c r="A124" s="5" t="s">
        <v>946</v>
      </c>
      <c r="B124" s="8">
        <f t="shared" si="3"/>
        <v>3</v>
      </c>
      <c r="M124" s="50" t="s">
        <v>79</v>
      </c>
      <c r="T124" s="40"/>
    </row>
    <row r="125" spans="1:20" ht="20" x14ac:dyDescent="0.2">
      <c r="A125" s="5" t="s">
        <v>53</v>
      </c>
      <c r="B125" s="8">
        <f t="shared" si="3"/>
        <v>1</v>
      </c>
      <c r="M125" s="40" t="s">
        <v>893</v>
      </c>
    </row>
    <row r="126" spans="1:20" ht="20" x14ac:dyDescent="0.2">
      <c r="A126" s="5" t="s">
        <v>54</v>
      </c>
      <c r="B126" s="8">
        <f t="shared" si="3"/>
        <v>1</v>
      </c>
      <c r="M126" s="40" t="s">
        <v>894</v>
      </c>
    </row>
    <row r="127" spans="1:20" ht="20" x14ac:dyDescent="0.2">
      <c r="A127" s="5" t="s">
        <v>55</v>
      </c>
      <c r="B127" s="8">
        <f t="shared" si="3"/>
        <v>1</v>
      </c>
      <c r="M127" s="40" t="s">
        <v>896</v>
      </c>
    </row>
    <row r="128" spans="1:20" x14ac:dyDescent="0.2">
      <c r="A128" s="5" t="s">
        <v>56</v>
      </c>
      <c r="B128" s="8">
        <f t="shared" si="3"/>
        <v>2</v>
      </c>
      <c r="M128" s="40" t="s">
        <v>897</v>
      </c>
    </row>
    <row r="129" spans="1:2" x14ac:dyDescent="0.2">
      <c r="A129" s="5" t="s">
        <v>57</v>
      </c>
      <c r="B129" s="8">
        <f t="shared" si="3"/>
        <v>1</v>
      </c>
    </row>
    <row r="130" spans="1:2" x14ac:dyDescent="0.2">
      <c r="A130" s="5" t="s">
        <v>58</v>
      </c>
      <c r="B130" s="8">
        <f t="shared" si="3"/>
        <v>1</v>
      </c>
    </row>
    <row r="131" spans="1:2" x14ac:dyDescent="0.2">
      <c r="A131" s="5" t="s">
        <v>59</v>
      </c>
      <c r="B131" s="8">
        <f t="shared" si="3"/>
        <v>5</v>
      </c>
    </row>
    <row r="132" spans="1:2" x14ac:dyDescent="0.2">
      <c r="A132" s="5" t="s">
        <v>60</v>
      </c>
      <c r="B132" s="8">
        <f t="shared" si="3"/>
        <v>3</v>
      </c>
    </row>
    <row r="133" spans="1:2" x14ac:dyDescent="0.2">
      <c r="A133" s="5" t="s">
        <v>61</v>
      </c>
      <c r="B133" s="8">
        <f t="shared" si="3"/>
        <v>9</v>
      </c>
    </row>
    <row r="134" spans="1:2" x14ac:dyDescent="0.2">
      <c r="A134" s="5" t="s">
        <v>949</v>
      </c>
      <c r="B134" s="8">
        <f t="shared" si="3"/>
        <v>5</v>
      </c>
    </row>
    <row r="135" spans="1:2" x14ac:dyDescent="0.2">
      <c r="A135" s="5" t="s">
        <v>62</v>
      </c>
      <c r="B135" s="8">
        <f t="shared" si="3"/>
        <v>4</v>
      </c>
    </row>
    <row r="136" spans="1:2" x14ac:dyDescent="0.2">
      <c r="A136" s="5" t="s">
        <v>947</v>
      </c>
      <c r="B136" s="8">
        <f t="shared" si="3"/>
        <v>1</v>
      </c>
    </row>
    <row r="137" spans="1:2" x14ac:dyDescent="0.2">
      <c r="A137" s="5" t="s">
        <v>63</v>
      </c>
      <c r="B137" s="8">
        <f t="shared" si="3"/>
        <v>1</v>
      </c>
    </row>
    <row r="138" spans="1:2" ht="20" x14ac:dyDescent="0.2">
      <c r="A138" s="5" t="s">
        <v>64</v>
      </c>
      <c r="B138" s="8">
        <f t="shared" si="3"/>
        <v>14</v>
      </c>
    </row>
    <row r="139" spans="1:2" x14ac:dyDescent="0.2">
      <c r="A139" s="5" t="s">
        <v>948</v>
      </c>
      <c r="B139" s="8">
        <f t="shared" si="3"/>
        <v>6</v>
      </c>
    </row>
    <row r="140" spans="1:2" x14ac:dyDescent="0.2">
      <c r="A140" s="5" t="s">
        <v>65</v>
      </c>
      <c r="B140" s="8">
        <f t="shared" si="3"/>
        <v>1</v>
      </c>
    </row>
    <row r="141" spans="1:2" x14ac:dyDescent="0.2">
      <c r="A141" s="5" t="s">
        <v>66</v>
      </c>
      <c r="B141" s="8">
        <f t="shared" si="3"/>
        <v>9</v>
      </c>
    </row>
    <row r="142" spans="1:2" x14ac:dyDescent="0.2">
      <c r="A142" s="5"/>
      <c r="B142" s="8">
        <f t="shared" si="3"/>
        <v>0</v>
      </c>
    </row>
    <row r="150" spans="1:1" ht="10.5" x14ac:dyDescent="0.2">
      <c r="A150" s="4" t="s">
        <v>30</v>
      </c>
    </row>
    <row r="151" spans="1:1" ht="30" x14ac:dyDescent="0.2">
      <c r="A151" s="67" t="s">
        <v>2</v>
      </c>
    </row>
    <row r="152" spans="1:1" ht="20" x14ac:dyDescent="0.2">
      <c r="A152" s="67" t="s">
        <v>3</v>
      </c>
    </row>
    <row r="153" spans="1:1" ht="30" x14ac:dyDescent="0.2">
      <c r="A153" s="67" t="s">
        <v>4</v>
      </c>
    </row>
    <row r="154" spans="1:1" ht="20" x14ac:dyDescent="0.2">
      <c r="A154" s="67" t="s">
        <v>7</v>
      </c>
    </row>
    <row r="155" spans="1:1" ht="30" x14ac:dyDescent="0.2">
      <c r="A155" s="67" t="s">
        <v>5</v>
      </c>
    </row>
    <row r="156" spans="1:1" ht="20" x14ac:dyDescent="0.2">
      <c r="A156" s="67" t="s">
        <v>6</v>
      </c>
    </row>
    <row r="165" spans="1:2" ht="14.5" x14ac:dyDescent="0.35">
      <c r="A165" s="4" t="s">
        <v>31</v>
      </c>
      <c r="B165"/>
    </row>
    <row r="166" spans="1:2" x14ac:dyDescent="0.2">
      <c r="A166" s="6" t="s">
        <v>32</v>
      </c>
      <c r="B166" s="7" t="s">
        <v>33</v>
      </c>
    </row>
    <row r="167" spans="1:2" x14ac:dyDescent="0.2">
      <c r="A167" s="6" t="s">
        <v>34</v>
      </c>
      <c r="B167" s="7" t="s">
        <v>36</v>
      </c>
    </row>
    <row r="168" spans="1:2" x14ac:dyDescent="0.2">
      <c r="A168" s="6" t="s">
        <v>35</v>
      </c>
      <c r="B168" s="7" t="s">
        <v>37</v>
      </c>
    </row>
    <row r="169" spans="1:2" x14ac:dyDescent="0.2">
      <c r="A169" s="6" t="s">
        <v>38</v>
      </c>
      <c r="B169" s="7" t="s">
        <v>39</v>
      </c>
    </row>
    <row r="170" spans="1:2" x14ac:dyDescent="0.2">
      <c r="A170" s="6" t="s">
        <v>761</v>
      </c>
      <c r="B170" s="7" t="s">
        <v>762</v>
      </c>
    </row>
    <row r="171" spans="1:2" x14ac:dyDescent="0.2">
      <c r="A171" s="6"/>
      <c r="B171" s="7"/>
    </row>
    <row r="180" spans="1:9" ht="10.5" x14ac:dyDescent="0.2">
      <c r="A180" s="4" t="s">
        <v>829</v>
      </c>
    </row>
    <row r="181" spans="1:9" ht="20" x14ac:dyDescent="0.2">
      <c r="A181" s="47" t="s">
        <v>841</v>
      </c>
      <c r="H181" s="2"/>
      <c r="I181" s="2"/>
    </row>
    <row r="182" spans="1:9" ht="40" x14ac:dyDescent="0.2">
      <c r="A182" s="47" t="s">
        <v>838</v>
      </c>
      <c r="H182" s="2"/>
      <c r="I182" s="2"/>
    </row>
    <row r="183" spans="1:9" ht="20" x14ac:dyDescent="0.2">
      <c r="A183" s="47" t="s">
        <v>844</v>
      </c>
      <c r="H183" s="2"/>
      <c r="I183" s="2"/>
    </row>
    <row r="184" spans="1:9" ht="30" x14ac:dyDescent="0.2">
      <c r="A184" s="47" t="s">
        <v>839</v>
      </c>
      <c r="H184" s="2"/>
      <c r="I184" s="2"/>
    </row>
    <row r="185" spans="1:9" x14ac:dyDescent="0.2">
      <c r="A185" s="47" t="s">
        <v>837</v>
      </c>
      <c r="H185" s="2"/>
      <c r="I185" s="2"/>
    </row>
    <row r="186" spans="1:9" ht="30" x14ac:dyDescent="0.2">
      <c r="A186" s="47" t="s">
        <v>836</v>
      </c>
      <c r="H186" s="2"/>
      <c r="I186" s="2"/>
    </row>
    <row r="187" spans="1:9" ht="30" x14ac:dyDescent="0.2">
      <c r="A187" s="47" t="s">
        <v>842</v>
      </c>
      <c r="H187" s="2"/>
      <c r="I187" s="2"/>
    </row>
    <row r="188" spans="1:9" ht="40" x14ac:dyDescent="0.2">
      <c r="A188" s="47" t="s">
        <v>843</v>
      </c>
      <c r="H188" s="2"/>
      <c r="I188" s="2"/>
    </row>
    <row r="189" spans="1:9" ht="20" x14ac:dyDescent="0.2">
      <c r="A189" s="47" t="s">
        <v>840</v>
      </c>
      <c r="H189" s="2"/>
      <c r="I189" s="2"/>
    </row>
    <row r="190" spans="1:9" ht="30" x14ac:dyDescent="0.2">
      <c r="A190" s="47" t="s">
        <v>845</v>
      </c>
      <c r="H190" s="2"/>
      <c r="I190" s="2"/>
    </row>
    <row r="191" spans="1:9" x14ac:dyDescent="0.2">
      <c r="A191" s="47"/>
      <c r="H191" s="2"/>
      <c r="I191" s="2"/>
    </row>
    <row r="192" spans="1:9" x14ac:dyDescent="0.2">
      <c r="A192" s="47"/>
    </row>
    <row r="198" spans="1:72" x14ac:dyDescent="0.2">
      <c r="I198" s="61">
        <f>I199/$H199</f>
        <v>0.29411349782631135</v>
      </c>
      <c r="J198" s="61">
        <f>J199/$H199</f>
        <v>0.70588650217368865</v>
      </c>
      <c r="K198" s="61">
        <f>K199/$H199</f>
        <v>-0.41177300434737729</v>
      </c>
      <c r="L198" s="61">
        <f>L199/$H199</f>
        <v>1.1176595065210659</v>
      </c>
      <c r="M198" s="61">
        <f>M199/$H199</f>
        <v>-1.5294325108684432</v>
      </c>
    </row>
    <row r="199" spans="1:72" x14ac:dyDescent="0.2">
      <c r="G199" s="60">
        <f>SUM(G201:G211)</f>
        <v>60185600933</v>
      </c>
      <c r="H199" s="60">
        <f>SUM(H201:H211)</f>
        <v>62516054788</v>
      </c>
      <c r="I199" s="60">
        <f>SUM(I201:I211)</f>
        <v>18386815544</v>
      </c>
      <c r="J199" s="60">
        <f>H199-I199</f>
        <v>44129239244</v>
      </c>
      <c r="K199" s="60">
        <f t="shared" ref="K199:P199" si="4">I199-J199</f>
        <v>-25742423700</v>
      </c>
      <c r="L199" s="60">
        <f t="shared" si="4"/>
        <v>69871662944</v>
      </c>
      <c r="M199" s="60">
        <f t="shared" si="4"/>
        <v>-95614086644</v>
      </c>
      <c r="N199" s="60">
        <f t="shared" si="4"/>
        <v>165485749588</v>
      </c>
      <c r="O199" s="60">
        <f t="shared" si="4"/>
        <v>-261099836232</v>
      </c>
      <c r="P199" s="60">
        <f t="shared" si="4"/>
        <v>426585585820</v>
      </c>
      <c r="Q199" s="60">
        <f>SUM(Q201:Q211)</f>
        <v>58862277420</v>
      </c>
      <c r="R199" s="60">
        <f>SUM(R201:R211)</f>
        <v>-1323323513</v>
      </c>
      <c r="BB199" s="1" t="str">
        <f>LEFT(BB200,3)&amp;"_"</f>
        <v>E01_</v>
      </c>
      <c r="BC199" s="1" t="str">
        <f t="shared" ref="BC199:BT199" si="5">LEFT(BC200,3)&amp;"_"</f>
        <v>A07_</v>
      </c>
      <c r="BD199" s="1" t="str">
        <f t="shared" si="5"/>
        <v>D01_</v>
      </c>
      <c r="BE199" s="1" t="str">
        <f t="shared" si="5"/>
        <v>D02_</v>
      </c>
      <c r="BF199" s="1" t="str">
        <f t="shared" si="5"/>
        <v>D04_</v>
      </c>
      <c r="BG199" s="1" t="str">
        <f t="shared" si="5"/>
        <v>D03_</v>
      </c>
      <c r="BH199" s="1" t="str">
        <f t="shared" si="5"/>
        <v>A01_</v>
      </c>
      <c r="BI199" s="1" t="str">
        <f t="shared" si="5"/>
        <v>A02_</v>
      </c>
      <c r="BJ199" s="1" t="str">
        <f t="shared" si="5"/>
        <v>A03_</v>
      </c>
      <c r="BK199" s="1" t="str">
        <f t="shared" si="5"/>
        <v>A04_</v>
      </c>
      <c r="BL199" s="1" t="str">
        <f t="shared" si="5"/>
        <v>A05_</v>
      </c>
      <c r="BM199" s="1" t="str">
        <f t="shared" si="5"/>
        <v>A08_</v>
      </c>
      <c r="BN199" s="1" t="str">
        <f t="shared" si="5"/>
        <v>A09_</v>
      </c>
      <c r="BO199" s="1" t="str">
        <f t="shared" si="5"/>
        <v>A10_</v>
      </c>
      <c r="BP199" s="1" t="str">
        <f t="shared" si="5"/>
        <v>R03_</v>
      </c>
      <c r="BQ199" s="1" t="str">
        <f t="shared" si="5"/>
        <v>R02_</v>
      </c>
      <c r="BR199" s="1" t="str">
        <f t="shared" si="5"/>
        <v>R01_</v>
      </c>
      <c r="BS199" s="1" t="str">
        <f t="shared" si="5"/>
        <v>R04_</v>
      </c>
      <c r="BT199" s="1" t="str">
        <f t="shared" si="5"/>
        <v>R05_</v>
      </c>
    </row>
    <row r="200" spans="1:72" ht="40" x14ac:dyDescent="0.35">
      <c r="A200"/>
      <c r="B200"/>
      <c r="C200"/>
      <c r="D200"/>
      <c r="E200"/>
      <c r="F200" s="48" t="s">
        <v>953</v>
      </c>
      <c r="G200" s="48" t="s">
        <v>954</v>
      </c>
      <c r="H200" s="48" t="s">
        <v>961</v>
      </c>
      <c r="I200" s="48" t="s">
        <v>985</v>
      </c>
      <c r="J200" s="48" t="s">
        <v>986</v>
      </c>
      <c r="K200" s="48" t="s">
        <v>1272</v>
      </c>
      <c r="L200" s="48" t="s">
        <v>1270</v>
      </c>
      <c r="M200" s="48" t="s">
        <v>1271</v>
      </c>
      <c r="N200" s="48"/>
      <c r="O200" s="48"/>
      <c r="P200" s="48"/>
      <c r="Q200" s="48" t="s">
        <v>3599</v>
      </c>
      <c r="R200" s="48"/>
      <c r="AW200" s="62"/>
      <c r="AX200" s="62"/>
      <c r="AY200" s="62"/>
      <c r="AZ200" s="62"/>
      <c r="BA200" s="62"/>
      <c r="BB200" s="62" t="s">
        <v>97</v>
      </c>
      <c r="BC200" s="62" t="s">
        <v>89</v>
      </c>
      <c r="BD200" s="62" t="s">
        <v>93</v>
      </c>
      <c r="BE200" s="62" t="s">
        <v>94</v>
      </c>
      <c r="BF200" s="62" t="s">
        <v>96</v>
      </c>
      <c r="BG200" s="62" t="s">
        <v>95</v>
      </c>
      <c r="BH200" s="62" t="s">
        <v>84</v>
      </c>
      <c r="BI200" s="62" t="s">
        <v>85</v>
      </c>
      <c r="BJ200" s="62" t="s">
        <v>86</v>
      </c>
      <c r="BK200" s="62" t="s">
        <v>87</v>
      </c>
      <c r="BL200" s="62" t="s">
        <v>88</v>
      </c>
      <c r="BM200" s="62" t="s">
        <v>90</v>
      </c>
      <c r="BN200" s="62" t="s">
        <v>91</v>
      </c>
      <c r="BO200" s="62" t="s">
        <v>92</v>
      </c>
      <c r="BP200" s="62" t="s">
        <v>100</v>
      </c>
      <c r="BQ200" s="62" t="s">
        <v>99</v>
      </c>
      <c r="BR200" s="62" t="s">
        <v>98</v>
      </c>
      <c r="BS200" s="62" t="s">
        <v>101</v>
      </c>
      <c r="BT200" s="62" t="s">
        <v>102</v>
      </c>
    </row>
    <row r="201" spans="1:72" ht="150" x14ac:dyDescent="0.35">
      <c r="A201" s="51" t="s">
        <v>462</v>
      </c>
      <c r="B201" s="51" t="s">
        <v>463</v>
      </c>
      <c r="C201"/>
      <c r="D201" s="52" t="s">
        <v>23</v>
      </c>
      <c r="E201" s="53" t="s">
        <v>987</v>
      </c>
      <c r="F201" s="51" t="s">
        <v>1273</v>
      </c>
      <c r="G201" s="54">
        <f>SUMIF($D$212:$D$236,E201,$G$212:$G$236)</f>
        <v>9500000000</v>
      </c>
      <c r="H201" s="54">
        <f>SUMIF($D$212:$D$236,E201,$H$212:$H$236)</f>
        <v>8500000000</v>
      </c>
      <c r="I201" s="54">
        <f>SUMIF($D$212:$D$236,$E201,I$212:I$236)</f>
        <v>4147913222</v>
      </c>
      <c r="J201" s="54">
        <f>H201-I201</f>
        <v>4352086778</v>
      </c>
      <c r="K201" s="54">
        <f>SUMIF($D$212:$D$236,$E201,K$212:K$236)</f>
        <v>0</v>
      </c>
      <c r="L201" s="54">
        <f t="shared" ref="L201:P216" si="6">SUMIF($D$212:$D$236,$E201,L$212:L$236)</f>
        <v>0</v>
      </c>
      <c r="M201" s="54">
        <f t="shared" si="6"/>
        <v>0</v>
      </c>
      <c r="N201" s="54">
        <f t="shared" si="6"/>
        <v>0</v>
      </c>
      <c r="O201" s="54">
        <f t="shared" si="6"/>
        <v>0</v>
      </c>
      <c r="P201" s="54">
        <f t="shared" si="6"/>
        <v>0</v>
      </c>
      <c r="Q201" s="54">
        <f>SUMIF($D$212:$D$236,E201,$Q$212:$Q$236)</f>
        <v>8755000000</v>
      </c>
      <c r="R201" s="54">
        <f>Q201-G201</f>
        <v>-745000000</v>
      </c>
      <c r="AI201" s="52" t="s">
        <v>1284</v>
      </c>
      <c r="AJ201" s="53" t="s">
        <v>994</v>
      </c>
      <c r="AK201" s="9" t="str">
        <f>VLOOKUP(AJ201,$E$201:$F$211,2,0)</f>
        <v>FORTALECIMIENTO INSTITUCIONAL EN TECNOLOGÍAS DE INFORMACIÓN Y COMUNICACIONES NACIONAL. M_905</v>
      </c>
      <c r="AW201" s="62"/>
      <c r="AX201" s="62"/>
      <c r="AY201" s="62"/>
      <c r="AZ201" s="62"/>
      <c r="BA201" s="62"/>
      <c r="BB201" s="62" t="s">
        <v>1306</v>
      </c>
      <c r="BC201" s="62" t="s">
        <v>788</v>
      </c>
      <c r="BD201" s="62" t="s">
        <v>790</v>
      </c>
      <c r="BE201" s="62" t="s">
        <v>792</v>
      </c>
      <c r="BF201" s="62" t="s">
        <v>794</v>
      </c>
      <c r="BG201" s="62" t="s">
        <v>796</v>
      </c>
      <c r="BH201" s="62" t="s">
        <v>798</v>
      </c>
      <c r="BI201" s="62" t="s">
        <v>800</v>
      </c>
      <c r="BJ201" s="62" t="s">
        <v>802</v>
      </c>
      <c r="BK201" s="62" t="s">
        <v>804</v>
      </c>
      <c r="BL201" s="62" t="s">
        <v>806</v>
      </c>
      <c r="BM201" s="62" t="s">
        <v>808</v>
      </c>
      <c r="BN201" s="62" t="s">
        <v>810</v>
      </c>
      <c r="BO201" s="62" t="s">
        <v>812</v>
      </c>
      <c r="BP201" s="63" t="s">
        <v>833</v>
      </c>
      <c r="BQ201" s="63" t="s">
        <v>830</v>
      </c>
      <c r="BR201" s="63" t="s">
        <v>815</v>
      </c>
      <c r="BS201" s="63" t="s">
        <v>817</v>
      </c>
      <c r="BT201" s="63" t="s">
        <v>819</v>
      </c>
    </row>
    <row r="202" spans="1:72" ht="110" x14ac:dyDescent="0.35">
      <c r="A202" s="51" t="s">
        <v>468</v>
      </c>
      <c r="B202" s="51" t="s">
        <v>469</v>
      </c>
      <c r="C202"/>
      <c r="D202" s="52" t="s">
        <v>27</v>
      </c>
      <c r="E202" s="53" t="s">
        <v>988</v>
      </c>
      <c r="F202" s="51" t="s">
        <v>1274</v>
      </c>
      <c r="G202" s="54">
        <f t="shared" ref="G202:G211" si="7">SUMIF($D$212:$D$236,E202,$G$212:$G$236)</f>
        <v>13730440000</v>
      </c>
      <c r="H202" s="54">
        <f t="shared" ref="H202:H211" si="8">SUMIF($D$212:$D$236,E202,$H$212:$H$236)</f>
        <v>13730440000</v>
      </c>
      <c r="I202" s="54">
        <f t="shared" ref="I202:I211" si="9">SUMIF($D$212:$D$236,E202,$I$212:$I$236)</f>
        <v>4874733250</v>
      </c>
      <c r="J202" s="54">
        <f t="shared" ref="J202:J265" si="10">H202-I202</f>
        <v>8855706750</v>
      </c>
      <c r="K202" s="54">
        <f t="shared" ref="K202:K211" si="11">SUMIF($D$212:$D$236,$E202,K$212:K$236)</f>
        <v>0</v>
      </c>
      <c r="L202" s="54">
        <f t="shared" si="6"/>
        <v>0</v>
      </c>
      <c r="M202" s="54">
        <f t="shared" si="6"/>
        <v>0</v>
      </c>
      <c r="N202" s="54">
        <f t="shared" si="6"/>
        <v>0</v>
      </c>
      <c r="O202" s="54">
        <f t="shared" si="6"/>
        <v>0</v>
      </c>
      <c r="P202" s="54">
        <f t="shared" si="6"/>
        <v>0</v>
      </c>
      <c r="Q202" s="54">
        <f t="shared" ref="Q202:Q211" si="12">SUMIF($D$212:$D$236,E202,$Q$212:$Q$236)</f>
        <v>11007747000</v>
      </c>
      <c r="R202" s="54">
        <f t="shared" ref="R202:R265" si="13">Q202-G202</f>
        <v>-2722693000</v>
      </c>
      <c r="AI202" s="52" t="s">
        <v>1285</v>
      </c>
      <c r="AJ202" s="53" t="s">
        <v>989</v>
      </c>
      <c r="AK202" s="9" t="str">
        <f t="shared" ref="AK202:AK211" si="14">VLOOKUP(AJ202,$E$201:$F$211,2,0)</f>
        <v>RENOVACIÓN TECNOLÓGICA DE LOS LABORATORIOS DEL INS NACIONAL. M_112</v>
      </c>
      <c r="AW202" s="62"/>
      <c r="AX202" s="62"/>
      <c r="AY202" s="62"/>
      <c r="AZ202" s="62"/>
      <c r="BA202" s="62"/>
      <c r="BB202" s="62" t="s">
        <v>890</v>
      </c>
      <c r="BC202" s="62" t="s">
        <v>789</v>
      </c>
      <c r="BD202" s="62" t="s">
        <v>791</v>
      </c>
      <c r="BE202" s="62" t="s">
        <v>793</v>
      </c>
      <c r="BF202" s="62" t="s">
        <v>795</v>
      </c>
      <c r="BG202" s="62" t="s">
        <v>797</v>
      </c>
      <c r="BH202" s="62" t="s">
        <v>799</v>
      </c>
      <c r="BI202" s="62" t="s">
        <v>801</v>
      </c>
      <c r="BJ202" s="62" t="s">
        <v>803</v>
      </c>
      <c r="BK202" s="62" t="s">
        <v>805</v>
      </c>
      <c r="BL202" s="62" t="s">
        <v>807</v>
      </c>
      <c r="BM202" s="62" t="s">
        <v>809</v>
      </c>
      <c r="BN202" s="62" t="s">
        <v>1315</v>
      </c>
      <c r="BO202" s="62" t="s">
        <v>813</v>
      </c>
      <c r="BP202" s="63" t="s">
        <v>834</v>
      </c>
      <c r="BQ202" s="63" t="s">
        <v>831</v>
      </c>
      <c r="BR202" s="63" t="s">
        <v>816</v>
      </c>
      <c r="BS202" s="63" t="s">
        <v>818</v>
      </c>
      <c r="BT202" s="63" t="s">
        <v>814</v>
      </c>
    </row>
    <row r="203" spans="1:72" ht="80" x14ac:dyDescent="0.35">
      <c r="A203" s="51" t="s">
        <v>453</v>
      </c>
      <c r="B203" s="51" t="s">
        <v>454</v>
      </c>
      <c r="C203"/>
      <c r="D203" s="52" t="s">
        <v>19</v>
      </c>
      <c r="E203" s="53" t="s">
        <v>989</v>
      </c>
      <c r="F203" s="51" t="s">
        <v>1275</v>
      </c>
      <c r="G203" s="54">
        <f t="shared" si="7"/>
        <v>10840000000</v>
      </c>
      <c r="H203" s="54">
        <f t="shared" si="8"/>
        <v>10840000000</v>
      </c>
      <c r="I203" s="54">
        <f t="shared" si="9"/>
        <v>3026956667</v>
      </c>
      <c r="J203" s="54">
        <f t="shared" si="10"/>
        <v>7813043333</v>
      </c>
      <c r="K203" s="54">
        <f t="shared" si="11"/>
        <v>0</v>
      </c>
      <c r="L203" s="54">
        <f t="shared" si="6"/>
        <v>0</v>
      </c>
      <c r="M203" s="54">
        <f t="shared" si="6"/>
        <v>0</v>
      </c>
      <c r="N203" s="54">
        <f t="shared" si="6"/>
        <v>0</v>
      </c>
      <c r="O203" s="54">
        <f t="shared" si="6"/>
        <v>0</v>
      </c>
      <c r="P203" s="54">
        <f t="shared" si="6"/>
        <v>0</v>
      </c>
      <c r="Q203" s="54">
        <f t="shared" si="12"/>
        <v>11150000000</v>
      </c>
      <c r="R203" s="54">
        <f t="shared" si="13"/>
        <v>310000000</v>
      </c>
      <c r="AI203" s="52" t="s">
        <v>1286</v>
      </c>
      <c r="AJ203" s="53" t="s">
        <v>990</v>
      </c>
      <c r="AK203" s="9" t="str">
        <f t="shared" si="14"/>
        <v>FORTALECIMIENTO CONSTRUCCIÓN, ADECUACIÓN Y MANTENIMIENTO DE INFRAESTRUCTURA FÍSICA DEL INSTITUTO NACIONAL DE SALUD NACIONAL. M_904</v>
      </c>
      <c r="AW203" s="62"/>
      <c r="AX203" s="62"/>
      <c r="AY203" s="62"/>
      <c r="AZ203" s="62"/>
      <c r="BA203" s="62"/>
      <c r="BC203" s="62" t="s">
        <v>890</v>
      </c>
      <c r="BD203" s="62" t="s">
        <v>890</v>
      </c>
      <c r="BE203" s="62" t="s">
        <v>890</v>
      </c>
      <c r="BF203" s="62" t="s">
        <v>890</v>
      </c>
      <c r="BG203" s="62" t="s">
        <v>890</v>
      </c>
      <c r="BH203" s="62" t="s">
        <v>890</v>
      </c>
      <c r="BI203" s="62" t="s">
        <v>890</v>
      </c>
      <c r="BJ203" s="62" t="s">
        <v>890</v>
      </c>
      <c r="BK203" s="62" t="s">
        <v>890</v>
      </c>
      <c r="BL203" s="62" t="s">
        <v>1314</v>
      </c>
      <c r="BM203" s="62" t="s">
        <v>1316</v>
      </c>
      <c r="BN203" s="62" t="s">
        <v>890</v>
      </c>
      <c r="BO203" s="62" t="s">
        <v>890</v>
      </c>
      <c r="BP203" s="63" t="s">
        <v>835</v>
      </c>
      <c r="BQ203" s="63" t="s">
        <v>832</v>
      </c>
      <c r="BR203" s="63" t="s">
        <v>828</v>
      </c>
      <c r="BS203" s="63" t="s">
        <v>890</v>
      </c>
      <c r="BT203" s="63" t="s">
        <v>890</v>
      </c>
    </row>
    <row r="204" spans="1:72" ht="60" x14ac:dyDescent="0.35">
      <c r="A204" s="51" t="s">
        <v>455</v>
      </c>
      <c r="B204" s="51" t="s">
        <v>456</v>
      </c>
      <c r="C204"/>
      <c r="D204" s="52" t="s">
        <v>19</v>
      </c>
      <c r="E204" s="53" t="s">
        <v>990</v>
      </c>
      <c r="F204" s="51" t="s">
        <v>1276</v>
      </c>
      <c r="G204" s="54">
        <f t="shared" si="7"/>
        <v>3525000000</v>
      </c>
      <c r="H204" s="54">
        <f t="shared" si="8"/>
        <v>3950000000</v>
      </c>
      <c r="I204" s="54">
        <f t="shared" si="9"/>
        <v>96460000</v>
      </c>
      <c r="J204" s="54">
        <f t="shared" si="10"/>
        <v>3853540000</v>
      </c>
      <c r="K204" s="54">
        <f t="shared" si="11"/>
        <v>0</v>
      </c>
      <c r="L204" s="54">
        <f t="shared" si="6"/>
        <v>0</v>
      </c>
      <c r="M204" s="54">
        <f t="shared" si="6"/>
        <v>0</v>
      </c>
      <c r="N204" s="54">
        <f t="shared" si="6"/>
        <v>0</v>
      </c>
      <c r="O204" s="54">
        <f t="shared" si="6"/>
        <v>0</v>
      </c>
      <c r="P204" s="54">
        <f t="shared" si="6"/>
        <v>0</v>
      </c>
      <c r="Q204" s="54">
        <f t="shared" si="12"/>
        <v>4370000000</v>
      </c>
      <c r="R204" s="54">
        <f t="shared" si="13"/>
        <v>845000000</v>
      </c>
      <c r="AI204" s="52" t="s">
        <v>1287</v>
      </c>
      <c r="AJ204" s="53" t="s">
        <v>997</v>
      </c>
      <c r="AK204" s="9" t="str">
        <f>VLOOKUP(AJ204,$E$201:$F$211,2,0)</f>
        <v>FORTALECIMIENTO ENTORNO LABORAL SALUDABLE DEL INSTITUTO NACIONAL DE SALUD NACIONAL. M_906</v>
      </c>
      <c r="AW204" s="62"/>
      <c r="AX204" s="62"/>
      <c r="AY204" s="62"/>
      <c r="AZ204" s="62"/>
      <c r="BA204" s="62"/>
      <c r="BL204" s="65" t="s">
        <v>890</v>
      </c>
      <c r="BM204" s="65" t="s">
        <v>890</v>
      </c>
      <c r="BP204" s="63" t="s">
        <v>890</v>
      </c>
      <c r="BQ204" s="63" t="s">
        <v>890</v>
      </c>
      <c r="BR204" s="63" t="s">
        <v>890</v>
      </c>
      <c r="BS204" s="64"/>
      <c r="BT204" s="64"/>
    </row>
    <row r="205" spans="1:72" ht="58.5" customHeight="1" x14ac:dyDescent="0.35">
      <c r="A205" s="51" t="s">
        <v>464</v>
      </c>
      <c r="B205" s="51" t="s">
        <v>465</v>
      </c>
      <c r="C205"/>
      <c r="D205" s="52" t="s">
        <v>25</v>
      </c>
      <c r="E205" s="53" t="s">
        <v>991</v>
      </c>
      <c r="F205" s="51" t="s">
        <v>1277</v>
      </c>
      <c r="G205" s="54">
        <f t="shared" si="7"/>
        <v>11699854000</v>
      </c>
      <c r="H205" s="54">
        <f t="shared" si="8"/>
        <v>11963614000</v>
      </c>
      <c r="I205" s="54">
        <f t="shared" si="9"/>
        <v>2483059900</v>
      </c>
      <c r="J205" s="54">
        <f t="shared" si="10"/>
        <v>9480554100</v>
      </c>
      <c r="K205" s="54">
        <f t="shared" si="11"/>
        <v>0</v>
      </c>
      <c r="L205" s="54">
        <f t="shared" si="6"/>
        <v>0</v>
      </c>
      <c r="M205" s="54">
        <f t="shared" si="6"/>
        <v>0</v>
      </c>
      <c r="N205" s="54">
        <f t="shared" si="6"/>
        <v>0</v>
      </c>
      <c r="O205" s="54">
        <f t="shared" si="6"/>
        <v>0</v>
      </c>
      <c r="P205" s="54">
        <f t="shared" si="6"/>
        <v>0</v>
      </c>
      <c r="Q205" s="54">
        <f t="shared" si="12"/>
        <v>13473623920</v>
      </c>
      <c r="R205" s="54">
        <f t="shared" si="13"/>
        <v>1773769920</v>
      </c>
      <c r="AI205" s="52" t="s">
        <v>1288</v>
      </c>
      <c r="AJ205" s="53" t="s">
        <v>992</v>
      </c>
      <c r="AK205" s="9" t="str">
        <f t="shared" si="14"/>
        <v>MEJORAMIENTO DE LA SITUACIÓN NUTRICIONAL DE LA POBLACIÓN A NIVEL NACIONAL. M_114</v>
      </c>
    </row>
    <row r="206" spans="1:72" ht="38.25" customHeight="1" x14ac:dyDescent="0.35">
      <c r="A206" s="51" t="s">
        <v>458</v>
      </c>
      <c r="B206" s="51" t="s">
        <v>459</v>
      </c>
      <c r="C206"/>
      <c r="D206" s="52" t="s">
        <v>21</v>
      </c>
      <c r="E206" s="53" t="s">
        <v>992</v>
      </c>
      <c r="F206" s="51" t="s">
        <v>1278</v>
      </c>
      <c r="G206" s="54">
        <f t="shared" si="7"/>
        <v>610000000</v>
      </c>
      <c r="H206" s="54">
        <f t="shared" si="8"/>
        <v>660000000</v>
      </c>
      <c r="I206" s="54">
        <f t="shared" si="9"/>
        <v>154173610</v>
      </c>
      <c r="J206" s="54">
        <f t="shared" si="10"/>
        <v>505826390</v>
      </c>
      <c r="K206" s="54">
        <f t="shared" si="11"/>
        <v>0</v>
      </c>
      <c r="L206" s="54">
        <f t="shared" si="6"/>
        <v>0</v>
      </c>
      <c r="M206" s="54">
        <f t="shared" si="6"/>
        <v>0</v>
      </c>
      <c r="N206" s="54">
        <f t="shared" si="6"/>
        <v>0</v>
      </c>
      <c r="O206" s="54">
        <f t="shared" si="6"/>
        <v>0</v>
      </c>
      <c r="P206" s="54">
        <f t="shared" si="6"/>
        <v>0</v>
      </c>
      <c r="Q206" s="54">
        <f t="shared" si="12"/>
        <v>0</v>
      </c>
      <c r="R206" s="54">
        <f t="shared" si="13"/>
        <v>-610000000</v>
      </c>
      <c r="AI206" s="52" t="s">
        <v>1289</v>
      </c>
      <c r="AJ206" s="53" t="s">
        <v>996</v>
      </c>
      <c r="AK206" s="9" t="str">
        <f t="shared" si="14"/>
        <v>INVESTIGACIÓN EN SALUD PÚBLICA Y BIOMEDICINA NACIONAL. M_117</v>
      </c>
    </row>
    <row r="207" spans="1:72" ht="47.25" customHeight="1" x14ac:dyDescent="0.35">
      <c r="A207" s="51" t="s">
        <v>470</v>
      </c>
      <c r="B207" s="51" t="s">
        <v>471</v>
      </c>
      <c r="C207"/>
      <c r="D207" s="52" t="s">
        <v>29</v>
      </c>
      <c r="E207" s="53" t="s">
        <v>993</v>
      </c>
      <c r="F207" s="51" t="s">
        <v>1279</v>
      </c>
      <c r="G207" s="54">
        <f t="shared" si="7"/>
        <v>897333011</v>
      </c>
      <c r="H207" s="54">
        <f t="shared" si="8"/>
        <v>910000788</v>
      </c>
      <c r="I207" s="54">
        <f t="shared" si="9"/>
        <v>491052821</v>
      </c>
      <c r="J207" s="54">
        <f t="shared" si="10"/>
        <v>418947967</v>
      </c>
      <c r="K207" s="54">
        <f t="shared" si="11"/>
        <v>0</v>
      </c>
      <c r="L207" s="54">
        <f t="shared" si="6"/>
        <v>0</v>
      </c>
      <c r="M207" s="54">
        <f t="shared" si="6"/>
        <v>0</v>
      </c>
      <c r="N207" s="54">
        <f t="shared" si="6"/>
        <v>0</v>
      </c>
      <c r="O207" s="54">
        <f t="shared" si="6"/>
        <v>0</v>
      </c>
      <c r="P207" s="54">
        <f t="shared" si="6"/>
        <v>0</v>
      </c>
      <c r="Q207" s="54">
        <f t="shared" si="12"/>
        <v>1010299000</v>
      </c>
      <c r="R207" s="54">
        <f t="shared" si="13"/>
        <v>112965989</v>
      </c>
      <c r="AI207" s="52" t="s">
        <v>1290</v>
      </c>
      <c r="AJ207" s="53" t="s">
        <v>987</v>
      </c>
      <c r="AK207" s="9" t="str">
        <f t="shared" si="14"/>
        <v>FORTALECIMIENTO DE LA VIGILANCIA, DETECCIÓN, VALORACIÓN Y RESPUESTA ANTE RIESGOS, EVENTOS, EMERGENCIAS Y EPIDEMIAS EN SALUD PÚBLICA A NIVEL NACIONAL- M_110</v>
      </c>
    </row>
    <row r="208" spans="1:72" ht="30" x14ac:dyDescent="0.35">
      <c r="A208" s="51" t="s">
        <v>451</v>
      </c>
      <c r="B208" s="51" t="s">
        <v>452</v>
      </c>
      <c r="C208"/>
      <c r="D208" s="52" t="s">
        <v>15</v>
      </c>
      <c r="E208" s="53" t="s">
        <v>994</v>
      </c>
      <c r="F208" s="51" t="s">
        <v>1280</v>
      </c>
      <c r="G208" s="54">
        <f t="shared" si="7"/>
        <v>3030000000</v>
      </c>
      <c r="H208" s="54">
        <f t="shared" si="8"/>
        <v>5710000000</v>
      </c>
      <c r="I208" s="54">
        <f t="shared" si="9"/>
        <v>915611704</v>
      </c>
      <c r="J208" s="54">
        <f t="shared" si="10"/>
        <v>4794388296</v>
      </c>
      <c r="K208" s="54">
        <f t="shared" si="11"/>
        <v>0</v>
      </c>
      <c r="L208" s="54">
        <f t="shared" si="6"/>
        <v>0</v>
      </c>
      <c r="M208" s="54">
        <f t="shared" si="6"/>
        <v>0</v>
      </c>
      <c r="N208" s="54">
        <f t="shared" si="6"/>
        <v>0</v>
      </c>
      <c r="O208" s="54">
        <f t="shared" si="6"/>
        <v>0</v>
      </c>
      <c r="P208" s="54">
        <f t="shared" si="6"/>
        <v>0</v>
      </c>
      <c r="Q208" s="54">
        <f t="shared" si="12"/>
        <v>6522694360</v>
      </c>
      <c r="R208" s="54">
        <f t="shared" si="13"/>
        <v>3492694360</v>
      </c>
      <c r="AI208" s="52" t="s">
        <v>1291</v>
      </c>
      <c r="AJ208" s="53" t="s">
        <v>991</v>
      </c>
      <c r="AK208" s="9" t="str">
        <f t="shared" si="14"/>
        <v>FORTALECIMIENTO DE LA CAPACIDAD RESOLUTIVA DEL LABORATORIO NACIONAL DE REFERENCIA Y REDES DE LABORATORIOS DE SALUD PÚBLICA. NACIONAL. M_113</v>
      </c>
    </row>
    <row r="209" spans="1:37" ht="47.25" customHeight="1" x14ac:dyDescent="0.35">
      <c r="A209" s="51" t="s">
        <v>466</v>
      </c>
      <c r="B209" s="51" t="s">
        <v>467</v>
      </c>
      <c r="C209"/>
      <c r="D209" s="52" t="s">
        <v>25</v>
      </c>
      <c r="E209" s="53" t="s">
        <v>995</v>
      </c>
      <c r="F209" s="51" t="s">
        <v>1281</v>
      </c>
      <c r="G209" s="54">
        <f t="shared" si="7"/>
        <v>2497973922</v>
      </c>
      <c r="H209" s="54">
        <f t="shared" si="8"/>
        <v>2212000000</v>
      </c>
      <c r="I209" s="54">
        <f t="shared" si="9"/>
        <v>635621000</v>
      </c>
      <c r="J209" s="54">
        <f t="shared" si="10"/>
        <v>1576379000</v>
      </c>
      <c r="K209" s="54">
        <f t="shared" si="11"/>
        <v>0</v>
      </c>
      <c r="L209" s="54">
        <f t="shared" si="6"/>
        <v>0</v>
      </c>
      <c r="M209" s="54">
        <f t="shared" si="6"/>
        <v>0</v>
      </c>
      <c r="N209" s="54">
        <f t="shared" si="6"/>
        <v>0</v>
      </c>
      <c r="O209" s="54">
        <f t="shared" si="6"/>
        <v>0</v>
      </c>
      <c r="P209" s="54">
        <f t="shared" si="6"/>
        <v>0</v>
      </c>
      <c r="Q209" s="54">
        <f t="shared" si="12"/>
        <v>2572913140</v>
      </c>
      <c r="R209" s="54">
        <f t="shared" si="13"/>
        <v>74939218</v>
      </c>
      <c r="AI209" s="52" t="s">
        <v>1292</v>
      </c>
      <c r="AJ209" s="53" t="s">
        <v>995</v>
      </c>
      <c r="AK209" s="9" t="str">
        <f t="shared" si="14"/>
        <v>FORTALECIMIENTO DE LA COORDINACIÓN DE LAS REDES DE BANCOS DE SANGRE Y DE DONACIÓN Y TRASPLANTES NACIONAL. M_116</v>
      </c>
    </row>
    <row r="210" spans="1:37" ht="27" customHeight="1" x14ac:dyDescent="0.35">
      <c r="A210" s="51" t="s">
        <v>460</v>
      </c>
      <c r="B210" s="51" t="s">
        <v>461</v>
      </c>
      <c r="C210"/>
      <c r="D210" s="52" t="s">
        <v>21</v>
      </c>
      <c r="E210" s="53" t="s">
        <v>996</v>
      </c>
      <c r="F210" s="51" t="s">
        <v>1282</v>
      </c>
      <c r="G210" s="54">
        <f t="shared" si="7"/>
        <v>3220000000</v>
      </c>
      <c r="H210" s="54">
        <f t="shared" si="8"/>
        <v>3350000000</v>
      </c>
      <c r="I210" s="54">
        <f t="shared" si="9"/>
        <v>1482413370</v>
      </c>
      <c r="J210" s="54">
        <f t="shared" si="10"/>
        <v>1867586630</v>
      </c>
      <c r="K210" s="54">
        <f t="shared" si="11"/>
        <v>0</v>
      </c>
      <c r="L210" s="54">
        <f t="shared" si="6"/>
        <v>0</v>
      </c>
      <c r="M210" s="54">
        <f t="shared" si="6"/>
        <v>0</v>
      </c>
      <c r="N210" s="54">
        <f t="shared" si="6"/>
        <v>0</v>
      </c>
      <c r="O210" s="54">
        <f t="shared" si="6"/>
        <v>0</v>
      </c>
      <c r="P210" s="54">
        <f t="shared" si="6"/>
        <v>0</v>
      </c>
      <c r="Q210" s="54">
        <f t="shared" si="12"/>
        <v>0</v>
      </c>
      <c r="R210" s="54">
        <f t="shared" si="13"/>
        <v>-3220000000</v>
      </c>
      <c r="AI210" s="52" t="s">
        <v>1293</v>
      </c>
      <c r="AJ210" s="53" t="s">
        <v>988</v>
      </c>
      <c r="AK210" s="9" t="str">
        <f t="shared" si="14"/>
        <v>FORTALECIMIENTO DE LA CAPACIDAD INSTITUCIONAL EN LA PROVISIÓN DE BIENES Y SERVICIOS DE INTERÉS PARA LA SALUD PÚBLICA NACIONAL. M_111</v>
      </c>
    </row>
    <row r="211" spans="1:37" ht="45" customHeight="1" x14ac:dyDescent="0.35">
      <c r="A211" s="51" t="s">
        <v>457</v>
      </c>
      <c r="B211" s="51" t="s">
        <v>955</v>
      </c>
      <c r="C211"/>
      <c r="D211" s="52" t="s">
        <v>19</v>
      </c>
      <c r="E211" s="53" t="s">
        <v>997</v>
      </c>
      <c r="F211" s="51" t="s">
        <v>1283</v>
      </c>
      <c r="G211" s="54">
        <f t="shared" si="7"/>
        <v>635000000</v>
      </c>
      <c r="H211" s="54">
        <f t="shared" si="8"/>
        <v>690000000</v>
      </c>
      <c r="I211" s="54">
        <f t="shared" si="9"/>
        <v>78820000</v>
      </c>
      <c r="J211" s="54">
        <f t="shared" si="10"/>
        <v>611180000</v>
      </c>
      <c r="K211" s="54">
        <f t="shared" si="11"/>
        <v>0</v>
      </c>
      <c r="L211" s="54">
        <f t="shared" si="6"/>
        <v>0</v>
      </c>
      <c r="M211" s="54">
        <f t="shared" si="6"/>
        <v>0</v>
      </c>
      <c r="N211" s="54">
        <f t="shared" si="6"/>
        <v>0</v>
      </c>
      <c r="O211" s="54">
        <f t="shared" si="6"/>
        <v>0</v>
      </c>
      <c r="P211" s="54">
        <f t="shared" si="6"/>
        <v>0</v>
      </c>
      <c r="Q211" s="54">
        <f t="shared" si="12"/>
        <v>0</v>
      </c>
      <c r="R211" s="54">
        <f t="shared" si="13"/>
        <v>-635000000</v>
      </c>
      <c r="AI211" s="52" t="s">
        <v>1294</v>
      </c>
      <c r="AJ211" s="53" t="s">
        <v>993</v>
      </c>
      <c r="AK211" s="9" t="str">
        <f t="shared" si="14"/>
        <v>FORTALECIMIENTO DEL ANÁLISIS DE INFORMACIÓN EN SALUD PARA LA TOMA DE DECISIONES EN EL ÁMBITO NACIONAL. M_115</v>
      </c>
    </row>
    <row r="212" spans="1:37" ht="40" x14ac:dyDescent="0.35">
      <c r="A212"/>
      <c r="B212"/>
      <c r="C212"/>
      <c r="D212" s="53" t="str">
        <f t="shared" ref="D212:D235" si="15">LEFT(E212,5)</f>
        <v>M_110</v>
      </c>
      <c r="E212" s="55" t="s">
        <v>998</v>
      </c>
      <c r="F212" s="51" t="s">
        <v>962</v>
      </c>
      <c r="G212" s="54">
        <f>SUMIF($D$237:$D$268,E212,$G$237:$G$268)</f>
        <v>760000000</v>
      </c>
      <c r="H212" s="54">
        <f>SUMIF($D$237:$D$268,E212,$H$237:$H$268)</f>
        <v>745000000</v>
      </c>
      <c r="I212" s="54">
        <f>SUMIF($D$237:$D$268,$E212,I$237:I$268)</f>
        <v>399490000</v>
      </c>
      <c r="J212" s="54">
        <f t="shared" si="10"/>
        <v>345510000</v>
      </c>
      <c r="K212" s="54">
        <f>SUMIF($D$237:$D$268,$E212,K$237:K$268)</f>
        <v>0</v>
      </c>
      <c r="L212" s="54">
        <f t="shared" ref="L212:M227" si="16">SUMIF($D$237:$D$268,$E212,L$237:L$268)</f>
        <v>0</v>
      </c>
      <c r="M212" s="54">
        <f t="shared" si="16"/>
        <v>0</v>
      </c>
      <c r="N212" s="54">
        <f t="shared" si="6"/>
        <v>0</v>
      </c>
      <c r="O212" s="54">
        <f t="shared" si="6"/>
        <v>0</v>
      </c>
      <c r="P212" s="54">
        <f t="shared" si="6"/>
        <v>0</v>
      </c>
      <c r="Q212" s="54">
        <f t="shared" ref="Q212:Q235" si="17">SUMIF($D$237:$D$268,E212,$Q$237:$Q$268)</f>
        <v>767350000</v>
      </c>
      <c r="R212" s="54">
        <f t="shared" si="13"/>
        <v>7350000</v>
      </c>
    </row>
    <row r="213" spans="1:37" ht="30" x14ac:dyDescent="0.35">
      <c r="A213"/>
      <c r="B213"/>
      <c r="C213"/>
      <c r="D213" s="53" t="str">
        <f t="shared" si="15"/>
        <v>M_110</v>
      </c>
      <c r="E213" s="55" t="s">
        <v>999</v>
      </c>
      <c r="F213" s="51" t="s">
        <v>963</v>
      </c>
      <c r="G213" s="54">
        <f t="shared" ref="G213:G236" si="18">SUMIF($D$237:$D$268,E213,$G$237:$G$268)</f>
        <v>5945000000</v>
      </c>
      <c r="H213" s="54">
        <f t="shared" ref="H213:H236" si="19">SUMIF($D$237:$D$268,E213,$H$237:$H$268)</f>
        <v>5997000000</v>
      </c>
      <c r="I213" s="54">
        <f t="shared" ref="I213:I236" si="20">SUMIF($D$237:$D$268,E213,$I$237:$I$268)</f>
        <v>3017973222</v>
      </c>
      <c r="J213" s="54">
        <f t="shared" si="10"/>
        <v>2979026778</v>
      </c>
      <c r="K213" s="54">
        <f t="shared" ref="K213:M244" si="21">SUMIF($D$237:$D$268,$E213,K$237:K$268)</f>
        <v>0</v>
      </c>
      <c r="L213" s="54">
        <f t="shared" si="16"/>
        <v>0</v>
      </c>
      <c r="M213" s="54">
        <f t="shared" si="16"/>
        <v>0</v>
      </c>
      <c r="N213" s="54">
        <f t="shared" si="6"/>
        <v>0</v>
      </c>
      <c r="O213" s="54">
        <f t="shared" si="6"/>
        <v>0</v>
      </c>
      <c r="P213" s="54">
        <f t="shared" si="6"/>
        <v>0</v>
      </c>
      <c r="Q213" s="54">
        <f t="shared" si="17"/>
        <v>6176910000</v>
      </c>
      <c r="R213" s="54">
        <f t="shared" si="13"/>
        <v>231910000</v>
      </c>
    </row>
    <row r="214" spans="1:37" ht="20" x14ac:dyDescent="0.35">
      <c r="A214"/>
      <c r="B214"/>
      <c r="C214"/>
      <c r="D214" s="53" t="str">
        <f t="shared" si="15"/>
        <v>M_110</v>
      </c>
      <c r="E214" s="55" t="s">
        <v>1000</v>
      </c>
      <c r="F214" s="51" t="s">
        <v>964</v>
      </c>
      <c r="G214" s="54">
        <f t="shared" si="18"/>
        <v>2200000000</v>
      </c>
      <c r="H214" s="54">
        <f t="shared" si="19"/>
        <v>1030000000</v>
      </c>
      <c r="I214" s="54">
        <f t="shared" si="20"/>
        <v>417900000</v>
      </c>
      <c r="J214" s="54">
        <f t="shared" si="10"/>
        <v>612100000</v>
      </c>
      <c r="K214" s="54">
        <f t="shared" si="21"/>
        <v>0</v>
      </c>
      <c r="L214" s="54">
        <f t="shared" si="16"/>
        <v>0</v>
      </c>
      <c r="M214" s="54">
        <f t="shared" si="16"/>
        <v>0</v>
      </c>
      <c r="N214" s="54">
        <f t="shared" si="6"/>
        <v>0</v>
      </c>
      <c r="O214" s="54">
        <f t="shared" si="6"/>
        <v>0</v>
      </c>
      <c r="P214" s="54">
        <f t="shared" si="6"/>
        <v>0</v>
      </c>
      <c r="Q214" s="54">
        <f t="shared" si="17"/>
        <v>1060900000</v>
      </c>
      <c r="R214" s="54">
        <f t="shared" si="13"/>
        <v>-1139100000</v>
      </c>
    </row>
    <row r="215" spans="1:37" ht="40" x14ac:dyDescent="0.35">
      <c r="A215"/>
      <c r="B215"/>
      <c r="C215"/>
      <c r="D215" s="53" t="str">
        <f t="shared" si="15"/>
        <v>M_110</v>
      </c>
      <c r="E215" s="55" t="s">
        <v>1001</v>
      </c>
      <c r="F215" s="51" t="s">
        <v>965</v>
      </c>
      <c r="G215" s="54">
        <f t="shared" si="18"/>
        <v>595000000</v>
      </c>
      <c r="H215" s="54">
        <f t="shared" si="19"/>
        <v>728000000</v>
      </c>
      <c r="I215" s="54">
        <f t="shared" si="20"/>
        <v>312550000</v>
      </c>
      <c r="J215" s="54">
        <f t="shared" si="10"/>
        <v>415450000</v>
      </c>
      <c r="K215" s="54">
        <f t="shared" si="21"/>
        <v>0</v>
      </c>
      <c r="L215" s="54">
        <f t="shared" si="16"/>
        <v>0</v>
      </c>
      <c r="M215" s="54">
        <f t="shared" si="16"/>
        <v>0</v>
      </c>
      <c r="N215" s="54">
        <f t="shared" si="6"/>
        <v>0</v>
      </c>
      <c r="O215" s="54">
        <f t="shared" si="6"/>
        <v>0</v>
      </c>
      <c r="P215" s="54">
        <f t="shared" si="6"/>
        <v>0</v>
      </c>
      <c r="Q215" s="54">
        <f t="shared" si="17"/>
        <v>749840000</v>
      </c>
      <c r="R215" s="54">
        <f t="shared" si="13"/>
        <v>154840000</v>
      </c>
    </row>
    <row r="216" spans="1:37" ht="30" x14ac:dyDescent="0.35">
      <c r="A216"/>
      <c r="B216"/>
      <c r="C216"/>
      <c r="D216" s="53" t="str">
        <f t="shared" si="15"/>
        <v>M_111</v>
      </c>
      <c r="E216" s="55" t="s">
        <v>1002</v>
      </c>
      <c r="F216" s="51" t="s">
        <v>966</v>
      </c>
      <c r="G216" s="54">
        <f t="shared" si="18"/>
        <v>11603240000</v>
      </c>
      <c r="H216" s="54">
        <f t="shared" si="19"/>
        <v>3725500000</v>
      </c>
      <c r="I216" s="54">
        <f t="shared" si="20"/>
        <v>265650000</v>
      </c>
      <c r="J216" s="54">
        <f t="shared" si="10"/>
        <v>3459850000</v>
      </c>
      <c r="K216" s="54">
        <f t="shared" si="21"/>
        <v>0</v>
      </c>
      <c r="L216" s="54">
        <f t="shared" si="16"/>
        <v>0</v>
      </c>
      <c r="M216" s="54">
        <f t="shared" si="16"/>
        <v>0</v>
      </c>
      <c r="N216" s="54">
        <f t="shared" si="6"/>
        <v>0</v>
      </c>
      <c r="O216" s="54">
        <f t="shared" si="6"/>
        <v>0</v>
      </c>
      <c r="P216" s="54">
        <f t="shared" si="6"/>
        <v>0</v>
      </c>
      <c r="Q216" s="54">
        <f t="shared" si="17"/>
        <v>7589657000</v>
      </c>
      <c r="R216" s="54">
        <f t="shared" si="13"/>
        <v>-4013583000</v>
      </c>
    </row>
    <row r="217" spans="1:37" ht="30" x14ac:dyDescent="0.35">
      <c r="A217"/>
      <c r="B217"/>
      <c r="C217"/>
      <c r="D217" s="53" t="str">
        <f t="shared" si="15"/>
        <v>M_111</v>
      </c>
      <c r="E217" s="55" t="s">
        <v>1003</v>
      </c>
      <c r="F217" s="51" t="s">
        <v>967</v>
      </c>
      <c r="G217" s="54">
        <f t="shared" si="18"/>
        <v>2127200000</v>
      </c>
      <c r="H217" s="54">
        <f t="shared" si="19"/>
        <v>10004940000</v>
      </c>
      <c r="I217" s="54">
        <f t="shared" si="20"/>
        <v>4609083250</v>
      </c>
      <c r="J217" s="54">
        <f t="shared" si="10"/>
        <v>5395856750</v>
      </c>
      <c r="K217" s="54">
        <f t="shared" si="21"/>
        <v>0</v>
      </c>
      <c r="L217" s="54">
        <f t="shared" si="16"/>
        <v>0</v>
      </c>
      <c r="M217" s="54">
        <f t="shared" si="16"/>
        <v>0</v>
      </c>
      <c r="N217" s="54">
        <f t="shared" ref="N217:P267" si="22">SUMIF($D$212:$D$236,$E217,N$212:N$236)</f>
        <v>0</v>
      </c>
      <c r="O217" s="54">
        <f t="shared" si="22"/>
        <v>0</v>
      </c>
      <c r="P217" s="54">
        <f t="shared" si="22"/>
        <v>0</v>
      </c>
      <c r="Q217" s="54">
        <f t="shared" si="17"/>
        <v>3418090000</v>
      </c>
      <c r="R217" s="54">
        <f t="shared" si="13"/>
        <v>1290890000</v>
      </c>
    </row>
    <row r="218" spans="1:37" ht="40" x14ac:dyDescent="0.35">
      <c r="A218"/>
      <c r="B218"/>
      <c r="C218"/>
      <c r="D218" s="53" t="str">
        <f t="shared" si="15"/>
        <v>M_112</v>
      </c>
      <c r="E218" s="55" t="s">
        <v>1004</v>
      </c>
      <c r="F218" s="51" t="s">
        <v>968</v>
      </c>
      <c r="G218" s="54">
        <f t="shared" si="18"/>
        <v>6000000000</v>
      </c>
      <c r="H218" s="54">
        <f t="shared" si="19"/>
        <v>6000000000</v>
      </c>
      <c r="I218" s="54">
        <f t="shared" si="20"/>
        <v>1830000000</v>
      </c>
      <c r="J218" s="54">
        <f t="shared" si="10"/>
        <v>4170000000</v>
      </c>
      <c r="K218" s="54">
        <f t="shared" si="21"/>
        <v>0</v>
      </c>
      <c r="L218" s="54">
        <f t="shared" si="16"/>
        <v>0</v>
      </c>
      <c r="M218" s="54">
        <f t="shared" si="16"/>
        <v>0</v>
      </c>
      <c r="N218" s="54">
        <f t="shared" si="22"/>
        <v>0</v>
      </c>
      <c r="O218" s="54">
        <f t="shared" si="22"/>
        <v>0</v>
      </c>
      <c r="P218" s="54">
        <f t="shared" si="22"/>
        <v>0</v>
      </c>
      <c r="Q218" s="54">
        <f t="shared" si="17"/>
        <v>6500000000</v>
      </c>
      <c r="R218" s="54">
        <f t="shared" si="13"/>
        <v>500000000</v>
      </c>
    </row>
    <row r="219" spans="1:37" ht="30" x14ac:dyDescent="0.35">
      <c r="A219"/>
      <c r="B219"/>
      <c r="C219"/>
      <c r="D219" s="53" t="str">
        <f t="shared" si="15"/>
        <v>M_112</v>
      </c>
      <c r="E219" s="55" t="s">
        <v>1005</v>
      </c>
      <c r="F219" s="51" t="s">
        <v>1312</v>
      </c>
      <c r="G219" s="54">
        <f t="shared" si="18"/>
        <v>4840000000</v>
      </c>
      <c r="H219" s="54">
        <f t="shared" si="19"/>
        <v>4840000000</v>
      </c>
      <c r="I219" s="54">
        <f t="shared" si="20"/>
        <v>1196956667</v>
      </c>
      <c r="J219" s="54">
        <f t="shared" si="10"/>
        <v>3643043333</v>
      </c>
      <c r="K219" s="54">
        <f t="shared" si="21"/>
        <v>0</v>
      </c>
      <c r="L219" s="54">
        <f t="shared" si="16"/>
        <v>0</v>
      </c>
      <c r="M219" s="54">
        <f t="shared" si="16"/>
        <v>0</v>
      </c>
      <c r="N219" s="54">
        <f t="shared" si="22"/>
        <v>0</v>
      </c>
      <c r="O219" s="54">
        <f t="shared" si="22"/>
        <v>0</v>
      </c>
      <c r="P219" s="54">
        <f t="shared" si="22"/>
        <v>0</v>
      </c>
      <c r="Q219" s="54">
        <f t="shared" si="17"/>
        <v>4650000000</v>
      </c>
      <c r="R219" s="54">
        <f t="shared" si="13"/>
        <v>-190000000</v>
      </c>
    </row>
    <row r="220" spans="1:37" ht="40" x14ac:dyDescent="0.35">
      <c r="A220"/>
      <c r="B220"/>
      <c r="C220"/>
      <c r="D220" s="53" t="str">
        <f t="shared" si="15"/>
        <v>M_904</v>
      </c>
      <c r="E220" s="55" t="s">
        <v>1006</v>
      </c>
      <c r="F220" s="51" t="s">
        <v>969</v>
      </c>
      <c r="G220" s="54">
        <f t="shared" si="18"/>
        <v>455000000</v>
      </c>
      <c r="H220" s="54">
        <f t="shared" si="19"/>
        <v>1170000000</v>
      </c>
      <c r="I220" s="54">
        <f t="shared" si="20"/>
        <v>0</v>
      </c>
      <c r="J220" s="54">
        <f t="shared" si="10"/>
        <v>1170000000</v>
      </c>
      <c r="K220" s="54">
        <f t="shared" si="21"/>
        <v>0</v>
      </c>
      <c r="L220" s="54">
        <f t="shared" si="16"/>
        <v>0</v>
      </c>
      <c r="M220" s="54">
        <f t="shared" si="16"/>
        <v>0</v>
      </c>
      <c r="N220" s="54">
        <f t="shared" si="22"/>
        <v>0</v>
      </c>
      <c r="O220" s="54">
        <f t="shared" si="22"/>
        <v>0</v>
      </c>
      <c r="P220" s="54">
        <f t="shared" si="22"/>
        <v>0</v>
      </c>
      <c r="Q220" s="54">
        <f t="shared" si="17"/>
        <v>1300000000</v>
      </c>
      <c r="R220" s="54">
        <f t="shared" si="13"/>
        <v>845000000</v>
      </c>
    </row>
    <row r="221" spans="1:37" ht="40" x14ac:dyDescent="0.35">
      <c r="A221"/>
      <c r="B221"/>
      <c r="C221"/>
      <c r="D221" s="53" t="str">
        <f t="shared" si="15"/>
        <v>M_904</v>
      </c>
      <c r="E221" s="55" t="s">
        <v>1007</v>
      </c>
      <c r="F221" s="51" t="s">
        <v>970</v>
      </c>
      <c r="G221" s="54">
        <f t="shared" si="18"/>
        <v>3070000000</v>
      </c>
      <c r="H221" s="54">
        <f t="shared" si="19"/>
        <v>2780000000</v>
      </c>
      <c r="I221" s="54">
        <f t="shared" si="20"/>
        <v>96460000</v>
      </c>
      <c r="J221" s="54">
        <f t="shared" si="10"/>
        <v>2683540000</v>
      </c>
      <c r="K221" s="54">
        <f t="shared" si="21"/>
        <v>0</v>
      </c>
      <c r="L221" s="54">
        <f t="shared" si="16"/>
        <v>0</v>
      </c>
      <c r="M221" s="54">
        <f t="shared" si="16"/>
        <v>0</v>
      </c>
      <c r="N221" s="54">
        <f t="shared" si="22"/>
        <v>0</v>
      </c>
      <c r="O221" s="54">
        <f t="shared" si="22"/>
        <v>0</v>
      </c>
      <c r="P221" s="54">
        <f t="shared" si="22"/>
        <v>0</v>
      </c>
      <c r="Q221" s="54">
        <f t="shared" si="17"/>
        <v>3070000000</v>
      </c>
      <c r="R221" s="54">
        <f t="shared" si="13"/>
        <v>0</v>
      </c>
    </row>
    <row r="222" spans="1:37" ht="50" x14ac:dyDescent="0.35">
      <c r="A222"/>
      <c r="B222"/>
      <c r="C222"/>
      <c r="D222" s="53" t="str">
        <f t="shared" si="15"/>
        <v>M_113</v>
      </c>
      <c r="E222" s="55" t="s">
        <v>1008</v>
      </c>
      <c r="F222" s="51" t="s">
        <v>971</v>
      </c>
      <c r="G222" s="54">
        <f t="shared" si="18"/>
        <v>10799449000</v>
      </c>
      <c r="H222" s="54">
        <f t="shared" si="19"/>
        <v>11474464000</v>
      </c>
      <c r="I222" s="54">
        <f t="shared" si="20"/>
        <v>2259149900</v>
      </c>
      <c r="J222" s="54">
        <f t="shared" si="10"/>
        <v>9215314100</v>
      </c>
      <c r="K222" s="54">
        <f t="shared" si="21"/>
        <v>0</v>
      </c>
      <c r="L222" s="54">
        <f t="shared" si="16"/>
        <v>0</v>
      </c>
      <c r="M222" s="54">
        <f t="shared" si="16"/>
        <v>0</v>
      </c>
      <c r="N222" s="54">
        <f t="shared" si="22"/>
        <v>0</v>
      </c>
      <c r="O222" s="54">
        <f t="shared" si="22"/>
        <v>0</v>
      </c>
      <c r="P222" s="54">
        <f t="shared" si="22"/>
        <v>0</v>
      </c>
      <c r="Q222" s="54">
        <f t="shared" si="17"/>
        <v>12610434420</v>
      </c>
      <c r="R222" s="54">
        <f t="shared" si="13"/>
        <v>1810985420</v>
      </c>
    </row>
    <row r="223" spans="1:37" ht="40" x14ac:dyDescent="0.35">
      <c r="A223"/>
      <c r="B223"/>
      <c r="C223"/>
      <c r="D223" s="53" t="str">
        <f t="shared" si="15"/>
        <v>M_113</v>
      </c>
      <c r="E223" s="55" t="s">
        <v>1009</v>
      </c>
      <c r="F223" s="51" t="s">
        <v>972</v>
      </c>
      <c r="G223" s="54">
        <f t="shared" si="18"/>
        <v>900405000</v>
      </c>
      <c r="H223" s="54">
        <f t="shared" si="19"/>
        <v>489150000</v>
      </c>
      <c r="I223" s="54">
        <f t="shared" si="20"/>
        <v>223910000</v>
      </c>
      <c r="J223" s="54">
        <f t="shared" si="10"/>
        <v>265240000</v>
      </c>
      <c r="K223" s="54">
        <f t="shared" si="21"/>
        <v>0</v>
      </c>
      <c r="L223" s="54">
        <f t="shared" si="16"/>
        <v>0</v>
      </c>
      <c r="M223" s="54">
        <f t="shared" si="16"/>
        <v>0</v>
      </c>
      <c r="N223" s="54">
        <f t="shared" si="22"/>
        <v>0</v>
      </c>
      <c r="O223" s="54">
        <f t="shared" si="22"/>
        <v>0</v>
      </c>
      <c r="P223" s="54">
        <f t="shared" si="22"/>
        <v>0</v>
      </c>
      <c r="Q223" s="54">
        <f t="shared" si="17"/>
        <v>863189500</v>
      </c>
      <c r="R223" s="54">
        <f t="shared" si="13"/>
        <v>-37215500</v>
      </c>
    </row>
    <row r="224" spans="1:37" ht="30" x14ac:dyDescent="0.35">
      <c r="A224"/>
      <c r="B224"/>
      <c r="C224"/>
      <c r="D224" s="53" t="str">
        <f t="shared" si="15"/>
        <v>M_114</v>
      </c>
      <c r="E224" s="55" t="s">
        <v>1010</v>
      </c>
      <c r="F224" s="51" t="s">
        <v>973</v>
      </c>
      <c r="G224" s="54">
        <f t="shared" si="18"/>
        <v>595000000</v>
      </c>
      <c r="H224" s="54">
        <f t="shared" si="19"/>
        <v>655000000</v>
      </c>
      <c r="I224" s="54">
        <f t="shared" si="20"/>
        <v>154173610</v>
      </c>
      <c r="J224" s="54">
        <f t="shared" si="10"/>
        <v>500826390</v>
      </c>
      <c r="K224" s="54">
        <f t="shared" si="21"/>
        <v>0</v>
      </c>
      <c r="L224" s="54">
        <f t="shared" si="16"/>
        <v>0</v>
      </c>
      <c r="M224" s="54">
        <f t="shared" si="16"/>
        <v>0</v>
      </c>
      <c r="N224" s="54">
        <f t="shared" si="22"/>
        <v>0</v>
      </c>
      <c r="O224" s="54">
        <f t="shared" si="22"/>
        <v>0</v>
      </c>
      <c r="P224" s="54">
        <f t="shared" si="22"/>
        <v>0</v>
      </c>
      <c r="Q224" s="54">
        <f t="shared" si="17"/>
        <v>0</v>
      </c>
      <c r="R224" s="54">
        <f t="shared" si="13"/>
        <v>-595000000</v>
      </c>
    </row>
    <row r="225" spans="1:18" ht="30" x14ac:dyDescent="0.35">
      <c r="A225"/>
      <c r="B225"/>
      <c r="C225"/>
      <c r="D225" s="53" t="str">
        <f t="shared" si="15"/>
        <v>M_114</v>
      </c>
      <c r="E225" s="55" t="s">
        <v>1011</v>
      </c>
      <c r="F225" s="51" t="s">
        <v>974</v>
      </c>
      <c r="G225" s="54">
        <f t="shared" si="18"/>
        <v>15000000</v>
      </c>
      <c r="H225" s="54">
        <f t="shared" si="19"/>
        <v>5000000</v>
      </c>
      <c r="I225" s="54">
        <f t="shared" si="20"/>
        <v>0</v>
      </c>
      <c r="J225" s="54">
        <f t="shared" si="10"/>
        <v>5000000</v>
      </c>
      <c r="K225" s="54">
        <f t="shared" si="21"/>
        <v>0</v>
      </c>
      <c r="L225" s="54">
        <f t="shared" si="16"/>
        <v>0</v>
      </c>
      <c r="M225" s="54">
        <f t="shared" si="16"/>
        <v>0</v>
      </c>
      <c r="N225" s="54">
        <f t="shared" si="22"/>
        <v>0</v>
      </c>
      <c r="O225" s="54">
        <f t="shared" si="22"/>
        <v>0</v>
      </c>
      <c r="P225" s="54">
        <f t="shared" si="22"/>
        <v>0</v>
      </c>
      <c r="Q225" s="54">
        <f t="shared" si="17"/>
        <v>0</v>
      </c>
      <c r="R225" s="54">
        <f t="shared" si="13"/>
        <v>-15000000</v>
      </c>
    </row>
    <row r="226" spans="1:18" ht="40" x14ac:dyDescent="0.35">
      <c r="A226"/>
      <c r="B226"/>
      <c r="C226"/>
      <c r="D226" s="53" t="str">
        <f t="shared" si="15"/>
        <v>M_115</v>
      </c>
      <c r="E226" s="55" t="s">
        <v>1012</v>
      </c>
      <c r="F226" s="51" t="s">
        <v>975</v>
      </c>
      <c r="G226" s="54">
        <f t="shared" si="18"/>
        <v>495018640</v>
      </c>
      <c r="H226" s="54">
        <f t="shared" si="19"/>
        <v>613556933</v>
      </c>
      <c r="I226" s="54">
        <f t="shared" si="20"/>
        <v>465286933</v>
      </c>
      <c r="J226" s="54">
        <f t="shared" si="10"/>
        <v>148270000</v>
      </c>
      <c r="K226" s="54">
        <f t="shared" si="21"/>
        <v>0</v>
      </c>
      <c r="L226" s="54">
        <f t="shared" si="16"/>
        <v>0</v>
      </c>
      <c r="M226" s="54">
        <f t="shared" si="16"/>
        <v>0</v>
      </c>
      <c r="N226" s="54">
        <f t="shared" si="22"/>
        <v>0</v>
      </c>
      <c r="O226" s="54">
        <f t="shared" si="22"/>
        <v>0</v>
      </c>
      <c r="P226" s="54">
        <f t="shared" si="22"/>
        <v>0</v>
      </c>
      <c r="Q226" s="54">
        <f t="shared" si="17"/>
        <v>672130000</v>
      </c>
      <c r="R226" s="54">
        <f t="shared" si="13"/>
        <v>177111360</v>
      </c>
    </row>
    <row r="227" spans="1:18" ht="50" x14ac:dyDescent="0.35">
      <c r="A227"/>
      <c r="B227"/>
      <c r="C227"/>
      <c r="D227" s="53" t="str">
        <f t="shared" si="15"/>
        <v>M_115</v>
      </c>
      <c r="E227" s="55" t="s">
        <v>1013</v>
      </c>
      <c r="F227" s="51" t="s">
        <v>976</v>
      </c>
      <c r="G227" s="54">
        <f t="shared" si="18"/>
        <v>402314371</v>
      </c>
      <c r="H227" s="54">
        <f t="shared" si="19"/>
        <v>296443855</v>
      </c>
      <c r="I227" s="54">
        <f t="shared" si="20"/>
        <v>25765888</v>
      </c>
      <c r="J227" s="54">
        <f t="shared" si="10"/>
        <v>270677967</v>
      </c>
      <c r="K227" s="54">
        <f t="shared" si="21"/>
        <v>0</v>
      </c>
      <c r="L227" s="54">
        <f t="shared" si="16"/>
        <v>0</v>
      </c>
      <c r="M227" s="54">
        <f t="shared" si="16"/>
        <v>0</v>
      </c>
      <c r="N227" s="54">
        <f t="shared" si="22"/>
        <v>0</v>
      </c>
      <c r="O227" s="54">
        <f t="shared" si="22"/>
        <v>0</v>
      </c>
      <c r="P227" s="54">
        <f t="shared" si="22"/>
        <v>0</v>
      </c>
      <c r="Q227" s="54">
        <f t="shared" si="17"/>
        <v>338169000</v>
      </c>
      <c r="R227" s="54">
        <f t="shared" si="13"/>
        <v>-64145371</v>
      </c>
    </row>
    <row r="228" spans="1:18" ht="40" x14ac:dyDescent="0.35">
      <c r="A228"/>
      <c r="B228"/>
      <c r="C228"/>
      <c r="D228" s="53" t="str">
        <f t="shared" si="15"/>
        <v>M_905</v>
      </c>
      <c r="E228" s="55" t="s">
        <v>1014</v>
      </c>
      <c r="F228" s="51" t="s">
        <v>977</v>
      </c>
      <c r="G228" s="54">
        <f t="shared" si="18"/>
        <v>600000000</v>
      </c>
      <c r="H228" s="54">
        <f t="shared" si="19"/>
        <v>857093180</v>
      </c>
      <c r="I228" s="54">
        <f t="shared" si="20"/>
        <v>454610530</v>
      </c>
      <c r="J228" s="54">
        <f t="shared" si="10"/>
        <v>402482650</v>
      </c>
      <c r="K228" s="54">
        <f t="shared" si="21"/>
        <v>0</v>
      </c>
      <c r="L228" s="54">
        <f t="shared" si="21"/>
        <v>0</v>
      </c>
      <c r="M228" s="54">
        <f t="shared" si="21"/>
        <v>0</v>
      </c>
      <c r="N228" s="54">
        <f t="shared" si="22"/>
        <v>0</v>
      </c>
      <c r="O228" s="54">
        <f t="shared" si="22"/>
        <v>0</v>
      </c>
      <c r="P228" s="54">
        <f t="shared" si="22"/>
        <v>0</v>
      </c>
      <c r="Q228" s="54">
        <f t="shared" si="17"/>
        <v>1017294360</v>
      </c>
      <c r="R228" s="54">
        <f t="shared" si="13"/>
        <v>417294360</v>
      </c>
    </row>
    <row r="229" spans="1:18" ht="30" x14ac:dyDescent="0.35">
      <c r="A229"/>
      <c r="B229"/>
      <c r="C229"/>
      <c r="D229" s="53" t="str">
        <f t="shared" si="15"/>
        <v>M_905</v>
      </c>
      <c r="E229" s="55" t="s">
        <v>1015</v>
      </c>
      <c r="F229" s="51" t="s">
        <v>978</v>
      </c>
      <c r="G229" s="54">
        <f t="shared" si="18"/>
        <v>2430000000</v>
      </c>
      <c r="H229" s="54">
        <f t="shared" si="19"/>
        <v>4852906820</v>
      </c>
      <c r="I229" s="54">
        <f t="shared" si="20"/>
        <v>461001174</v>
      </c>
      <c r="J229" s="54">
        <f t="shared" si="10"/>
        <v>4391905646</v>
      </c>
      <c r="K229" s="54">
        <f t="shared" si="21"/>
        <v>0</v>
      </c>
      <c r="L229" s="54">
        <f t="shared" si="21"/>
        <v>0</v>
      </c>
      <c r="M229" s="54">
        <f t="shared" si="21"/>
        <v>0</v>
      </c>
      <c r="N229" s="54">
        <f t="shared" si="22"/>
        <v>0</v>
      </c>
      <c r="O229" s="54">
        <f t="shared" si="22"/>
        <v>0</v>
      </c>
      <c r="P229" s="54">
        <f t="shared" si="22"/>
        <v>0</v>
      </c>
      <c r="Q229" s="54">
        <f t="shared" si="17"/>
        <v>5505400000</v>
      </c>
      <c r="R229" s="54">
        <f t="shared" si="13"/>
        <v>3075400000</v>
      </c>
    </row>
    <row r="230" spans="1:18" ht="40" x14ac:dyDescent="0.35">
      <c r="A230"/>
      <c r="B230"/>
      <c r="C230"/>
      <c r="D230" s="53" t="str">
        <f t="shared" si="15"/>
        <v>M_116</v>
      </c>
      <c r="E230" s="55" t="s">
        <v>1016</v>
      </c>
      <c r="F230" s="51" t="s">
        <v>1017</v>
      </c>
      <c r="G230" s="54">
        <f t="shared" si="18"/>
        <v>10927270</v>
      </c>
      <c r="H230" s="54">
        <f t="shared" si="19"/>
        <v>75200000</v>
      </c>
      <c r="I230" s="54">
        <f t="shared" si="20"/>
        <v>32200000</v>
      </c>
      <c r="J230" s="54">
        <f t="shared" si="10"/>
        <v>43000000</v>
      </c>
      <c r="K230" s="54">
        <f t="shared" si="21"/>
        <v>0</v>
      </c>
      <c r="L230" s="54">
        <f t="shared" si="21"/>
        <v>0</v>
      </c>
      <c r="M230" s="54">
        <f t="shared" si="21"/>
        <v>0</v>
      </c>
      <c r="N230" s="54">
        <f t="shared" si="22"/>
        <v>0</v>
      </c>
      <c r="O230" s="54">
        <f t="shared" si="22"/>
        <v>0</v>
      </c>
      <c r="P230" s="54">
        <f t="shared" si="22"/>
        <v>0</v>
      </c>
      <c r="Q230" s="54">
        <f t="shared" si="17"/>
        <v>85728000</v>
      </c>
      <c r="R230" s="54">
        <f t="shared" si="13"/>
        <v>74800730</v>
      </c>
    </row>
    <row r="231" spans="1:18" ht="30" x14ac:dyDescent="0.35">
      <c r="A231"/>
      <c r="B231"/>
      <c r="C231"/>
      <c r="D231" s="53" t="str">
        <f t="shared" si="15"/>
        <v>M_116</v>
      </c>
      <c r="E231" s="55" t="s">
        <v>1018</v>
      </c>
      <c r="F231" s="51" t="s">
        <v>979</v>
      </c>
      <c r="G231" s="54">
        <f t="shared" si="18"/>
        <v>1311272400</v>
      </c>
      <c r="H231" s="54">
        <f t="shared" si="19"/>
        <v>1273752500</v>
      </c>
      <c r="I231" s="54">
        <f t="shared" si="20"/>
        <v>480417000</v>
      </c>
      <c r="J231" s="54">
        <f t="shared" si="10"/>
        <v>793335500</v>
      </c>
      <c r="K231" s="54">
        <f t="shared" si="21"/>
        <v>0</v>
      </c>
      <c r="L231" s="54">
        <f t="shared" si="21"/>
        <v>0</v>
      </c>
      <c r="M231" s="54">
        <f t="shared" si="21"/>
        <v>0</v>
      </c>
      <c r="N231" s="54">
        <f t="shared" si="22"/>
        <v>0</v>
      </c>
      <c r="O231" s="54">
        <f t="shared" si="22"/>
        <v>0</v>
      </c>
      <c r="P231" s="54">
        <f t="shared" si="22"/>
        <v>0</v>
      </c>
      <c r="Q231" s="54">
        <f t="shared" si="17"/>
        <v>1503310990</v>
      </c>
      <c r="R231" s="54">
        <f t="shared" si="13"/>
        <v>192038590</v>
      </c>
    </row>
    <row r="232" spans="1:18" ht="40" x14ac:dyDescent="0.35">
      <c r="A232"/>
      <c r="B232"/>
      <c r="C232"/>
      <c r="D232" s="53" t="str">
        <f t="shared" si="15"/>
        <v>M_116</v>
      </c>
      <c r="E232" s="55" t="s">
        <v>1019</v>
      </c>
      <c r="F232" s="51" t="s">
        <v>980</v>
      </c>
      <c r="G232" s="54">
        <f t="shared" si="18"/>
        <v>1175774252</v>
      </c>
      <c r="H232" s="54">
        <f t="shared" si="19"/>
        <v>863047500</v>
      </c>
      <c r="I232" s="54">
        <f t="shared" si="20"/>
        <v>123004000</v>
      </c>
      <c r="J232" s="54">
        <f t="shared" si="10"/>
        <v>740043500</v>
      </c>
      <c r="K232" s="54">
        <f t="shared" si="21"/>
        <v>0</v>
      </c>
      <c r="L232" s="54">
        <f t="shared" si="21"/>
        <v>0</v>
      </c>
      <c r="M232" s="54">
        <f t="shared" si="21"/>
        <v>0</v>
      </c>
      <c r="N232" s="54">
        <f t="shared" si="22"/>
        <v>0</v>
      </c>
      <c r="O232" s="54">
        <f t="shared" si="22"/>
        <v>0</v>
      </c>
      <c r="P232" s="54">
        <f t="shared" si="22"/>
        <v>0</v>
      </c>
      <c r="Q232" s="54">
        <f t="shared" si="17"/>
        <v>983874150</v>
      </c>
      <c r="R232" s="54">
        <f t="shared" si="13"/>
        <v>-191900102</v>
      </c>
    </row>
    <row r="233" spans="1:18" ht="40" x14ac:dyDescent="0.35">
      <c r="A233"/>
      <c r="B233"/>
      <c r="C233"/>
      <c r="D233" s="53" t="str">
        <f t="shared" si="15"/>
        <v>M_117</v>
      </c>
      <c r="E233" s="55" t="s">
        <v>1020</v>
      </c>
      <c r="F233" s="51" t="s">
        <v>981</v>
      </c>
      <c r="G233" s="54">
        <f t="shared" si="18"/>
        <v>2780000000</v>
      </c>
      <c r="H233" s="54">
        <f t="shared" si="19"/>
        <v>2995010040</v>
      </c>
      <c r="I233" s="54">
        <f t="shared" si="20"/>
        <v>1401728850</v>
      </c>
      <c r="J233" s="54">
        <f t="shared" si="10"/>
        <v>1593281190</v>
      </c>
      <c r="K233" s="54">
        <f t="shared" si="21"/>
        <v>0</v>
      </c>
      <c r="L233" s="54">
        <f t="shared" si="21"/>
        <v>0</v>
      </c>
      <c r="M233" s="54">
        <f t="shared" si="21"/>
        <v>0</v>
      </c>
      <c r="N233" s="54">
        <f t="shared" si="22"/>
        <v>0</v>
      </c>
      <c r="O233" s="54">
        <f t="shared" si="22"/>
        <v>0</v>
      </c>
      <c r="P233" s="54">
        <f t="shared" si="22"/>
        <v>0</v>
      </c>
      <c r="Q233" s="54">
        <f t="shared" si="17"/>
        <v>0</v>
      </c>
      <c r="R233" s="54">
        <f t="shared" si="13"/>
        <v>-2780000000</v>
      </c>
    </row>
    <row r="234" spans="1:18" ht="40" x14ac:dyDescent="0.35">
      <c r="A234"/>
      <c r="B234"/>
      <c r="C234"/>
      <c r="D234" s="53" t="str">
        <f t="shared" si="15"/>
        <v>M_117</v>
      </c>
      <c r="E234" s="55" t="s">
        <v>1021</v>
      </c>
      <c r="F234" s="51" t="s">
        <v>982</v>
      </c>
      <c r="G234" s="54">
        <f t="shared" si="18"/>
        <v>440000000</v>
      </c>
      <c r="H234" s="54">
        <f t="shared" si="19"/>
        <v>354989960</v>
      </c>
      <c r="I234" s="54">
        <f t="shared" si="20"/>
        <v>80684520</v>
      </c>
      <c r="J234" s="54">
        <f t="shared" si="10"/>
        <v>274305440</v>
      </c>
      <c r="K234" s="54">
        <f t="shared" si="21"/>
        <v>0</v>
      </c>
      <c r="L234" s="54">
        <f t="shared" si="21"/>
        <v>0</v>
      </c>
      <c r="M234" s="54">
        <f t="shared" si="21"/>
        <v>0</v>
      </c>
      <c r="N234" s="54">
        <f t="shared" si="22"/>
        <v>0</v>
      </c>
      <c r="O234" s="54">
        <f t="shared" si="22"/>
        <v>0</v>
      </c>
      <c r="P234" s="54">
        <f t="shared" si="22"/>
        <v>0</v>
      </c>
      <c r="Q234" s="54">
        <f t="shared" si="17"/>
        <v>0</v>
      </c>
      <c r="R234" s="54">
        <f t="shared" si="13"/>
        <v>-440000000</v>
      </c>
    </row>
    <row r="235" spans="1:18" ht="50" x14ac:dyDescent="0.35">
      <c r="A235"/>
      <c r="B235"/>
      <c r="C235"/>
      <c r="D235" s="53" t="str">
        <f t="shared" si="15"/>
        <v>M_906</v>
      </c>
      <c r="E235" s="55" t="s">
        <v>1022</v>
      </c>
      <c r="F235" s="51" t="s">
        <v>983</v>
      </c>
      <c r="G235" s="54">
        <f t="shared" si="18"/>
        <v>95000000</v>
      </c>
      <c r="H235" s="54">
        <f t="shared" si="19"/>
        <v>110000000</v>
      </c>
      <c r="I235" s="54">
        <f t="shared" si="20"/>
        <v>0</v>
      </c>
      <c r="J235" s="54">
        <f t="shared" si="10"/>
        <v>110000000</v>
      </c>
      <c r="K235" s="54">
        <f t="shared" si="21"/>
        <v>0</v>
      </c>
      <c r="L235" s="54">
        <f t="shared" si="21"/>
        <v>0</v>
      </c>
      <c r="M235" s="54">
        <f t="shared" si="21"/>
        <v>0</v>
      </c>
      <c r="N235" s="54">
        <f t="shared" si="22"/>
        <v>0</v>
      </c>
      <c r="O235" s="54">
        <f t="shared" si="22"/>
        <v>0</v>
      </c>
      <c r="P235" s="54">
        <f t="shared" si="22"/>
        <v>0</v>
      </c>
      <c r="Q235" s="54">
        <f t="shared" si="17"/>
        <v>0</v>
      </c>
      <c r="R235" s="54">
        <f t="shared" si="13"/>
        <v>-95000000</v>
      </c>
    </row>
    <row r="236" spans="1:18" ht="40" x14ac:dyDescent="0.35">
      <c r="A236"/>
      <c r="B236"/>
      <c r="C236"/>
      <c r="D236" s="53" t="str">
        <f>LEFT(E236,5)</f>
        <v>M_906</v>
      </c>
      <c r="E236" s="55" t="s">
        <v>1023</v>
      </c>
      <c r="F236" s="51" t="s">
        <v>984</v>
      </c>
      <c r="G236" s="54">
        <f t="shared" si="18"/>
        <v>540000000</v>
      </c>
      <c r="H236" s="54">
        <f t="shared" si="19"/>
        <v>580000000</v>
      </c>
      <c r="I236" s="54">
        <f t="shared" si="20"/>
        <v>78820000</v>
      </c>
      <c r="J236" s="54">
        <f t="shared" si="10"/>
        <v>501180000</v>
      </c>
      <c r="K236" s="54">
        <f t="shared" si="21"/>
        <v>0</v>
      </c>
      <c r="L236" s="54">
        <f t="shared" si="21"/>
        <v>0</v>
      </c>
      <c r="M236" s="54">
        <f t="shared" si="21"/>
        <v>0</v>
      </c>
      <c r="N236" s="54">
        <f t="shared" si="22"/>
        <v>0</v>
      </c>
      <c r="O236" s="54">
        <f t="shared" si="22"/>
        <v>0</v>
      </c>
      <c r="P236" s="54">
        <f t="shared" si="22"/>
        <v>0</v>
      </c>
      <c r="Q236" s="54">
        <f>SUMIF($D$237:$D$268,E236,$Q$237:$Q$268)</f>
        <v>0</v>
      </c>
      <c r="R236" s="54">
        <f t="shared" si="13"/>
        <v>-540000000</v>
      </c>
    </row>
    <row r="237" spans="1:18" ht="20" x14ac:dyDescent="0.35">
      <c r="A237"/>
      <c r="B237"/>
      <c r="C237"/>
      <c r="D237" s="55" t="str">
        <f t="shared" ref="D237:D267" si="23">LEFT(E237,6)</f>
        <v>M_1101</v>
      </c>
      <c r="E237" s="56" t="s">
        <v>1024</v>
      </c>
      <c r="F237" s="51" t="s">
        <v>1025</v>
      </c>
      <c r="G237" s="54">
        <f>SUMIF($D$269:$D$361,E237,$G$269:$G$361)</f>
        <v>760000000</v>
      </c>
      <c r="H237" s="54">
        <f>SUMIF($D$269:$D$361,E237,$H$269:$H$361)</f>
        <v>745000000</v>
      </c>
      <c r="I237" s="54">
        <f>SUMIF($D$269:$D$361,E237,$I$269:$I$361)</f>
        <v>399490000</v>
      </c>
      <c r="J237" s="54">
        <f t="shared" si="10"/>
        <v>345510000</v>
      </c>
      <c r="K237" s="54">
        <f t="shared" si="21"/>
        <v>0</v>
      </c>
      <c r="L237" s="54">
        <f t="shared" si="21"/>
        <v>0</v>
      </c>
      <c r="M237" s="54">
        <f t="shared" si="21"/>
        <v>0</v>
      </c>
      <c r="N237" s="54">
        <f t="shared" si="22"/>
        <v>0</v>
      </c>
      <c r="O237" s="54">
        <f t="shared" si="22"/>
        <v>0</v>
      </c>
      <c r="P237" s="54">
        <f t="shared" si="22"/>
        <v>0</v>
      </c>
      <c r="Q237" s="54">
        <f>SUMIF($D$269:$D$361,E237,$Q$269:$Q$361)</f>
        <v>767350000</v>
      </c>
      <c r="R237" s="54">
        <f t="shared" si="13"/>
        <v>7350000</v>
      </c>
    </row>
    <row r="238" spans="1:18" ht="20" x14ac:dyDescent="0.35">
      <c r="A238"/>
      <c r="B238"/>
      <c r="C238"/>
      <c r="D238" s="55" t="str">
        <f t="shared" si="23"/>
        <v>M_1102</v>
      </c>
      <c r="E238" s="56" t="s">
        <v>1026</v>
      </c>
      <c r="F238" s="51" t="s">
        <v>1027</v>
      </c>
      <c r="G238" s="54">
        <f t="shared" ref="G238:G268" si="24">SUMIF($D$269:$D$361,E238,$G$269:$G$361)</f>
        <v>5245000000</v>
      </c>
      <c r="H238" s="54">
        <f t="shared" ref="H238:H268" si="25">SUMIF($D$269:$D$361,E238,$H$269:$H$361)</f>
        <v>5397000000</v>
      </c>
      <c r="I238" s="54">
        <f t="shared" ref="I238:I268" si="26">SUMIF($D$269:$D$361,E238,$I$269:$I$361)</f>
        <v>2817973222</v>
      </c>
      <c r="J238" s="54">
        <f t="shared" si="10"/>
        <v>2579026778</v>
      </c>
      <c r="K238" s="54">
        <f t="shared" si="21"/>
        <v>0</v>
      </c>
      <c r="L238" s="54">
        <f t="shared" si="21"/>
        <v>0</v>
      </c>
      <c r="M238" s="54">
        <f t="shared" si="21"/>
        <v>0</v>
      </c>
      <c r="N238" s="54">
        <f t="shared" si="22"/>
        <v>0</v>
      </c>
      <c r="O238" s="54">
        <f t="shared" si="22"/>
        <v>0</v>
      </c>
      <c r="P238" s="54">
        <f t="shared" si="22"/>
        <v>0</v>
      </c>
      <c r="Q238" s="54">
        <f t="shared" ref="Q238:Q268" si="27">SUMIF($D$269:$D$361,E238,$Q$269:$Q$361)</f>
        <v>5558910000</v>
      </c>
      <c r="R238" s="54">
        <f t="shared" si="13"/>
        <v>313910000</v>
      </c>
    </row>
    <row r="239" spans="1:18" ht="30" x14ac:dyDescent="0.35">
      <c r="A239"/>
      <c r="B239"/>
      <c r="C239"/>
      <c r="D239" s="55" t="str">
        <f t="shared" si="23"/>
        <v>M_1102</v>
      </c>
      <c r="E239" s="56" t="s">
        <v>1028</v>
      </c>
      <c r="F239" s="51" t="s">
        <v>1029</v>
      </c>
      <c r="G239" s="54">
        <f t="shared" si="24"/>
        <v>700000000</v>
      </c>
      <c r="H239" s="54">
        <f t="shared" si="25"/>
        <v>600000000</v>
      </c>
      <c r="I239" s="54">
        <f t="shared" si="26"/>
        <v>200000000</v>
      </c>
      <c r="J239" s="54">
        <f t="shared" si="10"/>
        <v>400000000</v>
      </c>
      <c r="K239" s="54">
        <f t="shared" si="21"/>
        <v>0</v>
      </c>
      <c r="L239" s="54">
        <f t="shared" si="21"/>
        <v>0</v>
      </c>
      <c r="M239" s="54">
        <f t="shared" si="21"/>
        <v>0</v>
      </c>
      <c r="N239" s="54">
        <f t="shared" si="22"/>
        <v>0</v>
      </c>
      <c r="O239" s="54">
        <f t="shared" si="22"/>
        <v>0</v>
      </c>
      <c r="P239" s="54">
        <f t="shared" si="22"/>
        <v>0</v>
      </c>
      <c r="Q239" s="54">
        <f t="shared" si="27"/>
        <v>618000000</v>
      </c>
      <c r="R239" s="54">
        <f t="shared" si="13"/>
        <v>-82000000</v>
      </c>
    </row>
    <row r="240" spans="1:18" ht="20" x14ac:dyDescent="0.35">
      <c r="A240"/>
      <c r="B240"/>
      <c r="C240"/>
      <c r="D240" s="55" t="str">
        <f t="shared" si="23"/>
        <v>M_1103</v>
      </c>
      <c r="E240" s="56" t="s">
        <v>1030</v>
      </c>
      <c r="F240" s="51" t="s">
        <v>1031</v>
      </c>
      <c r="G240" s="54">
        <f t="shared" si="24"/>
        <v>2200000000</v>
      </c>
      <c r="H240" s="54">
        <f t="shared" si="25"/>
        <v>1030000000</v>
      </c>
      <c r="I240" s="54">
        <f t="shared" si="26"/>
        <v>417900000</v>
      </c>
      <c r="J240" s="54">
        <f t="shared" si="10"/>
        <v>612100000</v>
      </c>
      <c r="K240" s="54">
        <f t="shared" si="21"/>
        <v>0</v>
      </c>
      <c r="L240" s="54">
        <f t="shared" si="21"/>
        <v>0</v>
      </c>
      <c r="M240" s="54">
        <f t="shared" si="21"/>
        <v>0</v>
      </c>
      <c r="N240" s="54">
        <f t="shared" si="22"/>
        <v>0</v>
      </c>
      <c r="O240" s="54">
        <f t="shared" si="22"/>
        <v>0</v>
      </c>
      <c r="P240" s="54">
        <f t="shared" si="22"/>
        <v>0</v>
      </c>
      <c r="Q240" s="54">
        <f t="shared" si="27"/>
        <v>1060900000</v>
      </c>
      <c r="R240" s="54">
        <f t="shared" si="13"/>
        <v>-1139100000</v>
      </c>
    </row>
    <row r="241" spans="1:18" ht="30" x14ac:dyDescent="0.35">
      <c r="A241"/>
      <c r="B241"/>
      <c r="C241"/>
      <c r="D241" s="55" t="str">
        <f t="shared" si="23"/>
        <v>M_1104</v>
      </c>
      <c r="E241" s="56" t="s">
        <v>1032</v>
      </c>
      <c r="F241" s="51" t="s">
        <v>1033</v>
      </c>
      <c r="G241" s="54">
        <f t="shared" si="24"/>
        <v>595000000</v>
      </c>
      <c r="H241" s="54">
        <f t="shared" si="25"/>
        <v>728000000</v>
      </c>
      <c r="I241" s="54">
        <f t="shared" si="26"/>
        <v>312550000</v>
      </c>
      <c r="J241" s="54">
        <f t="shared" si="10"/>
        <v>415450000</v>
      </c>
      <c r="K241" s="54">
        <f t="shared" si="21"/>
        <v>0</v>
      </c>
      <c r="L241" s="54">
        <f t="shared" si="21"/>
        <v>0</v>
      </c>
      <c r="M241" s="54">
        <f t="shared" si="21"/>
        <v>0</v>
      </c>
      <c r="N241" s="54">
        <f t="shared" si="22"/>
        <v>0</v>
      </c>
      <c r="O241" s="54">
        <f t="shared" si="22"/>
        <v>0</v>
      </c>
      <c r="P241" s="54">
        <f t="shared" si="22"/>
        <v>0</v>
      </c>
      <c r="Q241" s="54">
        <f t="shared" si="27"/>
        <v>749840000</v>
      </c>
      <c r="R241" s="54">
        <f t="shared" si="13"/>
        <v>154840000</v>
      </c>
    </row>
    <row r="242" spans="1:18" ht="20" x14ac:dyDescent="0.35">
      <c r="A242"/>
      <c r="B242"/>
      <c r="C242"/>
      <c r="D242" s="55" t="str">
        <f t="shared" si="23"/>
        <v>M_1111</v>
      </c>
      <c r="E242" s="56" t="s">
        <v>1034</v>
      </c>
      <c r="F242" s="51" t="s">
        <v>1035</v>
      </c>
      <c r="G242" s="54">
        <f t="shared" si="24"/>
        <v>580550000</v>
      </c>
      <c r="H242" s="54">
        <f t="shared" si="25"/>
        <v>380500000</v>
      </c>
      <c r="I242" s="54">
        <f t="shared" si="26"/>
        <v>77000000</v>
      </c>
      <c r="J242" s="54">
        <f t="shared" si="10"/>
        <v>303500000</v>
      </c>
      <c r="K242" s="54">
        <f t="shared" si="21"/>
        <v>0</v>
      </c>
      <c r="L242" s="54">
        <f t="shared" si="21"/>
        <v>0</v>
      </c>
      <c r="M242" s="54">
        <f t="shared" si="21"/>
        <v>0</v>
      </c>
      <c r="N242" s="54">
        <f t="shared" si="22"/>
        <v>0</v>
      </c>
      <c r="O242" s="54">
        <f t="shared" si="22"/>
        <v>0</v>
      </c>
      <c r="P242" s="54">
        <f t="shared" si="22"/>
        <v>0</v>
      </c>
      <c r="Q242" s="54">
        <f t="shared" si="27"/>
        <v>192221000</v>
      </c>
      <c r="R242" s="54">
        <f t="shared" si="13"/>
        <v>-388329000</v>
      </c>
    </row>
    <row r="243" spans="1:18" ht="40" x14ac:dyDescent="0.35">
      <c r="A243"/>
      <c r="B243"/>
      <c r="C243"/>
      <c r="D243" s="55" t="str">
        <f t="shared" si="23"/>
        <v>M_1111</v>
      </c>
      <c r="E243" s="57" t="s">
        <v>1036</v>
      </c>
      <c r="F243" s="51" t="s">
        <v>1037</v>
      </c>
      <c r="G243" s="54">
        <f t="shared" si="24"/>
        <v>11022690000</v>
      </c>
      <c r="H243" s="54">
        <f t="shared" si="25"/>
        <v>3345000000</v>
      </c>
      <c r="I243" s="54">
        <f t="shared" si="26"/>
        <v>188650000</v>
      </c>
      <c r="J243" s="54">
        <f t="shared" si="10"/>
        <v>3156350000</v>
      </c>
      <c r="K243" s="54">
        <f t="shared" si="21"/>
        <v>0</v>
      </c>
      <c r="L243" s="54">
        <f t="shared" si="21"/>
        <v>0</v>
      </c>
      <c r="M243" s="54">
        <f t="shared" si="21"/>
        <v>0</v>
      </c>
      <c r="N243" s="54">
        <f t="shared" si="22"/>
        <v>0</v>
      </c>
      <c r="O243" s="54">
        <f t="shared" si="22"/>
        <v>0</v>
      </c>
      <c r="P243" s="54">
        <f t="shared" si="22"/>
        <v>0</v>
      </c>
      <c r="Q243" s="54">
        <f t="shared" si="27"/>
        <v>7397436000</v>
      </c>
      <c r="R243" s="54">
        <f t="shared" si="13"/>
        <v>-3625254000</v>
      </c>
    </row>
    <row r="244" spans="1:18" ht="30" x14ac:dyDescent="0.35">
      <c r="A244"/>
      <c r="B244"/>
      <c r="C244"/>
      <c r="D244" s="55" t="str">
        <f t="shared" si="23"/>
        <v>M_1112</v>
      </c>
      <c r="E244" s="57" t="s">
        <v>1038</v>
      </c>
      <c r="F244" s="51" t="s">
        <v>1039</v>
      </c>
      <c r="G244" s="54">
        <f t="shared" si="24"/>
        <v>2127200000</v>
      </c>
      <c r="H244" s="54">
        <f t="shared" si="25"/>
        <v>10004940000</v>
      </c>
      <c r="I244" s="54">
        <f t="shared" si="26"/>
        <v>4609083250</v>
      </c>
      <c r="J244" s="54">
        <f t="shared" si="10"/>
        <v>5395856750</v>
      </c>
      <c r="K244" s="54">
        <f t="shared" si="21"/>
        <v>0</v>
      </c>
      <c r="L244" s="54">
        <f t="shared" si="21"/>
        <v>0</v>
      </c>
      <c r="M244" s="54">
        <f t="shared" si="21"/>
        <v>0</v>
      </c>
      <c r="N244" s="54">
        <f t="shared" si="22"/>
        <v>0</v>
      </c>
      <c r="O244" s="54">
        <f t="shared" si="22"/>
        <v>0</v>
      </c>
      <c r="P244" s="54">
        <f t="shared" si="22"/>
        <v>0</v>
      </c>
      <c r="Q244" s="54">
        <f t="shared" si="27"/>
        <v>3418090000</v>
      </c>
      <c r="R244" s="54">
        <f t="shared" si="13"/>
        <v>1290890000</v>
      </c>
    </row>
    <row r="245" spans="1:18" ht="20" x14ac:dyDescent="0.35">
      <c r="A245"/>
      <c r="B245"/>
      <c r="C245"/>
      <c r="D245" s="55" t="str">
        <f t="shared" si="23"/>
        <v>M_1121</v>
      </c>
      <c r="E245" s="56" t="s">
        <v>1040</v>
      </c>
      <c r="F245" s="51" t="s">
        <v>1041</v>
      </c>
      <c r="G245" s="54">
        <f t="shared" si="24"/>
        <v>6000000000</v>
      </c>
      <c r="H245" s="54">
        <f t="shared" si="25"/>
        <v>6000000000</v>
      </c>
      <c r="I245" s="54">
        <f t="shared" si="26"/>
        <v>1830000000</v>
      </c>
      <c r="J245" s="54">
        <f t="shared" si="10"/>
        <v>4170000000</v>
      </c>
      <c r="K245" s="54">
        <f t="shared" ref="K245:M268" si="28">SUMIF($D$237:$D$268,$E245,K$237:K$268)</f>
        <v>0</v>
      </c>
      <c r="L245" s="54">
        <f t="shared" si="28"/>
        <v>0</v>
      </c>
      <c r="M245" s="54">
        <f t="shared" si="28"/>
        <v>0</v>
      </c>
      <c r="N245" s="54">
        <f t="shared" si="22"/>
        <v>0</v>
      </c>
      <c r="O245" s="54">
        <f t="shared" si="22"/>
        <v>0</v>
      </c>
      <c r="P245" s="54">
        <f t="shared" si="22"/>
        <v>0</v>
      </c>
      <c r="Q245" s="54">
        <f t="shared" si="27"/>
        <v>6500000000</v>
      </c>
      <c r="R245" s="54">
        <f t="shared" si="13"/>
        <v>500000000</v>
      </c>
    </row>
    <row r="246" spans="1:18" ht="20" x14ac:dyDescent="0.35">
      <c r="A246"/>
      <c r="B246"/>
      <c r="C246"/>
      <c r="D246" s="55" t="str">
        <f t="shared" si="23"/>
        <v>M_1122</v>
      </c>
      <c r="E246" s="56" t="s">
        <v>1042</v>
      </c>
      <c r="F246" s="51" t="s">
        <v>1043</v>
      </c>
      <c r="G246" s="54">
        <f t="shared" si="24"/>
        <v>4840000000</v>
      </c>
      <c r="H246" s="54">
        <f t="shared" si="25"/>
        <v>4840000000</v>
      </c>
      <c r="I246" s="54">
        <f t="shared" si="26"/>
        <v>1196956667</v>
      </c>
      <c r="J246" s="54">
        <f t="shared" si="10"/>
        <v>3643043333</v>
      </c>
      <c r="K246" s="54">
        <f t="shared" si="28"/>
        <v>0</v>
      </c>
      <c r="L246" s="54">
        <f t="shared" si="28"/>
        <v>0</v>
      </c>
      <c r="M246" s="54">
        <f t="shared" si="28"/>
        <v>0</v>
      </c>
      <c r="N246" s="54">
        <f t="shared" si="22"/>
        <v>0</v>
      </c>
      <c r="O246" s="54">
        <f t="shared" si="22"/>
        <v>0</v>
      </c>
      <c r="P246" s="54">
        <f t="shared" si="22"/>
        <v>0</v>
      </c>
      <c r="Q246" s="54">
        <f t="shared" si="27"/>
        <v>4650000000</v>
      </c>
      <c r="R246" s="54">
        <f t="shared" si="13"/>
        <v>-190000000</v>
      </c>
    </row>
    <row r="247" spans="1:18" ht="14.5" x14ac:dyDescent="0.35">
      <c r="A247"/>
      <c r="B247"/>
      <c r="C247"/>
      <c r="D247" s="55" t="str">
        <f t="shared" si="23"/>
        <v>M_9041</v>
      </c>
      <c r="E247" s="56" t="s">
        <v>1044</v>
      </c>
      <c r="F247" s="51" t="s">
        <v>1045</v>
      </c>
      <c r="G247" s="54">
        <f t="shared" si="24"/>
        <v>455000000</v>
      </c>
      <c r="H247" s="54">
        <f t="shared" si="25"/>
        <v>1170000000</v>
      </c>
      <c r="I247" s="54">
        <f t="shared" si="26"/>
        <v>0</v>
      </c>
      <c r="J247" s="54">
        <f t="shared" si="10"/>
        <v>1170000000</v>
      </c>
      <c r="K247" s="54">
        <f t="shared" si="28"/>
        <v>0</v>
      </c>
      <c r="L247" s="54">
        <f t="shared" si="28"/>
        <v>0</v>
      </c>
      <c r="M247" s="54">
        <f t="shared" si="28"/>
        <v>0</v>
      </c>
      <c r="N247" s="54">
        <f t="shared" si="22"/>
        <v>0</v>
      </c>
      <c r="O247" s="54">
        <f t="shared" si="22"/>
        <v>0</v>
      </c>
      <c r="P247" s="54">
        <f t="shared" si="22"/>
        <v>0</v>
      </c>
      <c r="Q247" s="54">
        <f t="shared" si="27"/>
        <v>1300000000</v>
      </c>
      <c r="R247" s="54">
        <f t="shared" si="13"/>
        <v>845000000</v>
      </c>
    </row>
    <row r="248" spans="1:18" ht="14.5" x14ac:dyDescent="0.35">
      <c r="A248"/>
      <c r="B248"/>
      <c r="C248"/>
      <c r="D248" s="55" t="str">
        <f t="shared" si="23"/>
        <v>M_9042</v>
      </c>
      <c r="E248" s="56" t="s">
        <v>1046</v>
      </c>
      <c r="F248" s="51" t="s">
        <v>1047</v>
      </c>
      <c r="G248" s="54">
        <f t="shared" si="24"/>
        <v>3070000000</v>
      </c>
      <c r="H248" s="54">
        <f t="shared" si="25"/>
        <v>2780000000</v>
      </c>
      <c r="I248" s="54">
        <f t="shared" si="26"/>
        <v>96460000</v>
      </c>
      <c r="J248" s="54">
        <f t="shared" si="10"/>
        <v>2683540000</v>
      </c>
      <c r="K248" s="54">
        <f t="shared" si="28"/>
        <v>0</v>
      </c>
      <c r="L248" s="54">
        <f t="shared" si="28"/>
        <v>0</v>
      </c>
      <c r="M248" s="54">
        <f t="shared" si="28"/>
        <v>0</v>
      </c>
      <c r="N248" s="54">
        <f t="shared" si="22"/>
        <v>0</v>
      </c>
      <c r="O248" s="54">
        <f t="shared" si="22"/>
        <v>0</v>
      </c>
      <c r="P248" s="54">
        <f t="shared" si="22"/>
        <v>0</v>
      </c>
      <c r="Q248" s="54">
        <f t="shared" si="27"/>
        <v>3070000000</v>
      </c>
      <c r="R248" s="54">
        <f t="shared" si="13"/>
        <v>0</v>
      </c>
    </row>
    <row r="249" spans="1:18" ht="20" x14ac:dyDescent="0.35">
      <c r="A249"/>
      <c r="B249"/>
      <c r="C249"/>
      <c r="D249" s="55" t="str">
        <f t="shared" si="23"/>
        <v>M_1131</v>
      </c>
      <c r="E249" s="56" t="s">
        <v>1048</v>
      </c>
      <c r="F249" s="51" t="s">
        <v>1049</v>
      </c>
      <c r="G249" s="54">
        <f t="shared" si="24"/>
        <v>5618702000</v>
      </c>
      <c r="H249" s="54">
        <f t="shared" si="25"/>
        <v>6248034000</v>
      </c>
      <c r="I249" s="54">
        <f t="shared" si="26"/>
        <v>806989900</v>
      </c>
      <c r="J249" s="54">
        <f t="shared" si="10"/>
        <v>5441044100</v>
      </c>
      <c r="K249" s="54">
        <f t="shared" si="28"/>
        <v>0</v>
      </c>
      <c r="L249" s="54">
        <f t="shared" si="28"/>
        <v>0</v>
      </c>
      <c r="M249" s="54">
        <f t="shared" si="28"/>
        <v>0</v>
      </c>
      <c r="N249" s="54">
        <f t="shared" si="22"/>
        <v>0</v>
      </c>
      <c r="O249" s="54">
        <f t="shared" si="22"/>
        <v>0</v>
      </c>
      <c r="P249" s="54">
        <f t="shared" si="22"/>
        <v>0</v>
      </c>
      <c r="Q249" s="54">
        <f t="shared" si="27"/>
        <v>6814211520</v>
      </c>
      <c r="R249" s="54">
        <f t="shared" si="13"/>
        <v>1195509520</v>
      </c>
    </row>
    <row r="250" spans="1:18" ht="30" x14ac:dyDescent="0.35">
      <c r="A250"/>
      <c r="B250"/>
      <c r="C250"/>
      <c r="D250" s="55" t="str">
        <f t="shared" si="23"/>
        <v>M_1131</v>
      </c>
      <c r="E250" s="56" t="s">
        <v>1050</v>
      </c>
      <c r="F250" s="51" t="s">
        <v>1051</v>
      </c>
      <c r="G250" s="54">
        <f t="shared" si="24"/>
        <v>4955646000</v>
      </c>
      <c r="H250" s="54">
        <f t="shared" si="25"/>
        <v>5007430000</v>
      </c>
      <c r="I250" s="54">
        <f t="shared" si="26"/>
        <v>1452160000</v>
      </c>
      <c r="J250" s="54">
        <f t="shared" si="10"/>
        <v>3555270000</v>
      </c>
      <c r="K250" s="54">
        <f t="shared" si="28"/>
        <v>0</v>
      </c>
      <c r="L250" s="54">
        <f t="shared" si="28"/>
        <v>0</v>
      </c>
      <c r="M250" s="54">
        <f t="shared" si="28"/>
        <v>0</v>
      </c>
      <c r="N250" s="54">
        <f t="shared" si="22"/>
        <v>0</v>
      </c>
      <c r="O250" s="54">
        <f t="shared" si="22"/>
        <v>0</v>
      </c>
      <c r="P250" s="54">
        <f t="shared" si="22"/>
        <v>0</v>
      </c>
      <c r="Q250" s="54">
        <f t="shared" si="27"/>
        <v>5570652900</v>
      </c>
      <c r="R250" s="54">
        <f t="shared" si="13"/>
        <v>615006900</v>
      </c>
    </row>
    <row r="251" spans="1:18" ht="20" x14ac:dyDescent="0.35">
      <c r="A251"/>
      <c r="B251"/>
      <c r="C251"/>
      <c r="D251" s="55" t="str">
        <f t="shared" si="23"/>
        <v>M_1131</v>
      </c>
      <c r="E251" s="56" t="s">
        <v>1052</v>
      </c>
      <c r="F251" s="51" t="s">
        <v>1053</v>
      </c>
      <c r="G251" s="54">
        <f t="shared" si="24"/>
        <v>225101000</v>
      </c>
      <c r="H251" s="54">
        <f t="shared" si="25"/>
        <v>219000000</v>
      </c>
      <c r="I251" s="54">
        <f t="shared" si="26"/>
        <v>0</v>
      </c>
      <c r="J251" s="54">
        <f t="shared" si="10"/>
        <v>219000000</v>
      </c>
      <c r="K251" s="54">
        <f t="shared" si="28"/>
        <v>0</v>
      </c>
      <c r="L251" s="54">
        <f t="shared" si="28"/>
        <v>0</v>
      </c>
      <c r="M251" s="54">
        <f t="shared" si="28"/>
        <v>0</v>
      </c>
      <c r="N251" s="54">
        <f t="shared" si="22"/>
        <v>0</v>
      </c>
      <c r="O251" s="54">
        <f t="shared" si="22"/>
        <v>0</v>
      </c>
      <c r="P251" s="54">
        <f t="shared" si="22"/>
        <v>0</v>
      </c>
      <c r="Q251" s="54">
        <f t="shared" si="27"/>
        <v>225570000</v>
      </c>
      <c r="R251" s="54">
        <f t="shared" si="13"/>
        <v>469000</v>
      </c>
    </row>
    <row r="252" spans="1:18" ht="20" x14ac:dyDescent="0.35">
      <c r="A252"/>
      <c r="B252"/>
      <c r="C252"/>
      <c r="D252" s="55" t="str">
        <f t="shared" si="23"/>
        <v>M_1132</v>
      </c>
      <c r="E252" s="56" t="s">
        <v>1054</v>
      </c>
      <c r="F252" s="51" t="s">
        <v>1055</v>
      </c>
      <c r="G252" s="54">
        <f t="shared" si="24"/>
        <v>281376500</v>
      </c>
      <c r="H252" s="54">
        <f t="shared" si="25"/>
        <v>114700000</v>
      </c>
      <c r="I252" s="54">
        <f t="shared" si="26"/>
        <v>66710000</v>
      </c>
      <c r="J252" s="54">
        <f t="shared" si="10"/>
        <v>47990000</v>
      </c>
      <c r="K252" s="54">
        <f t="shared" si="28"/>
        <v>0</v>
      </c>
      <c r="L252" s="54">
        <f t="shared" si="28"/>
        <v>0</v>
      </c>
      <c r="M252" s="54">
        <f t="shared" si="28"/>
        <v>0</v>
      </c>
      <c r="N252" s="54">
        <f t="shared" si="22"/>
        <v>0</v>
      </c>
      <c r="O252" s="54">
        <f t="shared" si="22"/>
        <v>0</v>
      </c>
      <c r="P252" s="54">
        <f t="shared" si="22"/>
        <v>0</v>
      </c>
      <c r="Q252" s="54">
        <f t="shared" si="27"/>
        <v>118141000</v>
      </c>
      <c r="R252" s="54">
        <f t="shared" si="13"/>
        <v>-163235500</v>
      </c>
    </row>
    <row r="253" spans="1:18" ht="30" x14ac:dyDescent="0.35">
      <c r="A253"/>
      <c r="B253"/>
      <c r="C253"/>
      <c r="D253" s="55" t="str">
        <f t="shared" si="23"/>
        <v>M_1132</v>
      </c>
      <c r="E253" s="56" t="s">
        <v>1056</v>
      </c>
      <c r="F253" s="51" t="s">
        <v>1057</v>
      </c>
      <c r="G253" s="54">
        <f t="shared" si="24"/>
        <v>450202000</v>
      </c>
      <c r="H253" s="54">
        <f t="shared" si="25"/>
        <v>254750000</v>
      </c>
      <c r="I253" s="54">
        <f t="shared" si="26"/>
        <v>90000000</v>
      </c>
      <c r="J253" s="54">
        <f t="shared" si="10"/>
        <v>164750000</v>
      </c>
      <c r="K253" s="54">
        <f t="shared" si="28"/>
        <v>0</v>
      </c>
      <c r="L253" s="54">
        <f t="shared" si="28"/>
        <v>0</v>
      </c>
      <c r="M253" s="54">
        <f t="shared" si="28"/>
        <v>0</v>
      </c>
      <c r="N253" s="54">
        <f t="shared" si="22"/>
        <v>0</v>
      </c>
      <c r="O253" s="54">
        <f t="shared" si="22"/>
        <v>0</v>
      </c>
      <c r="P253" s="54">
        <f t="shared" si="22"/>
        <v>0</v>
      </c>
      <c r="Q253" s="54">
        <f t="shared" si="27"/>
        <v>606392500</v>
      </c>
      <c r="R253" s="54">
        <f t="shared" si="13"/>
        <v>156190500</v>
      </c>
    </row>
    <row r="254" spans="1:18" ht="30" x14ac:dyDescent="0.35">
      <c r="A254"/>
      <c r="B254"/>
      <c r="C254"/>
      <c r="D254" s="55" t="str">
        <f t="shared" si="23"/>
        <v>M_1132</v>
      </c>
      <c r="E254" s="56" t="s">
        <v>1058</v>
      </c>
      <c r="F254" s="51" t="s">
        <v>1059</v>
      </c>
      <c r="G254" s="54">
        <f t="shared" si="24"/>
        <v>168826500</v>
      </c>
      <c r="H254" s="54">
        <f t="shared" si="25"/>
        <v>119700000</v>
      </c>
      <c r="I254" s="54">
        <f t="shared" si="26"/>
        <v>67200000</v>
      </c>
      <c r="J254" s="54">
        <f t="shared" si="10"/>
        <v>52500000</v>
      </c>
      <c r="K254" s="54">
        <f t="shared" si="28"/>
        <v>0</v>
      </c>
      <c r="L254" s="54">
        <f t="shared" si="28"/>
        <v>0</v>
      </c>
      <c r="M254" s="54">
        <f t="shared" si="28"/>
        <v>0</v>
      </c>
      <c r="N254" s="54">
        <f t="shared" si="22"/>
        <v>0</v>
      </c>
      <c r="O254" s="54">
        <f t="shared" si="22"/>
        <v>0</v>
      </c>
      <c r="P254" s="54">
        <f t="shared" si="22"/>
        <v>0</v>
      </c>
      <c r="Q254" s="54">
        <f t="shared" si="27"/>
        <v>138656000</v>
      </c>
      <c r="R254" s="54">
        <f t="shared" si="13"/>
        <v>-30170500</v>
      </c>
    </row>
    <row r="255" spans="1:18" ht="20" x14ac:dyDescent="0.35">
      <c r="A255"/>
      <c r="B255"/>
      <c r="C255"/>
      <c r="D255" s="55" t="str">
        <f t="shared" si="23"/>
        <v>M_1141</v>
      </c>
      <c r="E255" s="56" t="s">
        <v>1060</v>
      </c>
      <c r="F255" s="51" t="s">
        <v>1061</v>
      </c>
      <c r="G255" s="54">
        <f t="shared" si="24"/>
        <v>595000000</v>
      </c>
      <c r="H255" s="54">
        <f t="shared" si="25"/>
        <v>655000000</v>
      </c>
      <c r="I255" s="54">
        <f t="shared" si="26"/>
        <v>154173610</v>
      </c>
      <c r="J255" s="54">
        <f t="shared" si="10"/>
        <v>500826390</v>
      </c>
      <c r="K255" s="54">
        <f t="shared" si="28"/>
        <v>0</v>
      </c>
      <c r="L255" s="54">
        <f t="shared" si="28"/>
        <v>0</v>
      </c>
      <c r="M255" s="54">
        <f t="shared" si="28"/>
        <v>0</v>
      </c>
      <c r="N255" s="54">
        <f t="shared" si="22"/>
        <v>0</v>
      </c>
      <c r="O255" s="54">
        <f t="shared" si="22"/>
        <v>0</v>
      </c>
      <c r="P255" s="54">
        <f t="shared" si="22"/>
        <v>0</v>
      </c>
      <c r="Q255" s="54">
        <f t="shared" si="27"/>
        <v>0</v>
      </c>
      <c r="R255" s="54">
        <f t="shared" si="13"/>
        <v>-595000000</v>
      </c>
    </row>
    <row r="256" spans="1:18" ht="14.5" x14ac:dyDescent="0.35">
      <c r="A256"/>
      <c r="B256"/>
      <c r="C256"/>
      <c r="D256" s="55" t="str">
        <f t="shared" si="23"/>
        <v>M_1142</v>
      </c>
      <c r="E256" s="56" t="s">
        <v>1062</v>
      </c>
      <c r="F256" s="51" t="s">
        <v>1063</v>
      </c>
      <c r="G256" s="54">
        <f t="shared" si="24"/>
        <v>15000000</v>
      </c>
      <c r="H256" s="54">
        <f t="shared" si="25"/>
        <v>5000000</v>
      </c>
      <c r="I256" s="54">
        <f t="shared" si="26"/>
        <v>0</v>
      </c>
      <c r="J256" s="54">
        <f t="shared" si="10"/>
        <v>5000000</v>
      </c>
      <c r="K256" s="54">
        <f t="shared" si="28"/>
        <v>0</v>
      </c>
      <c r="L256" s="54">
        <f t="shared" si="28"/>
        <v>0</v>
      </c>
      <c r="M256" s="54">
        <f t="shared" si="28"/>
        <v>0</v>
      </c>
      <c r="N256" s="54">
        <f t="shared" si="22"/>
        <v>0</v>
      </c>
      <c r="O256" s="54">
        <f t="shared" si="22"/>
        <v>0</v>
      </c>
      <c r="P256" s="54">
        <f t="shared" si="22"/>
        <v>0</v>
      </c>
      <c r="Q256" s="54">
        <f t="shared" si="27"/>
        <v>0</v>
      </c>
      <c r="R256" s="54">
        <f t="shared" si="13"/>
        <v>-15000000</v>
      </c>
    </row>
    <row r="257" spans="1:18" ht="14.5" x14ac:dyDescent="0.35">
      <c r="A257"/>
      <c r="B257"/>
      <c r="C257"/>
      <c r="D257" s="55" t="str">
        <f t="shared" si="23"/>
        <v>M_1151</v>
      </c>
      <c r="E257" s="56" t="s">
        <v>1064</v>
      </c>
      <c r="F257" s="51" t="s">
        <v>1065</v>
      </c>
      <c r="G257" s="54">
        <f t="shared" si="24"/>
        <v>495018640</v>
      </c>
      <c r="H257" s="54">
        <f t="shared" si="25"/>
        <v>613556933</v>
      </c>
      <c r="I257" s="54">
        <f t="shared" si="26"/>
        <v>465286933</v>
      </c>
      <c r="J257" s="54">
        <f t="shared" si="10"/>
        <v>148270000</v>
      </c>
      <c r="K257" s="54">
        <f t="shared" si="28"/>
        <v>0</v>
      </c>
      <c r="L257" s="54">
        <f t="shared" si="28"/>
        <v>0</v>
      </c>
      <c r="M257" s="54">
        <f t="shared" si="28"/>
        <v>0</v>
      </c>
      <c r="N257" s="54">
        <f t="shared" si="22"/>
        <v>0</v>
      </c>
      <c r="O257" s="54">
        <f t="shared" si="22"/>
        <v>0</v>
      </c>
      <c r="P257" s="54">
        <f t="shared" si="22"/>
        <v>0</v>
      </c>
      <c r="Q257" s="54">
        <f t="shared" si="27"/>
        <v>672130000</v>
      </c>
      <c r="R257" s="54">
        <f t="shared" si="13"/>
        <v>177111360</v>
      </c>
    </row>
    <row r="258" spans="1:18" ht="30" x14ac:dyDescent="0.35">
      <c r="A258"/>
      <c r="B258"/>
      <c r="C258"/>
      <c r="D258" s="55" t="str">
        <f t="shared" si="23"/>
        <v>M_1152</v>
      </c>
      <c r="E258" s="56" t="s">
        <v>1066</v>
      </c>
      <c r="F258" s="51" t="s">
        <v>1067</v>
      </c>
      <c r="G258" s="54">
        <f t="shared" si="24"/>
        <v>402314371</v>
      </c>
      <c r="H258" s="54">
        <f t="shared" si="25"/>
        <v>296443855</v>
      </c>
      <c r="I258" s="54">
        <f t="shared" si="26"/>
        <v>25765888</v>
      </c>
      <c r="J258" s="54">
        <f t="shared" si="10"/>
        <v>270677967</v>
      </c>
      <c r="K258" s="54">
        <f t="shared" si="28"/>
        <v>0</v>
      </c>
      <c r="L258" s="54">
        <f t="shared" si="28"/>
        <v>0</v>
      </c>
      <c r="M258" s="54">
        <f t="shared" si="28"/>
        <v>0</v>
      </c>
      <c r="N258" s="54">
        <f t="shared" si="22"/>
        <v>0</v>
      </c>
      <c r="O258" s="54">
        <f t="shared" si="22"/>
        <v>0</v>
      </c>
      <c r="P258" s="54">
        <f t="shared" si="22"/>
        <v>0</v>
      </c>
      <c r="Q258" s="54">
        <f t="shared" si="27"/>
        <v>338169000</v>
      </c>
      <c r="R258" s="54">
        <f t="shared" si="13"/>
        <v>-64145371</v>
      </c>
    </row>
    <row r="259" spans="1:18" ht="20" x14ac:dyDescent="0.35">
      <c r="A259"/>
      <c r="B259"/>
      <c r="C259"/>
      <c r="D259" s="55" t="str">
        <f t="shared" si="23"/>
        <v>M_9051</v>
      </c>
      <c r="E259" s="56" t="s">
        <v>1068</v>
      </c>
      <c r="F259" s="51" t="s">
        <v>1069</v>
      </c>
      <c r="G259" s="54">
        <f t="shared" si="24"/>
        <v>600000000</v>
      </c>
      <c r="H259" s="54">
        <f t="shared" si="25"/>
        <v>857093180</v>
      </c>
      <c r="I259" s="54">
        <f t="shared" si="26"/>
        <v>454610530</v>
      </c>
      <c r="J259" s="54">
        <f t="shared" si="10"/>
        <v>402482650</v>
      </c>
      <c r="K259" s="54">
        <f t="shared" si="28"/>
        <v>0</v>
      </c>
      <c r="L259" s="54">
        <f t="shared" si="28"/>
        <v>0</v>
      </c>
      <c r="M259" s="54">
        <f t="shared" si="28"/>
        <v>0</v>
      </c>
      <c r="N259" s="54">
        <f t="shared" si="22"/>
        <v>0</v>
      </c>
      <c r="O259" s="54">
        <f t="shared" si="22"/>
        <v>0</v>
      </c>
      <c r="P259" s="54">
        <f t="shared" si="22"/>
        <v>0</v>
      </c>
      <c r="Q259" s="54">
        <f t="shared" si="27"/>
        <v>1017294360</v>
      </c>
      <c r="R259" s="54">
        <f t="shared" si="13"/>
        <v>417294360</v>
      </c>
    </row>
    <row r="260" spans="1:18" ht="20" x14ac:dyDescent="0.35">
      <c r="A260"/>
      <c r="B260"/>
      <c r="C260"/>
      <c r="D260" s="55" t="str">
        <f t="shared" si="23"/>
        <v>M_9052</v>
      </c>
      <c r="E260" s="56" t="s">
        <v>1070</v>
      </c>
      <c r="F260" s="51" t="s">
        <v>1071</v>
      </c>
      <c r="G260" s="54">
        <f t="shared" si="24"/>
        <v>2430000000</v>
      </c>
      <c r="H260" s="54">
        <f t="shared" si="25"/>
        <v>4852906820</v>
      </c>
      <c r="I260" s="54">
        <f t="shared" si="26"/>
        <v>461001174</v>
      </c>
      <c r="J260" s="54">
        <f t="shared" si="10"/>
        <v>4391905646</v>
      </c>
      <c r="K260" s="54">
        <f t="shared" si="28"/>
        <v>0</v>
      </c>
      <c r="L260" s="54">
        <f t="shared" si="28"/>
        <v>0</v>
      </c>
      <c r="M260" s="54">
        <f t="shared" si="28"/>
        <v>0</v>
      </c>
      <c r="N260" s="54">
        <f t="shared" si="22"/>
        <v>0</v>
      </c>
      <c r="O260" s="54">
        <f t="shared" si="22"/>
        <v>0</v>
      </c>
      <c r="P260" s="54">
        <f t="shared" si="22"/>
        <v>0</v>
      </c>
      <c r="Q260" s="54">
        <f t="shared" si="27"/>
        <v>5505400000</v>
      </c>
      <c r="R260" s="54">
        <f t="shared" si="13"/>
        <v>3075400000</v>
      </c>
    </row>
    <row r="261" spans="1:18" ht="14.5" x14ac:dyDescent="0.35">
      <c r="A261"/>
      <c r="B261"/>
      <c r="C261"/>
      <c r="D261" s="55" t="str">
        <f t="shared" si="23"/>
        <v>M_1161</v>
      </c>
      <c r="E261" s="56" t="s">
        <v>1072</v>
      </c>
      <c r="F261" s="51" t="s">
        <v>1073</v>
      </c>
      <c r="G261" s="54">
        <f t="shared" si="24"/>
        <v>10927270</v>
      </c>
      <c r="H261" s="54">
        <f t="shared" si="25"/>
        <v>75200000</v>
      </c>
      <c r="I261" s="54">
        <f t="shared" si="26"/>
        <v>32200000</v>
      </c>
      <c r="J261" s="54">
        <f t="shared" si="10"/>
        <v>43000000</v>
      </c>
      <c r="K261" s="54">
        <f t="shared" si="28"/>
        <v>0</v>
      </c>
      <c r="L261" s="54">
        <f t="shared" si="28"/>
        <v>0</v>
      </c>
      <c r="M261" s="54">
        <f t="shared" si="28"/>
        <v>0</v>
      </c>
      <c r="N261" s="54">
        <f t="shared" si="22"/>
        <v>0</v>
      </c>
      <c r="O261" s="54">
        <f t="shared" si="22"/>
        <v>0</v>
      </c>
      <c r="P261" s="54">
        <f t="shared" si="22"/>
        <v>0</v>
      </c>
      <c r="Q261" s="54">
        <f t="shared" si="27"/>
        <v>85728000</v>
      </c>
      <c r="R261" s="54">
        <f t="shared" si="13"/>
        <v>74800730</v>
      </c>
    </row>
    <row r="262" spans="1:18" ht="30" x14ac:dyDescent="0.35">
      <c r="A262"/>
      <c r="B262"/>
      <c r="C262"/>
      <c r="D262" s="55" t="str">
        <f t="shared" si="23"/>
        <v>M_1162</v>
      </c>
      <c r="E262" s="56" t="s">
        <v>1074</v>
      </c>
      <c r="F262" s="51" t="s">
        <v>1075</v>
      </c>
      <c r="G262" s="54">
        <f t="shared" si="24"/>
        <v>1311272400</v>
      </c>
      <c r="H262" s="54">
        <f t="shared" si="25"/>
        <v>1273752500</v>
      </c>
      <c r="I262" s="54">
        <f t="shared" si="26"/>
        <v>480417000</v>
      </c>
      <c r="J262" s="54">
        <f t="shared" si="10"/>
        <v>793335500</v>
      </c>
      <c r="K262" s="54">
        <f t="shared" si="28"/>
        <v>0</v>
      </c>
      <c r="L262" s="54">
        <f t="shared" si="28"/>
        <v>0</v>
      </c>
      <c r="M262" s="54">
        <f t="shared" si="28"/>
        <v>0</v>
      </c>
      <c r="N262" s="54">
        <f t="shared" si="22"/>
        <v>0</v>
      </c>
      <c r="O262" s="54">
        <f t="shared" si="22"/>
        <v>0</v>
      </c>
      <c r="P262" s="54">
        <f t="shared" si="22"/>
        <v>0</v>
      </c>
      <c r="Q262" s="54">
        <f t="shared" si="27"/>
        <v>1503310990</v>
      </c>
      <c r="R262" s="54">
        <f t="shared" si="13"/>
        <v>192038590</v>
      </c>
    </row>
    <row r="263" spans="1:18" ht="30" x14ac:dyDescent="0.35">
      <c r="A263"/>
      <c r="B263"/>
      <c r="C263"/>
      <c r="D263" s="55" t="str">
        <f t="shared" si="23"/>
        <v>M_1163</v>
      </c>
      <c r="E263" s="56" t="s">
        <v>1076</v>
      </c>
      <c r="F263" s="51" t="s">
        <v>1077</v>
      </c>
      <c r="G263" s="54">
        <f t="shared" si="24"/>
        <v>694974372</v>
      </c>
      <c r="H263" s="54">
        <f t="shared" si="25"/>
        <v>478344000</v>
      </c>
      <c r="I263" s="54">
        <f t="shared" si="26"/>
        <v>72604000</v>
      </c>
      <c r="J263" s="54">
        <f t="shared" si="10"/>
        <v>405740000</v>
      </c>
      <c r="K263" s="54">
        <f t="shared" si="28"/>
        <v>0</v>
      </c>
      <c r="L263" s="54">
        <f t="shared" si="28"/>
        <v>0</v>
      </c>
      <c r="M263" s="54">
        <f t="shared" si="28"/>
        <v>0</v>
      </c>
      <c r="N263" s="54">
        <f t="shared" si="22"/>
        <v>0</v>
      </c>
      <c r="O263" s="54">
        <f t="shared" si="22"/>
        <v>0</v>
      </c>
      <c r="P263" s="54">
        <f t="shared" si="22"/>
        <v>0</v>
      </c>
      <c r="Q263" s="54">
        <f t="shared" si="27"/>
        <v>545312160</v>
      </c>
      <c r="R263" s="54">
        <f t="shared" si="13"/>
        <v>-149662212</v>
      </c>
    </row>
    <row r="264" spans="1:18" ht="30" x14ac:dyDescent="0.35">
      <c r="A264"/>
      <c r="B264"/>
      <c r="C264"/>
      <c r="D264" s="55" t="str">
        <f t="shared" si="23"/>
        <v>M_1163</v>
      </c>
      <c r="E264" s="56" t="s">
        <v>1078</v>
      </c>
      <c r="F264" s="51" t="s">
        <v>1079</v>
      </c>
      <c r="G264" s="54">
        <f t="shared" si="24"/>
        <v>480799880</v>
      </c>
      <c r="H264" s="54">
        <f t="shared" si="25"/>
        <v>384703500</v>
      </c>
      <c r="I264" s="54">
        <f t="shared" si="26"/>
        <v>50400000</v>
      </c>
      <c r="J264" s="54">
        <f t="shared" si="10"/>
        <v>334303500</v>
      </c>
      <c r="K264" s="54">
        <f t="shared" si="28"/>
        <v>0</v>
      </c>
      <c r="L264" s="54">
        <f t="shared" si="28"/>
        <v>0</v>
      </c>
      <c r="M264" s="54">
        <f t="shared" si="28"/>
        <v>0</v>
      </c>
      <c r="N264" s="54">
        <f t="shared" si="22"/>
        <v>0</v>
      </c>
      <c r="O264" s="54">
        <f t="shared" si="22"/>
        <v>0</v>
      </c>
      <c r="P264" s="54">
        <f t="shared" si="22"/>
        <v>0</v>
      </c>
      <c r="Q264" s="54">
        <f t="shared" si="27"/>
        <v>438561990</v>
      </c>
      <c r="R264" s="54">
        <f t="shared" si="13"/>
        <v>-42237890</v>
      </c>
    </row>
    <row r="265" spans="1:18" ht="20" x14ac:dyDescent="0.35">
      <c r="A265"/>
      <c r="B265"/>
      <c r="C265"/>
      <c r="D265" s="55" t="str">
        <f t="shared" si="23"/>
        <v>M_1171</v>
      </c>
      <c r="E265" s="56" t="s">
        <v>1080</v>
      </c>
      <c r="F265" s="51" t="s">
        <v>1081</v>
      </c>
      <c r="G265" s="54">
        <f t="shared" si="24"/>
        <v>2780000000</v>
      </c>
      <c r="H265" s="54">
        <f t="shared" si="25"/>
        <v>2995010040</v>
      </c>
      <c r="I265" s="54">
        <f t="shared" si="26"/>
        <v>1401728850</v>
      </c>
      <c r="J265" s="54">
        <f t="shared" si="10"/>
        <v>1593281190</v>
      </c>
      <c r="K265" s="54">
        <f t="shared" si="28"/>
        <v>0</v>
      </c>
      <c r="L265" s="54">
        <f t="shared" si="28"/>
        <v>0</v>
      </c>
      <c r="M265" s="54">
        <f t="shared" si="28"/>
        <v>0</v>
      </c>
      <c r="N265" s="54">
        <f t="shared" si="22"/>
        <v>0</v>
      </c>
      <c r="O265" s="54">
        <f t="shared" si="22"/>
        <v>0</v>
      </c>
      <c r="P265" s="54">
        <f t="shared" si="22"/>
        <v>0</v>
      </c>
      <c r="Q265" s="54">
        <f t="shared" si="27"/>
        <v>0</v>
      </c>
      <c r="R265" s="54">
        <f t="shared" si="13"/>
        <v>-2780000000</v>
      </c>
    </row>
    <row r="266" spans="1:18" ht="14.5" x14ac:dyDescent="0.35">
      <c r="A266"/>
      <c r="B266"/>
      <c r="C266"/>
      <c r="D266" s="55" t="str">
        <f t="shared" si="23"/>
        <v>M_1172</v>
      </c>
      <c r="E266" s="56" t="s">
        <v>1082</v>
      </c>
      <c r="F266" s="51" t="s">
        <v>1083</v>
      </c>
      <c r="G266" s="54">
        <f t="shared" si="24"/>
        <v>440000000</v>
      </c>
      <c r="H266" s="54">
        <f t="shared" si="25"/>
        <v>354989960</v>
      </c>
      <c r="I266" s="54">
        <f t="shared" si="26"/>
        <v>80684520</v>
      </c>
      <c r="J266" s="54">
        <f t="shared" ref="J266:J329" si="29">H266-I266</f>
        <v>274305440</v>
      </c>
      <c r="K266" s="54">
        <f t="shared" si="28"/>
        <v>0</v>
      </c>
      <c r="L266" s="54">
        <f t="shared" si="28"/>
        <v>0</v>
      </c>
      <c r="M266" s="54">
        <f t="shared" si="28"/>
        <v>0</v>
      </c>
      <c r="N266" s="54">
        <f t="shared" si="22"/>
        <v>0</v>
      </c>
      <c r="O266" s="54">
        <f t="shared" si="22"/>
        <v>0</v>
      </c>
      <c r="P266" s="54">
        <f t="shared" si="22"/>
        <v>0</v>
      </c>
      <c r="Q266" s="54">
        <f t="shared" si="27"/>
        <v>0</v>
      </c>
      <c r="R266" s="54">
        <f t="shared" ref="R266:R329" si="30">Q266-G266</f>
        <v>-440000000</v>
      </c>
    </row>
    <row r="267" spans="1:18" ht="20" x14ac:dyDescent="0.35">
      <c r="A267"/>
      <c r="B267"/>
      <c r="C267"/>
      <c r="D267" s="55" t="str">
        <f t="shared" si="23"/>
        <v>M_9061</v>
      </c>
      <c r="E267" s="56" t="s">
        <v>1084</v>
      </c>
      <c r="F267" s="51" t="s">
        <v>1085</v>
      </c>
      <c r="G267" s="54">
        <f t="shared" si="24"/>
        <v>95000000</v>
      </c>
      <c r="H267" s="54">
        <f t="shared" si="25"/>
        <v>110000000</v>
      </c>
      <c r="I267" s="54">
        <f t="shared" si="26"/>
        <v>0</v>
      </c>
      <c r="J267" s="54">
        <f t="shared" si="29"/>
        <v>110000000</v>
      </c>
      <c r="K267" s="54">
        <f t="shared" si="28"/>
        <v>0</v>
      </c>
      <c r="L267" s="54">
        <f t="shared" si="28"/>
        <v>0</v>
      </c>
      <c r="M267" s="54">
        <f t="shared" si="28"/>
        <v>0</v>
      </c>
      <c r="N267" s="54">
        <f t="shared" si="22"/>
        <v>0</v>
      </c>
      <c r="O267" s="54">
        <f t="shared" si="22"/>
        <v>0</v>
      </c>
      <c r="P267" s="54">
        <f t="shared" si="22"/>
        <v>0</v>
      </c>
      <c r="Q267" s="54">
        <f t="shared" si="27"/>
        <v>0</v>
      </c>
      <c r="R267" s="54">
        <f t="shared" si="30"/>
        <v>-95000000</v>
      </c>
    </row>
    <row r="268" spans="1:18" ht="20" x14ac:dyDescent="0.35">
      <c r="A268"/>
      <c r="B268"/>
      <c r="C268"/>
      <c r="D268" s="55" t="str">
        <f>LEFT(E268,6)</f>
        <v>M_9062</v>
      </c>
      <c r="E268" s="56" t="s">
        <v>1086</v>
      </c>
      <c r="F268" s="51" t="s">
        <v>1087</v>
      </c>
      <c r="G268" s="54">
        <f t="shared" si="24"/>
        <v>540000000</v>
      </c>
      <c r="H268" s="54">
        <f t="shared" si="25"/>
        <v>580000000</v>
      </c>
      <c r="I268" s="54">
        <f t="shared" si="26"/>
        <v>78820000</v>
      </c>
      <c r="J268" s="54">
        <f t="shared" si="29"/>
        <v>501180000</v>
      </c>
      <c r="K268" s="54">
        <f t="shared" si="28"/>
        <v>0</v>
      </c>
      <c r="L268" s="54">
        <f t="shared" si="28"/>
        <v>0</v>
      </c>
      <c r="M268" s="54">
        <f t="shared" si="28"/>
        <v>0</v>
      </c>
      <c r="N268" s="54">
        <f>SUMIF($D$212:$D$236,$E268,N$212:N$236)</f>
        <v>0</v>
      </c>
      <c r="O268" s="54">
        <f>SUMIF($D$212:$D$236,$E268,O$212:O$236)</f>
        <v>0</v>
      </c>
      <c r="P268" s="54">
        <f>SUMIF($D$212:$D$236,$E268,P$212:P$236)</f>
        <v>0</v>
      </c>
      <c r="Q268" s="54">
        <f t="shared" si="27"/>
        <v>0</v>
      </c>
      <c r="R268" s="54">
        <f t="shared" si="30"/>
        <v>-540000000</v>
      </c>
    </row>
    <row r="269" spans="1:18" ht="30" x14ac:dyDescent="0.35">
      <c r="A269"/>
      <c r="B269"/>
      <c r="C269"/>
      <c r="D269" s="58" t="str">
        <f>LEFT(E269,7)</f>
        <v>M_11011</v>
      </c>
      <c r="E269" s="59" t="s">
        <v>1088</v>
      </c>
      <c r="F269" s="51" t="s">
        <v>1089</v>
      </c>
      <c r="G269" s="54">
        <v>760000000</v>
      </c>
      <c r="H269" s="54">
        <v>745000000</v>
      </c>
      <c r="I269" s="54">
        <v>399490000</v>
      </c>
      <c r="J269" s="54">
        <f t="shared" si="29"/>
        <v>345510000</v>
      </c>
      <c r="K269" s="54"/>
      <c r="L269" s="54"/>
      <c r="M269" s="54"/>
      <c r="N269" s="54"/>
      <c r="O269" s="54"/>
      <c r="P269" s="54"/>
      <c r="Q269" s="98">
        <v>767350000</v>
      </c>
      <c r="R269" s="54">
        <f t="shared" si="30"/>
        <v>7350000</v>
      </c>
    </row>
    <row r="270" spans="1:18" ht="30" x14ac:dyDescent="0.35">
      <c r="A270"/>
      <c r="B270"/>
      <c r="C270"/>
      <c r="D270" s="58" t="str">
        <f t="shared" ref="D270:D333" si="31">LEFT(E270,7)</f>
        <v>M_11021</v>
      </c>
      <c r="E270" s="59" t="s">
        <v>1090</v>
      </c>
      <c r="F270" s="51" t="s">
        <v>1091</v>
      </c>
      <c r="G270" s="54">
        <v>4300000000</v>
      </c>
      <c r="H270" s="54">
        <v>4449000000</v>
      </c>
      <c r="I270" s="54">
        <v>2559506222</v>
      </c>
      <c r="J270" s="54">
        <f t="shared" si="29"/>
        <v>1889493778</v>
      </c>
      <c r="K270" s="54"/>
      <c r="L270" s="54"/>
      <c r="M270" s="54"/>
      <c r="N270" s="54"/>
      <c r="O270" s="54"/>
      <c r="P270" s="54"/>
      <c r="Q270" s="98">
        <v>4582470000</v>
      </c>
      <c r="R270" s="54">
        <f t="shared" si="30"/>
        <v>282470000</v>
      </c>
    </row>
    <row r="271" spans="1:18" ht="30" x14ac:dyDescent="0.35">
      <c r="A271"/>
      <c r="B271"/>
      <c r="C271"/>
      <c r="D271" s="58" t="str">
        <f t="shared" si="31"/>
        <v>M_11021</v>
      </c>
      <c r="E271" s="59" t="s">
        <v>1092</v>
      </c>
      <c r="F271" s="51" t="s">
        <v>1093</v>
      </c>
      <c r="G271" s="54">
        <v>945000000</v>
      </c>
      <c r="H271" s="54">
        <v>948000000</v>
      </c>
      <c r="I271" s="54">
        <v>258467000</v>
      </c>
      <c r="J271" s="54">
        <f t="shared" si="29"/>
        <v>689533000</v>
      </c>
      <c r="K271" s="54"/>
      <c r="L271" s="54"/>
      <c r="M271" s="54"/>
      <c r="N271" s="54"/>
      <c r="O271" s="54"/>
      <c r="P271" s="54"/>
      <c r="Q271" s="98">
        <v>976440000</v>
      </c>
      <c r="R271" s="54">
        <f t="shared" si="30"/>
        <v>31440000</v>
      </c>
    </row>
    <row r="272" spans="1:18" ht="14.5" x14ac:dyDescent="0.35">
      <c r="A272"/>
      <c r="B272"/>
      <c r="C272"/>
      <c r="D272" s="58" t="str">
        <f t="shared" si="31"/>
        <v>M_11022</v>
      </c>
      <c r="E272" s="59" t="s">
        <v>1094</v>
      </c>
      <c r="F272" s="51" t="s">
        <v>1095</v>
      </c>
      <c r="G272" s="54">
        <v>700000000</v>
      </c>
      <c r="H272" s="54">
        <v>600000000</v>
      </c>
      <c r="I272" s="54">
        <v>200000000</v>
      </c>
      <c r="J272" s="54">
        <f t="shared" si="29"/>
        <v>400000000</v>
      </c>
      <c r="K272" s="54"/>
      <c r="L272" s="54"/>
      <c r="M272" s="54"/>
      <c r="N272" s="54"/>
      <c r="O272" s="54"/>
      <c r="P272" s="54"/>
      <c r="Q272" s="98">
        <v>618000000</v>
      </c>
      <c r="R272" s="54">
        <f t="shared" si="30"/>
        <v>-82000000</v>
      </c>
    </row>
    <row r="273" spans="1:18" ht="20" x14ac:dyDescent="0.35">
      <c r="A273"/>
      <c r="B273"/>
      <c r="C273"/>
      <c r="D273" s="58" t="str">
        <f t="shared" si="31"/>
        <v>M_11031</v>
      </c>
      <c r="E273" s="59" t="s">
        <v>1096</v>
      </c>
      <c r="F273" s="51" t="s">
        <v>1097</v>
      </c>
      <c r="G273" s="54">
        <v>2200000000</v>
      </c>
      <c r="H273" s="54">
        <v>1030000000</v>
      </c>
      <c r="I273" s="54">
        <v>417900000</v>
      </c>
      <c r="J273" s="54">
        <f t="shared" si="29"/>
        <v>612100000</v>
      </c>
      <c r="K273" s="54"/>
      <c r="L273" s="54"/>
      <c r="M273" s="54"/>
      <c r="N273" s="54"/>
      <c r="O273" s="54"/>
      <c r="P273" s="54"/>
      <c r="Q273" s="98">
        <v>1060900000</v>
      </c>
      <c r="R273" s="54">
        <f t="shared" si="30"/>
        <v>-1139100000</v>
      </c>
    </row>
    <row r="274" spans="1:18" ht="30" x14ac:dyDescent="0.35">
      <c r="A274"/>
      <c r="B274"/>
      <c r="C274"/>
      <c r="D274" s="58" t="str">
        <f t="shared" si="31"/>
        <v>M_11041</v>
      </c>
      <c r="E274" s="59" t="s">
        <v>1098</v>
      </c>
      <c r="F274" s="51" t="s">
        <v>1099</v>
      </c>
      <c r="G274" s="54">
        <v>595000000</v>
      </c>
      <c r="H274" s="54">
        <v>728000000</v>
      </c>
      <c r="I274" s="54">
        <v>312550000</v>
      </c>
      <c r="J274" s="54">
        <f t="shared" si="29"/>
        <v>415450000</v>
      </c>
      <c r="K274" s="54"/>
      <c r="L274" s="54"/>
      <c r="M274" s="54"/>
      <c r="N274" s="54"/>
      <c r="O274" s="54"/>
      <c r="P274" s="54"/>
      <c r="Q274" s="98">
        <v>749840000</v>
      </c>
      <c r="R274" s="54">
        <f t="shared" si="30"/>
        <v>154840000</v>
      </c>
    </row>
    <row r="275" spans="1:18" ht="50" x14ac:dyDescent="0.35">
      <c r="A275"/>
      <c r="B275"/>
      <c r="C275"/>
      <c r="D275" s="58" t="str">
        <f t="shared" si="31"/>
        <v>M_11111</v>
      </c>
      <c r="E275" s="59" t="s">
        <v>1100</v>
      </c>
      <c r="F275" s="51" t="s">
        <v>1101</v>
      </c>
      <c r="G275" s="54">
        <v>565550000</v>
      </c>
      <c r="H275" s="54">
        <v>370000000</v>
      </c>
      <c r="I275" s="54">
        <v>77000000</v>
      </c>
      <c r="J275" s="54">
        <f t="shared" si="29"/>
        <v>293000000</v>
      </c>
      <c r="K275" s="54"/>
      <c r="L275" s="54"/>
      <c r="M275" s="54"/>
      <c r="N275" s="54"/>
      <c r="O275" s="54"/>
      <c r="P275" s="54"/>
      <c r="Q275" s="54">
        <v>177221000</v>
      </c>
      <c r="R275" s="54">
        <f t="shared" si="30"/>
        <v>-388329000</v>
      </c>
    </row>
    <row r="276" spans="1:18" ht="40" x14ac:dyDescent="0.35">
      <c r="A276"/>
      <c r="B276"/>
      <c r="C276"/>
      <c r="D276" s="58" t="str">
        <f t="shared" si="31"/>
        <v>M_11111</v>
      </c>
      <c r="E276" s="59" t="s">
        <v>1102</v>
      </c>
      <c r="F276" s="51" t="s">
        <v>1103</v>
      </c>
      <c r="G276" s="54">
        <v>15000000</v>
      </c>
      <c r="H276" s="54">
        <v>10500000</v>
      </c>
      <c r="I276" s="54"/>
      <c r="J276" s="54">
        <f t="shared" si="29"/>
        <v>10500000</v>
      </c>
      <c r="K276" s="54"/>
      <c r="L276" s="54"/>
      <c r="M276" s="54"/>
      <c r="N276" s="54"/>
      <c r="O276" s="54"/>
      <c r="P276" s="54"/>
      <c r="Q276" s="54">
        <v>15000000</v>
      </c>
      <c r="R276" s="54">
        <f t="shared" si="30"/>
        <v>0</v>
      </c>
    </row>
    <row r="277" spans="1:18" ht="30" x14ac:dyDescent="0.35">
      <c r="A277"/>
      <c r="B277"/>
      <c r="C277"/>
      <c r="D277" s="58" t="str">
        <f t="shared" si="31"/>
        <v>M_11112</v>
      </c>
      <c r="E277" s="59" t="s">
        <v>1104</v>
      </c>
      <c r="F277" s="51" t="s">
        <v>1105</v>
      </c>
      <c r="G277" s="54">
        <v>0</v>
      </c>
      <c r="H277" s="54">
        <v>0</v>
      </c>
      <c r="I277" s="54"/>
      <c r="J277" s="54">
        <f t="shared" si="29"/>
        <v>0</v>
      </c>
      <c r="K277" s="54"/>
      <c r="L277" s="54"/>
      <c r="M277" s="54"/>
      <c r="N277" s="54"/>
      <c r="O277" s="54"/>
      <c r="P277" s="54"/>
      <c r="Q277" s="54"/>
      <c r="R277" s="54">
        <f t="shared" si="30"/>
        <v>0</v>
      </c>
    </row>
    <row r="278" spans="1:18" ht="30" x14ac:dyDescent="0.35">
      <c r="A278"/>
      <c r="B278"/>
      <c r="C278"/>
      <c r="D278" s="58" t="str">
        <f t="shared" si="31"/>
        <v>M_11112</v>
      </c>
      <c r="E278" s="59" t="s">
        <v>1106</v>
      </c>
      <c r="F278" s="51" t="s">
        <v>1107</v>
      </c>
      <c r="G278" s="54">
        <v>465500000</v>
      </c>
      <c r="H278" s="54">
        <v>370000000</v>
      </c>
      <c r="I278" s="54">
        <v>62020000</v>
      </c>
      <c r="J278" s="54">
        <f t="shared" si="29"/>
        <v>307980000</v>
      </c>
      <c r="K278" s="54"/>
      <c r="L278" s="54"/>
      <c r="M278" s="54"/>
      <c r="N278" s="54"/>
      <c r="O278" s="54"/>
      <c r="P278" s="54"/>
      <c r="Q278" s="54">
        <v>406696000</v>
      </c>
      <c r="R278" s="54">
        <f t="shared" si="30"/>
        <v>-58804000</v>
      </c>
    </row>
    <row r="279" spans="1:18" ht="50" x14ac:dyDescent="0.35">
      <c r="A279"/>
      <c r="B279"/>
      <c r="C279"/>
      <c r="D279" s="58" t="str">
        <f t="shared" si="31"/>
        <v>M_11112</v>
      </c>
      <c r="E279" s="59" t="s">
        <v>1108</v>
      </c>
      <c r="F279" s="51" t="s">
        <v>1313</v>
      </c>
      <c r="G279" s="54">
        <v>573590000</v>
      </c>
      <c r="H279" s="54">
        <v>250000000</v>
      </c>
      <c r="I279" s="54">
        <v>67760000</v>
      </c>
      <c r="J279" s="54">
        <f t="shared" si="29"/>
        <v>182240000</v>
      </c>
      <c r="K279" s="54"/>
      <c r="L279" s="54"/>
      <c r="M279" s="54"/>
      <c r="N279" s="54"/>
      <c r="O279" s="54"/>
      <c r="P279" s="54"/>
      <c r="Q279" s="54">
        <v>188167000</v>
      </c>
      <c r="R279" s="54">
        <f t="shared" si="30"/>
        <v>-385423000</v>
      </c>
    </row>
    <row r="280" spans="1:18" ht="30" x14ac:dyDescent="0.35">
      <c r="A280"/>
      <c r="B280"/>
      <c r="C280"/>
      <c r="D280" s="58" t="str">
        <f t="shared" si="31"/>
        <v>M_11112</v>
      </c>
      <c r="E280" s="59" t="s">
        <v>1109</v>
      </c>
      <c r="F280" s="51" t="s">
        <v>1110</v>
      </c>
      <c r="G280" s="54">
        <v>408000000</v>
      </c>
      <c r="H280" s="54">
        <v>275000000</v>
      </c>
      <c r="I280" s="54">
        <v>58870000</v>
      </c>
      <c r="J280" s="54">
        <f t="shared" si="29"/>
        <v>216130000</v>
      </c>
      <c r="K280" s="54"/>
      <c r="L280" s="54"/>
      <c r="M280" s="54"/>
      <c r="N280" s="54"/>
      <c r="O280" s="54"/>
      <c r="P280" s="54"/>
      <c r="Q280" s="54">
        <v>302573000</v>
      </c>
      <c r="R280" s="54">
        <f t="shared" si="30"/>
        <v>-105427000</v>
      </c>
    </row>
    <row r="281" spans="1:18" ht="30" x14ac:dyDescent="0.35">
      <c r="A281"/>
      <c r="B281"/>
      <c r="C281"/>
      <c r="D281" s="58" t="str">
        <f t="shared" si="31"/>
        <v>M_11112</v>
      </c>
      <c r="E281" s="59" t="s">
        <v>1111</v>
      </c>
      <c r="F281" s="51" t="s">
        <v>1112</v>
      </c>
      <c r="G281" s="54">
        <v>9575600000</v>
      </c>
      <c r="H281" s="54">
        <v>2450000000</v>
      </c>
      <c r="I281" s="54"/>
      <c r="J281" s="54">
        <f t="shared" si="29"/>
        <v>2450000000</v>
      </c>
      <c r="K281" s="54"/>
      <c r="L281" s="54"/>
      <c r="M281" s="54"/>
      <c r="N281" s="54"/>
      <c r="O281" s="54"/>
      <c r="P281" s="54"/>
      <c r="Q281" s="54">
        <v>6500000000</v>
      </c>
      <c r="R281" s="54">
        <f t="shared" si="30"/>
        <v>-3075600000</v>
      </c>
    </row>
    <row r="282" spans="1:18" ht="50" x14ac:dyDescent="0.35">
      <c r="A282"/>
      <c r="B282"/>
      <c r="C282"/>
      <c r="D282" s="58" t="str">
        <f t="shared" si="31"/>
        <v>M_11121</v>
      </c>
      <c r="E282" s="59" t="s">
        <v>1113</v>
      </c>
      <c r="F282" s="51" t="s">
        <v>1114</v>
      </c>
      <c r="G282" s="54">
        <v>460700000</v>
      </c>
      <c r="H282" s="54">
        <v>500000000</v>
      </c>
      <c r="I282" s="54">
        <v>210280000</v>
      </c>
      <c r="J282" s="54">
        <f t="shared" si="29"/>
        <v>289720000</v>
      </c>
      <c r="K282" s="54"/>
      <c r="L282" s="54"/>
      <c r="M282" s="54"/>
      <c r="N282" s="54"/>
      <c r="O282" s="54"/>
      <c r="P282" s="54"/>
      <c r="Q282" s="54">
        <v>548456000</v>
      </c>
      <c r="R282" s="54">
        <f t="shared" si="30"/>
        <v>87756000</v>
      </c>
    </row>
    <row r="283" spans="1:18" ht="30" x14ac:dyDescent="0.35">
      <c r="A283"/>
      <c r="B283"/>
      <c r="C283"/>
      <c r="D283" s="58" t="str">
        <f t="shared" si="31"/>
        <v>M_11121</v>
      </c>
      <c r="E283" s="59" t="s">
        <v>1115</v>
      </c>
      <c r="F283" s="51" t="s">
        <v>1116</v>
      </c>
      <c r="G283" s="54">
        <v>3500000</v>
      </c>
      <c r="H283" s="54">
        <v>4500000</v>
      </c>
      <c r="I283" s="54"/>
      <c r="J283" s="54">
        <f t="shared" si="29"/>
        <v>4500000</v>
      </c>
      <c r="K283" s="54"/>
      <c r="L283" s="54"/>
      <c r="M283" s="54"/>
      <c r="N283" s="54"/>
      <c r="O283" s="54"/>
      <c r="P283" s="54"/>
      <c r="Q283" s="54">
        <v>4950000</v>
      </c>
      <c r="R283" s="54">
        <f t="shared" si="30"/>
        <v>1450000</v>
      </c>
    </row>
    <row r="284" spans="1:18" ht="30" x14ac:dyDescent="0.35">
      <c r="A284"/>
      <c r="B284"/>
      <c r="C284"/>
      <c r="D284" s="58" t="str">
        <f t="shared" si="31"/>
        <v>M_11121</v>
      </c>
      <c r="E284" s="59" t="s">
        <v>1117</v>
      </c>
      <c r="F284" s="51" t="s">
        <v>1118</v>
      </c>
      <c r="G284" s="54">
        <v>1663000000</v>
      </c>
      <c r="H284" s="54">
        <v>9500440000</v>
      </c>
      <c r="I284" s="54">
        <v>4398803250</v>
      </c>
      <c r="J284" s="54">
        <f t="shared" si="29"/>
        <v>5101636750</v>
      </c>
      <c r="K284" s="54"/>
      <c r="L284" s="54"/>
      <c r="M284" s="54"/>
      <c r="N284" s="54"/>
      <c r="O284" s="54"/>
      <c r="P284" s="54"/>
      <c r="Q284" s="54">
        <v>2864684000</v>
      </c>
      <c r="R284" s="54">
        <f t="shared" si="30"/>
        <v>1201684000</v>
      </c>
    </row>
    <row r="285" spans="1:18" ht="20" x14ac:dyDescent="0.35">
      <c r="A285"/>
      <c r="B285"/>
      <c r="C285"/>
      <c r="D285" s="58" t="str">
        <f t="shared" si="31"/>
        <v>M_11211</v>
      </c>
      <c r="E285" s="59" t="s">
        <v>1119</v>
      </c>
      <c r="F285" s="51" t="s">
        <v>1120</v>
      </c>
      <c r="G285" s="54">
        <v>6000000000</v>
      </c>
      <c r="H285" s="54">
        <v>6000000000</v>
      </c>
      <c r="I285" s="54">
        <v>1830000000</v>
      </c>
      <c r="J285" s="54">
        <f t="shared" si="29"/>
        <v>4170000000</v>
      </c>
      <c r="K285" s="54"/>
      <c r="L285" s="54"/>
      <c r="M285" s="54"/>
      <c r="N285" s="54"/>
      <c r="O285" s="54"/>
      <c r="P285" s="54"/>
      <c r="Q285" s="98">
        <v>6500000000</v>
      </c>
      <c r="R285" s="54">
        <f t="shared" si="30"/>
        <v>500000000</v>
      </c>
    </row>
    <row r="286" spans="1:18" ht="40" x14ac:dyDescent="0.35">
      <c r="A286"/>
      <c r="B286"/>
      <c r="C286"/>
      <c r="D286" s="58" t="str">
        <f t="shared" si="31"/>
        <v>M_11221</v>
      </c>
      <c r="E286" s="59" t="s">
        <v>1121</v>
      </c>
      <c r="F286" s="51" t="s">
        <v>3300</v>
      </c>
      <c r="G286" s="54">
        <v>4000000000</v>
      </c>
      <c r="H286" s="54">
        <v>4000000000</v>
      </c>
      <c r="I286" s="54">
        <v>853466667</v>
      </c>
      <c r="J286" s="54">
        <f t="shared" si="29"/>
        <v>3146533333</v>
      </c>
      <c r="K286" s="54"/>
      <c r="L286" s="54"/>
      <c r="M286" s="54"/>
      <c r="N286" s="54"/>
      <c r="O286" s="54"/>
      <c r="P286" s="54"/>
      <c r="Q286" s="98">
        <v>3550000000</v>
      </c>
      <c r="R286" s="54">
        <f t="shared" si="30"/>
        <v>-450000000</v>
      </c>
    </row>
    <row r="287" spans="1:18" ht="40" x14ac:dyDescent="0.35">
      <c r="A287"/>
      <c r="B287"/>
      <c r="C287"/>
      <c r="D287" s="58" t="str">
        <f t="shared" si="31"/>
        <v>M_11221</v>
      </c>
      <c r="E287" s="59" t="s">
        <v>1122</v>
      </c>
      <c r="F287" s="51" t="s">
        <v>3301</v>
      </c>
      <c r="G287" s="54">
        <v>500000000</v>
      </c>
      <c r="H287" s="54">
        <v>500000000</v>
      </c>
      <c r="I287" s="54">
        <v>279790000</v>
      </c>
      <c r="J287" s="54">
        <f t="shared" si="29"/>
        <v>220210000</v>
      </c>
      <c r="K287" s="54"/>
      <c r="L287" s="54"/>
      <c r="M287" s="54"/>
      <c r="N287" s="54"/>
      <c r="O287" s="54"/>
      <c r="P287" s="54"/>
      <c r="Q287" s="98">
        <v>550000000</v>
      </c>
      <c r="R287" s="54">
        <f t="shared" si="30"/>
        <v>50000000</v>
      </c>
    </row>
    <row r="288" spans="1:18" ht="40" x14ac:dyDescent="0.35">
      <c r="A288"/>
      <c r="B288"/>
      <c r="C288"/>
      <c r="D288" s="58" t="str">
        <f t="shared" si="31"/>
        <v>M_11221</v>
      </c>
      <c r="E288" s="59" t="s">
        <v>1123</v>
      </c>
      <c r="F288" s="51" t="s">
        <v>3302</v>
      </c>
      <c r="G288" s="54">
        <v>340000000</v>
      </c>
      <c r="H288" s="54">
        <v>340000000</v>
      </c>
      <c r="I288" s="54">
        <v>63700000</v>
      </c>
      <c r="J288" s="54">
        <f t="shared" si="29"/>
        <v>276300000</v>
      </c>
      <c r="K288" s="54"/>
      <c r="L288" s="54"/>
      <c r="M288" s="54"/>
      <c r="N288" s="54"/>
      <c r="O288" s="54"/>
      <c r="P288" s="54"/>
      <c r="Q288" s="98">
        <v>550000000</v>
      </c>
      <c r="R288" s="54">
        <f t="shared" si="30"/>
        <v>210000000</v>
      </c>
    </row>
    <row r="289" spans="1:18" ht="30" x14ac:dyDescent="0.35">
      <c r="A289"/>
      <c r="B289"/>
      <c r="C289"/>
      <c r="D289" s="58" t="str">
        <f t="shared" si="31"/>
        <v>M_90411</v>
      </c>
      <c r="E289" s="59" t="s">
        <v>1124</v>
      </c>
      <c r="F289" s="51" t="s">
        <v>1125</v>
      </c>
      <c r="G289" s="54">
        <v>390000000</v>
      </c>
      <c r="H289" s="54">
        <v>1000000000</v>
      </c>
      <c r="I289" s="54"/>
      <c r="J289" s="54">
        <f t="shared" si="29"/>
        <v>1000000000</v>
      </c>
      <c r="K289" s="54"/>
      <c r="L289" s="54"/>
      <c r="M289" s="54"/>
      <c r="N289" s="54"/>
      <c r="O289" s="54"/>
      <c r="P289" s="54"/>
      <c r="Q289" s="54">
        <v>1110000000</v>
      </c>
      <c r="R289" s="54">
        <f t="shared" si="30"/>
        <v>720000000</v>
      </c>
    </row>
    <row r="290" spans="1:18" ht="20" x14ac:dyDescent="0.35">
      <c r="A290"/>
      <c r="B290"/>
      <c r="C290"/>
      <c r="D290" s="58" t="str">
        <f t="shared" si="31"/>
        <v>M_90411</v>
      </c>
      <c r="E290" s="59" t="s">
        <v>1126</v>
      </c>
      <c r="F290" s="51" t="s">
        <v>1127</v>
      </c>
      <c r="G290" s="54">
        <v>65000000</v>
      </c>
      <c r="H290" s="54">
        <v>170000000</v>
      </c>
      <c r="I290" s="54"/>
      <c r="J290" s="54">
        <f t="shared" si="29"/>
        <v>170000000</v>
      </c>
      <c r="K290" s="54"/>
      <c r="L290" s="54"/>
      <c r="M290" s="54"/>
      <c r="N290" s="54"/>
      <c r="O290" s="54"/>
      <c r="P290" s="54"/>
      <c r="Q290" s="54">
        <v>190000000</v>
      </c>
      <c r="R290" s="54">
        <f t="shared" si="30"/>
        <v>125000000</v>
      </c>
    </row>
    <row r="291" spans="1:18" ht="30" x14ac:dyDescent="0.35">
      <c r="A291"/>
      <c r="B291"/>
      <c r="C291"/>
      <c r="D291" s="58" t="str">
        <f t="shared" si="31"/>
        <v>M_90421</v>
      </c>
      <c r="E291" s="59" t="s">
        <v>1128</v>
      </c>
      <c r="F291" s="51" t="s">
        <v>1129</v>
      </c>
      <c r="G291" s="54">
        <v>1820000000</v>
      </c>
      <c r="H291" s="54">
        <v>1700000000</v>
      </c>
      <c r="I291" s="54"/>
      <c r="J291" s="54">
        <f t="shared" si="29"/>
        <v>1700000000</v>
      </c>
      <c r="K291" s="54"/>
      <c r="L291" s="54"/>
      <c r="M291" s="54"/>
      <c r="N291" s="54"/>
      <c r="O291" s="54"/>
      <c r="P291" s="54"/>
      <c r="Q291" s="54">
        <v>2170000000</v>
      </c>
      <c r="R291" s="54">
        <f t="shared" si="30"/>
        <v>350000000</v>
      </c>
    </row>
    <row r="292" spans="1:18" ht="20" x14ac:dyDescent="0.35">
      <c r="A292"/>
      <c r="B292"/>
      <c r="C292"/>
      <c r="D292" s="97" t="str">
        <f>LEFT(E292,7)</f>
        <v>M_90421</v>
      </c>
      <c r="E292" s="59" t="s">
        <v>1130</v>
      </c>
      <c r="F292" s="51" t="s">
        <v>1131</v>
      </c>
      <c r="G292" s="54">
        <v>650000000</v>
      </c>
      <c r="H292" s="54">
        <v>830000000</v>
      </c>
      <c r="I292" s="54">
        <v>96460000</v>
      </c>
      <c r="J292" s="54">
        <f t="shared" si="29"/>
        <v>733540000</v>
      </c>
      <c r="K292" s="54"/>
      <c r="L292" s="54"/>
      <c r="M292" s="54"/>
      <c r="N292" s="54"/>
      <c r="O292" s="54"/>
      <c r="P292" s="54"/>
      <c r="Q292" s="54">
        <v>900000000</v>
      </c>
      <c r="R292" s="54">
        <f t="shared" si="30"/>
        <v>250000000</v>
      </c>
    </row>
    <row r="293" spans="1:18" ht="20" x14ac:dyDescent="0.35">
      <c r="A293"/>
      <c r="B293"/>
      <c r="C293"/>
      <c r="D293" s="97" t="str">
        <f>LEFT(E293,7)</f>
        <v>M_90421</v>
      </c>
      <c r="E293" s="59" t="s">
        <v>1132</v>
      </c>
      <c r="F293" s="51" t="s">
        <v>1133</v>
      </c>
      <c r="G293" s="54">
        <v>600000000</v>
      </c>
      <c r="H293" s="54">
        <v>250000000</v>
      </c>
      <c r="I293" s="54"/>
      <c r="J293" s="54">
        <f t="shared" si="29"/>
        <v>250000000</v>
      </c>
      <c r="K293" s="54"/>
      <c r="L293" s="54"/>
      <c r="M293" s="54"/>
      <c r="N293" s="54"/>
      <c r="O293" s="54"/>
      <c r="P293" s="54"/>
      <c r="Q293" s="54"/>
      <c r="R293" s="54">
        <f t="shared" si="30"/>
        <v>-600000000</v>
      </c>
    </row>
    <row r="294" spans="1:18" ht="40" x14ac:dyDescent="0.35">
      <c r="A294"/>
      <c r="B294"/>
      <c r="C294"/>
      <c r="D294" s="58" t="str">
        <f t="shared" si="31"/>
        <v>M_11311</v>
      </c>
      <c r="E294" s="59" t="s">
        <v>1134</v>
      </c>
      <c r="F294" s="51" t="s">
        <v>1135</v>
      </c>
      <c r="G294" s="54">
        <v>3734861000</v>
      </c>
      <c r="H294" s="54">
        <v>5222484000</v>
      </c>
      <c r="I294" s="54">
        <v>624194900</v>
      </c>
      <c r="J294" s="54">
        <f t="shared" si="29"/>
        <v>4598289100</v>
      </c>
      <c r="K294" s="54"/>
      <c r="L294" s="54"/>
      <c r="M294" s="54"/>
      <c r="N294" s="54"/>
      <c r="O294" s="54"/>
      <c r="P294" s="54"/>
      <c r="Q294" s="98">
        <v>5629158520</v>
      </c>
      <c r="R294" s="54">
        <f t="shared" si="30"/>
        <v>1894297520</v>
      </c>
    </row>
    <row r="295" spans="1:18" ht="30" x14ac:dyDescent="0.35">
      <c r="A295"/>
      <c r="B295"/>
      <c r="C295"/>
      <c r="D295" s="58" t="str">
        <f t="shared" si="31"/>
        <v>M_11311</v>
      </c>
      <c r="E295" s="59" t="s">
        <v>1136</v>
      </c>
      <c r="F295" s="51" t="s">
        <v>1137</v>
      </c>
      <c r="G295" s="54">
        <v>562755000</v>
      </c>
      <c r="H295" s="54">
        <v>360450000</v>
      </c>
      <c r="I295" s="54">
        <v>182795000</v>
      </c>
      <c r="J295" s="54">
        <f t="shared" si="29"/>
        <v>177655000</v>
      </c>
      <c r="K295" s="54"/>
      <c r="L295" s="54"/>
      <c r="M295" s="54"/>
      <c r="N295" s="54"/>
      <c r="O295" s="54"/>
      <c r="P295" s="54"/>
      <c r="Q295" s="98">
        <v>500000000</v>
      </c>
      <c r="R295" s="54">
        <f t="shared" si="30"/>
        <v>-62755000</v>
      </c>
    </row>
    <row r="296" spans="1:18" ht="30" x14ac:dyDescent="0.35">
      <c r="A296"/>
      <c r="B296"/>
      <c r="C296"/>
      <c r="D296" s="58" t="str">
        <f t="shared" si="31"/>
        <v>M_11311</v>
      </c>
      <c r="E296" s="59" t="s">
        <v>1138</v>
      </c>
      <c r="F296" s="51" t="s">
        <v>1139</v>
      </c>
      <c r="G296" s="54">
        <v>882139000</v>
      </c>
      <c r="H296" s="54">
        <v>361350000</v>
      </c>
      <c r="I296" s="54"/>
      <c r="J296" s="54">
        <f t="shared" si="29"/>
        <v>361350000</v>
      </c>
      <c r="K296" s="54"/>
      <c r="L296" s="54"/>
      <c r="M296" s="54"/>
      <c r="N296" s="54"/>
      <c r="O296" s="54"/>
      <c r="P296" s="54"/>
      <c r="Q296" s="98">
        <v>372190500</v>
      </c>
      <c r="R296" s="54">
        <f t="shared" si="30"/>
        <v>-509948500</v>
      </c>
    </row>
    <row r="297" spans="1:18" ht="30" x14ac:dyDescent="0.35">
      <c r="A297"/>
      <c r="B297"/>
      <c r="C297"/>
      <c r="D297" s="58" t="str">
        <f t="shared" si="31"/>
        <v>M_11311</v>
      </c>
      <c r="E297" s="59" t="s">
        <v>1140</v>
      </c>
      <c r="F297" s="51" t="s">
        <v>1141</v>
      </c>
      <c r="G297" s="54">
        <v>101295000</v>
      </c>
      <c r="H297" s="54">
        <v>54750000</v>
      </c>
      <c r="I297" s="54"/>
      <c r="J297" s="54">
        <f t="shared" si="29"/>
        <v>54750000</v>
      </c>
      <c r="K297" s="54"/>
      <c r="L297" s="54"/>
      <c r="M297" s="54"/>
      <c r="N297" s="54"/>
      <c r="O297" s="54"/>
      <c r="P297" s="54"/>
      <c r="Q297" s="98">
        <v>56392500</v>
      </c>
      <c r="R297" s="54">
        <f t="shared" si="30"/>
        <v>-44902500</v>
      </c>
    </row>
    <row r="298" spans="1:18" ht="40" x14ac:dyDescent="0.35">
      <c r="A298"/>
      <c r="B298"/>
      <c r="C298"/>
      <c r="D298" s="58" t="str">
        <f t="shared" si="31"/>
        <v>M_11311</v>
      </c>
      <c r="E298" s="59" t="s">
        <v>1142</v>
      </c>
      <c r="F298" s="51" t="s">
        <v>1143</v>
      </c>
      <c r="G298" s="54">
        <v>225101000</v>
      </c>
      <c r="H298" s="54">
        <v>219000000</v>
      </c>
      <c r="I298" s="54"/>
      <c r="J298" s="54">
        <f t="shared" si="29"/>
        <v>219000000</v>
      </c>
      <c r="K298" s="54"/>
      <c r="L298" s="54"/>
      <c r="M298" s="54"/>
      <c r="N298" s="54"/>
      <c r="O298" s="54"/>
      <c r="P298" s="54"/>
      <c r="Q298" s="98">
        <v>225570000</v>
      </c>
      <c r="R298" s="54">
        <f t="shared" si="30"/>
        <v>469000</v>
      </c>
    </row>
    <row r="299" spans="1:18" ht="20" x14ac:dyDescent="0.35">
      <c r="A299"/>
      <c r="B299"/>
      <c r="C299"/>
      <c r="D299" s="58" t="str">
        <f t="shared" si="31"/>
        <v>M_11311</v>
      </c>
      <c r="E299" s="59" t="s">
        <v>1144</v>
      </c>
      <c r="F299" s="51" t="s">
        <v>1145</v>
      </c>
      <c r="G299" s="54">
        <v>112551000</v>
      </c>
      <c r="H299" s="54">
        <v>30000000</v>
      </c>
      <c r="I299" s="54"/>
      <c r="J299" s="54">
        <f t="shared" si="29"/>
        <v>30000000</v>
      </c>
      <c r="K299" s="54"/>
      <c r="L299" s="54"/>
      <c r="M299" s="54"/>
      <c r="N299" s="54"/>
      <c r="O299" s="54"/>
      <c r="P299" s="54"/>
      <c r="Q299" s="98">
        <v>30900000</v>
      </c>
      <c r="R299" s="54">
        <f t="shared" si="30"/>
        <v>-81651000</v>
      </c>
    </row>
    <row r="300" spans="1:18" ht="30" x14ac:dyDescent="0.35">
      <c r="A300"/>
      <c r="B300"/>
      <c r="C300"/>
      <c r="D300" s="58" t="str">
        <f t="shared" si="31"/>
        <v>M_11312</v>
      </c>
      <c r="E300" s="59" t="s">
        <v>1146</v>
      </c>
      <c r="F300" s="51" t="s">
        <v>1147</v>
      </c>
      <c r="G300" s="54">
        <v>3000000000</v>
      </c>
      <c r="H300" s="54">
        <v>3095000000</v>
      </c>
      <c r="I300" s="54">
        <v>1258680000</v>
      </c>
      <c r="J300" s="54">
        <f t="shared" si="29"/>
        <v>1836320000</v>
      </c>
      <c r="K300" s="54"/>
      <c r="L300" s="54"/>
      <c r="M300" s="54"/>
      <c r="N300" s="54"/>
      <c r="O300" s="54"/>
      <c r="P300" s="54"/>
      <c r="Q300" s="98">
        <v>3600850000</v>
      </c>
      <c r="R300" s="54">
        <f t="shared" si="30"/>
        <v>600850000</v>
      </c>
    </row>
    <row r="301" spans="1:18" ht="30" x14ac:dyDescent="0.35">
      <c r="A301"/>
      <c r="B301"/>
      <c r="C301"/>
      <c r="D301" s="58" t="str">
        <f t="shared" si="31"/>
        <v>M_11312</v>
      </c>
      <c r="E301" s="59" t="s">
        <v>1148</v>
      </c>
      <c r="F301" s="51" t="s">
        <v>1149</v>
      </c>
      <c r="G301" s="54">
        <v>844132000</v>
      </c>
      <c r="H301" s="54">
        <v>975800000</v>
      </c>
      <c r="I301" s="54">
        <v>113050000</v>
      </c>
      <c r="J301" s="54">
        <f t="shared" si="29"/>
        <v>862750000</v>
      </c>
      <c r="K301" s="54"/>
      <c r="L301" s="54"/>
      <c r="M301" s="54"/>
      <c r="N301" s="54"/>
      <c r="O301" s="54"/>
      <c r="P301" s="54"/>
      <c r="Q301" s="98">
        <v>1005074000</v>
      </c>
      <c r="R301" s="54">
        <f t="shared" si="30"/>
        <v>160942000</v>
      </c>
    </row>
    <row r="302" spans="1:18" ht="20" x14ac:dyDescent="0.35">
      <c r="A302"/>
      <c r="B302"/>
      <c r="C302"/>
      <c r="D302" s="58" t="str">
        <f t="shared" si="31"/>
        <v>M_11312</v>
      </c>
      <c r="E302" s="59" t="s">
        <v>1150</v>
      </c>
      <c r="F302" s="51" t="s">
        <v>1151</v>
      </c>
      <c r="G302" s="54">
        <v>1111514000</v>
      </c>
      <c r="H302" s="54">
        <v>936630000</v>
      </c>
      <c r="I302" s="54">
        <v>80430000</v>
      </c>
      <c r="J302" s="54">
        <f t="shared" si="29"/>
        <v>856200000</v>
      </c>
      <c r="K302" s="54"/>
      <c r="L302" s="54"/>
      <c r="M302" s="54"/>
      <c r="N302" s="54"/>
      <c r="O302" s="54"/>
      <c r="P302" s="54"/>
      <c r="Q302" s="98">
        <v>964728900</v>
      </c>
      <c r="R302" s="54">
        <f t="shared" si="30"/>
        <v>-146785100</v>
      </c>
    </row>
    <row r="303" spans="1:18" ht="30" x14ac:dyDescent="0.35">
      <c r="A303"/>
      <c r="B303"/>
      <c r="C303"/>
      <c r="D303" s="58" t="str">
        <f t="shared" si="31"/>
        <v>M_11313</v>
      </c>
      <c r="E303" s="59" t="s">
        <v>1152</v>
      </c>
      <c r="F303" s="51" t="s">
        <v>1153</v>
      </c>
      <c r="G303" s="54">
        <v>112550500</v>
      </c>
      <c r="H303" s="54">
        <v>109500000</v>
      </c>
      <c r="I303" s="54"/>
      <c r="J303" s="54">
        <f t="shared" si="29"/>
        <v>109500000</v>
      </c>
      <c r="K303" s="54"/>
      <c r="L303" s="54"/>
      <c r="M303" s="54"/>
      <c r="N303" s="54"/>
      <c r="O303" s="54"/>
      <c r="P303" s="54"/>
      <c r="Q303" s="98">
        <v>112785000</v>
      </c>
      <c r="R303" s="54">
        <f t="shared" si="30"/>
        <v>234500</v>
      </c>
    </row>
    <row r="304" spans="1:18" ht="30" x14ac:dyDescent="0.35">
      <c r="A304"/>
      <c r="B304"/>
      <c r="C304"/>
      <c r="D304" s="58" t="str">
        <f t="shared" si="31"/>
        <v>M_11313</v>
      </c>
      <c r="E304" s="59" t="s">
        <v>1154</v>
      </c>
      <c r="F304" s="51" t="s">
        <v>1155</v>
      </c>
      <c r="G304" s="54">
        <v>112550500</v>
      </c>
      <c r="H304" s="54">
        <v>109500000</v>
      </c>
      <c r="I304" s="54"/>
      <c r="J304" s="54">
        <f t="shared" si="29"/>
        <v>109500000</v>
      </c>
      <c r="K304" s="54"/>
      <c r="L304" s="54"/>
      <c r="M304" s="54"/>
      <c r="N304" s="54"/>
      <c r="O304" s="54"/>
      <c r="P304" s="54"/>
      <c r="Q304" s="98">
        <v>112785000</v>
      </c>
      <c r="R304" s="54">
        <f t="shared" si="30"/>
        <v>234500</v>
      </c>
    </row>
    <row r="305" spans="1:18" ht="30" x14ac:dyDescent="0.35">
      <c r="A305"/>
      <c r="B305"/>
      <c r="C305"/>
      <c r="D305" s="58" t="str">
        <f t="shared" si="31"/>
        <v>M_11321</v>
      </c>
      <c r="E305" s="59" t="s">
        <v>1156</v>
      </c>
      <c r="F305" s="51" t="s">
        <v>1157</v>
      </c>
      <c r="G305" s="54">
        <v>225101000</v>
      </c>
      <c r="H305" s="54">
        <v>59200000</v>
      </c>
      <c r="I305" s="54">
        <v>34510000</v>
      </c>
      <c r="J305" s="54">
        <f t="shared" si="29"/>
        <v>24690000</v>
      </c>
      <c r="K305" s="54"/>
      <c r="L305" s="54"/>
      <c r="M305" s="54"/>
      <c r="N305" s="54"/>
      <c r="O305" s="54"/>
      <c r="P305" s="54"/>
      <c r="Q305" s="98">
        <v>60976000</v>
      </c>
      <c r="R305" s="54">
        <f t="shared" si="30"/>
        <v>-164125000</v>
      </c>
    </row>
    <row r="306" spans="1:18" ht="30" x14ac:dyDescent="0.35">
      <c r="A306"/>
      <c r="B306"/>
      <c r="C306"/>
      <c r="D306" s="58" t="str">
        <f t="shared" si="31"/>
        <v>M_11321</v>
      </c>
      <c r="E306" s="59" t="s">
        <v>1158</v>
      </c>
      <c r="F306" s="51" t="s">
        <v>1159</v>
      </c>
      <c r="G306" s="54">
        <v>56275500</v>
      </c>
      <c r="H306" s="54">
        <v>55500000</v>
      </c>
      <c r="I306" s="54">
        <v>32200000</v>
      </c>
      <c r="J306" s="54">
        <f t="shared" si="29"/>
        <v>23300000</v>
      </c>
      <c r="K306" s="54"/>
      <c r="L306" s="54"/>
      <c r="M306" s="54"/>
      <c r="N306" s="54"/>
      <c r="O306" s="54"/>
      <c r="P306" s="54"/>
      <c r="Q306" s="98">
        <v>57165000</v>
      </c>
      <c r="R306" s="54">
        <f t="shared" si="30"/>
        <v>889500</v>
      </c>
    </row>
    <row r="307" spans="1:18" ht="40" x14ac:dyDescent="0.35">
      <c r="A307"/>
      <c r="B307"/>
      <c r="C307"/>
      <c r="D307" s="58" t="str">
        <f t="shared" si="31"/>
        <v>M_11322</v>
      </c>
      <c r="E307" s="59" t="s">
        <v>1160</v>
      </c>
      <c r="F307" s="51" t="s">
        <v>1161</v>
      </c>
      <c r="G307" s="54">
        <v>225101000</v>
      </c>
      <c r="H307" s="54">
        <v>54750000</v>
      </c>
      <c r="I307" s="54"/>
      <c r="J307" s="54">
        <f t="shared" si="29"/>
        <v>54750000</v>
      </c>
      <c r="K307" s="54"/>
      <c r="L307" s="54"/>
      <c r="M307" s="54"/>
      <c r="N307" s="54"/>
      <c r="O307" s="54"/>
      <c r="P307" s="54"/>
      <c r="Q307" s="98">
        <v>56392500</v>
      </c>
      <c r="R307" s="54">
        <f t="shared" si="30"/>
        <v>-168708500</v>
      </c>
    </row>
    <row r="308" spans="1:18" ht="20" x14ac:dyDescent="0.35">
      <c r="A308"/>
      <c r="B308"/>
      <c r="C308"/>
      <c r="D308" s="58" t="str">
        <f t="shared" si="31"/>
        <v>M_11322</v>
      </c>
      <c r="E308" s="59" t="s">
        <v>1162</v>
      </c>
      <c r="F308" s="51" t="s">
        <v>1163</v>
      </c>
      <c r="G308" s="54">
        <v>225101000</v>
      </c>
      <c r="H308" s="54">
        <v>200000000</v>
      </c>
      <c r="I308" s="54">
        <v>90000000</v>
      </c>
      <c r="J308" s="54">
        <f t="shared" si="29"/>
        <v>110000000</v>
      </c>
      <c r="K308" s="54"/>
      <c r="L308" s="54"/>
      <c r="M308" s="54"/>
      <c r="N308" s="54"/>
      <c r="O308" s="54"/>
      <c r="P308" s="54"/>
      <c r="Q308" s="98">
        <v>550000000</v>
      </c>
      <c r="R308" s="54">
        <f t="shared" si="30"/>
        <v>324899000</v>
      </c>
    </row>
    <row r="309" spans="1:18" ht="30" x14ac:dyDescent="0.35">
      <c r="A309"/>
      <c r="B309"/>
      <c r="C309"/>
      <c r="D309" s="58" t="str">
        <f t="shared" si="31"/>
        <v>M_11323</v>
      </c>
      <c r="E309" s="59" t="s">
        <v>1164</v>
      </c>
      <c r="F309" s="51" t="s">
        <v>1165</v>
      </c>
      <c r="G309" s="54">
        <v>112551000</v>
      </c>
      <c r="H309" s="54">
        <v>115200000</v>
      </c>
      <c r="I309" s="54">
        <v>67200000</v>
      </c>
      <c r="J309" s="54">
        <f t="shared" si="29"/>
        <v>48000000</v>
      </c>
      <c r="K309" s="54"/>
      <c r="L309" s="54"/>
      <c r="M309" s="54"/>
      <c r="N309" s="54"/>
      <c r="O309" s="54"/>
      <c r="P309" s="54"/>
      <c r="Q309" s="98">
        <v>118656000</v>
      </c>
      <c r="R309" s="54">
        <f t="shared" si="30"/>
        <v>6105000</v>
      </c>
    </row>
    <row r="310" spans="1:18" ht="20" x14ac:dyDescent="0.35">
      <c r="A310"/>
      <c r="B310"/>
      <c r="C310"/>
      <c r="D310" s="58" t="str">
        <f t="shared" si="31"/>
        <v>M_11323</v>
      </c>
      <c r="E310" s="59" t="s">
        <v>1166</v>
      </c>
      <c r="F310" s="51" t="s">
        <v>1167</v>
      </c>
      <c r="G310" s="54">
        <v>56275500</v>
      </c>
      <c r="H310" s="54">
        <v>4500000</v>
      </c>
      <c r="I310" s="54"/>
      <c r="J310" s="54">
        <f t="shared" si="29"/>
        <v>4500000</v>
      </c>
      <c r="K310" s="54"/>
      <c r="L310" s="54"/>
      <c r="M310" s="54"/>
      <c r="N310" s="54"/>
      <c r="O310" s="54"/>
      <c r="P310" s="54"/>
      <c r="Q310" s="98">
        <v>20000000</v>
      </c>
      <c r="R310" s="54">
        <f t="shared" si="30"/>
        <v>-36275500</v>
      </c>
    </row>
    <row r="311" spans="1:18" ht="30" x14ac:dyDescent="0.35">
      <c r="A311"/>
      <c r="B311"/>
      <c r="C311"/>
      <c r="D311" s="58" t="str">
        <f t="shared" si="31"/>
        <v>M_11411</v>
      </c>
      <c r="E311" s="59" t="s">
        <v>1168</v>
      </c>
      <c r="F311" s="51" t="s">
        <v>1169</v>
      </c>
      <c r="G311" s="54">
        <v>25000000</v>
      </c>
      <c r="H311" s="54"/>
      <c r="I311" s="54"/>
      <c r="J311" s="54">
        <f t="shared" si="29"/>
        <v>0</v>
      </c>
      <c r="K311" s="54"/>
      <c r="L311" s="54"/>
      <c r="M311" s="54"/>
      <c r="N311" s="54"/>
      <c r="O311" s="54"/>
      <c r="P311" s="54"/>
      <c r="Q311" s="54"/>
      <c r="R311" s="54">
        <f t="shared" si="30"/>
        <v>-25000000</v>
      </c>
    </row>
    <row r="312" spans="1:18" ht="40" x14ac:dyDescent="0.35">
      <c r="A312"/>
      <c r="B312"/>
      <c r="C312"/>
      <c r="D312" s="58" t="str">
        <f t="shared" si="31"/>
        <v>M_11411</v>
      </c>
      <c r="E312" s="59" t="s">
        <v>1170</v>
      </c>
      <c r="F312" s="51" t="s">
        <v>1171</v>
      </c>
      <c r="G312" s="54">
        <v>90000000</v>
      </c>
      <c r="H312" s="54">
        <v>90100000</v>
      </c>
      <c r="I312" s="54"/>
      <c r="J312" s="54">
        <f t="shared" si="29"/>
        <v>90100000</v>
      </c>
      <c r="K312" s="54"/>
      <c r="L312" s="54"/>
      <c r="M312" s="54"/>
      <c r="N312" s="54"/>
      <c r="O312" s="54"/>
      <c r="P312" s="54"/>
      <c r="Q312" s="54"/>
      <c r="R312" s="54">
        <f t="shared" si="30"/>
        <v>-90000000</v>
      </c>
    </row>
    <row r="313" spans="1:18" ht="40" x14ac:dyDescent="0.35">
      <c r="A313"/>
      <c r="B313"/>
      <c r="C313"/>
      <c r="D313" s="58" t="str">
        <f t="shared" si="31"/>
        <v>M_11411</v>
      </c>
      <c r="E313" s="59" t="s">
        <v>1172</v>
      </c>
      <c r="F313" s="51" t="s">
        <v>1173</v>
      </c>
      <c r="G313" s="54">
        <v>480000000</v>
      </c>
      <c r="H313" s="54">
        <v>564900000</v>
      </c>
      <c r="I313" s="54">
        <v>154173610</v>
      </c>
      <c r="J313" s="54">
        <f t="shared" si="29"/>
        <v>410726390</v>
      </c>
      <c r="K313" s="54"/>
      <c r="L313" s="54"/>
      <c r="M313" s="54"/>
      <c r="N313" s="54"/>
      <c r="O313" s="54"/>
      <c r="P313" s="54"/>
      <c r="Q313" s="54"/>
      <c r="R313" s="54">
        <f t="shared" si="30"/>
        <v>-480000000</v>
      </c>
    </row>
    <row r="314" spans="1:18" ht="50" x14ac:dyDescent="0.35">
      <c r="A314"/>
      <c r="B314"/>
      <c r="C314"/>
      <c r="D314" s="58" t="str">
        <f t="shared" si="31"/>
        <v>M_11421</v>
      </c>
      <c r="E314" s="59" t="s">
        <v>1174</v>
      </c>
      <c r="F314" s="51" t="s">
        <v>1175</v>
      </c>
      <c r="G314" s="54">
        <v>5000000</v>
      </c>
      <c r="H314" s="54"/>
      <c r="I314" s="54"/>
      <c r="J314" s="54">
        <f t="shared" si="29"/>
        <v>0</v>
      </c>
      <c r="K314" s="54"/>
      <c r="L314" s="54"/>
      <c r="M314" s="54"/>
      <c r="N314" s="54"/>
      <c r="O314" s="54"/>
      <c r="P314" s="54"/>
      <c r="Q314" s="54"/>
      <c r="R314" s="54">
        <f t="shared" si="30"/>
        <v>-5000000</v>
      </c>
    </row>
    <row r="315" spans="1:18" ht="40" x14ac:dyDescent="0.35">
      <c r="A315"/>
      <c r="B315"/>
      <c r="C315"/>
      <c r="D315" s="58" t="str">
        <f t="shared" si="31"/>
        <v>M_11421</v>
      </c>
      <c r="E315" s="59" t="s">
        <v>1176</v>
      </c>
      <c r="F315" s="51" t="s">
        <v>1177</v>
      </c>
      <c r="G315" s="54">
        <v>10000000</v>
      </c>
      <c r="H315" s="54">
        <v>5000000</v>
      </c>
      <c r="I315" s="54"/>
      <c r="J315" s="54">
        <f t="shared" si="29"/>
        <v>5000000</v>
      </c>
      <c r="K315" s="54"/>
      <c r="L315" s="54"/>
      <c r="M315" s="54"/>
      <c r="N315" s="54"/>
      <c r="O315" s="54"/>
      <c r="P315" s="54"/>
      <c r="Q315" s="54"/>
      <c r="R315" s="54">
        <f t="shared" si="30"/>
        <v>-10000000</v>
      </c>
    </row>
    <row r="316" spans="1:18" ht="30" x14ac:dyDescent="0.35">
      <c r="A316"/>
      <c r="B316"/>
      <c r="C316"/>
      <c r="D316" s="58" t="str">
        <f t="shared" si="31"/>
        <v>M_11511</v>
      </c>
      <c r="E316" s="59" t="s">
        <v>1178</v>
      </c>
      <c r="F316" s="51" t="s">
        <v>1179</v>
      </c>
      <c r="G316" s="54">
        <v>142418100</v>
      </c>
      <c r="H316" s="54">
        <v>138270000</v>
      </c>
      <c r="I316" s="54"/>
      <c r="J316" s="54">
        <f t="shared" si="29"/>
        <v>138270000</v>
      </c>
      <c r="K316" s="54"/>
      <c r="L316" s="54"/>
      <c r="M316" s="54"/>
      <c r="N316" s="54"/>
      <c r="O316" s="54"/>
      <c r="P316" s="54"/>
      <c r="Q316" s="98">
        <v>167160000</v>
      </c>
      <c r="R316" s="54">
        <f t="shared" si="30"/>
        <v>24741900</v>
      </c>
    </row>
    <row r="317" spans="1:18" ht="30" x14ac:dyDescent="0.35">
      <c r="A317"/>
      <c r="B317"/>
      <c r="C317"/>
      <c r="D317" s="58" t="str">
        <f t="shared" si="31"/>
        <v>M_11511</v>
      </c>
      <c r="E317" s="59" t="s">
        <v>1180</v>
      </c>
      <c r="F317" s="51" t="s">
        <v>1181</v>
      </c>
      <c r="G317" s="54">
        <v>302600540</v>
      </c>
      <c r="H317" s="54">
        <v>465286933</v>
      </c>
      <c r="I317" s="54">
        <v>465286933</v>
      </c>
      <c r="J317" s="54">
        <f t="shared" si="29"/>
        <v>0</v>
      </c>
      <c r="K317" s="54"/>
      <c r="L317" s="54"/>
      <c r="M317" s="54"/>
      <c r="N317" s="54"/>
      <c r="O317" s="54"/>
      <c r="P317" s="54"/>
      <c r="Q317" s="98">
        <v>484970000</v>
      </c>
      <c r="R317" s="54">
        <f t="shared" si="30"/>
        <v>182369460</v>
      </c>
    </row>
    <row r="318" spans="1:18" ht="30" x14ac:dyDescent="0.35">
      <c r="A318"/>
      <c r="B318"/>
      <c r="C318"/>
      <c r="D318" s="58" t="str">
        <f t="shared" si="31"/>
        <v>M_11511</v>
      </c>
      <c r="E318" s="59" t="s">
        <v>1182</v>
      </c>
      <c r="F318" s="51" t="s">
        <v>1183</v>
      </c>
      <c r="G318" s="54">
        <v>30000000</v>
      </c>
      <c r="H318" s="54">
        <v>5000000</v>
      </c>
      <c r="I318" s="54"/>
      <c r="J318" s="54">
        <f t="shared" si="29"/>
        <v>5000000</v>
      </c>
      <c r="K318" s="54"/>
      <c r="L318" s="54"/>
      <c r="M318" s="54"/>
      <c r="N318" s="54"/>
      <c r="O318" s="54"/>
      <c r="P318" s="54"/>
      <c r="Q318" s="98">
        <v>10000000</v>
      </c>
      <c r="R318" s="54">
        <f t="shared" si="30"/>
        <v>-20000000</v>
      </c>
    </row>
    <row r="319" spans="1:18" ht="20" x14ac:dyDescent="0.35">
      <c r="A319"/>
      <c r="B319"/>
      <c r="C319"/>
      <c r="D319" s="58" t="str">
        <f t="shared" si="31"/>
        <v>M_11511</v>
      </c>
      <c r="E319" s="59" t="s">
        <v>1184</v>
      </c>
      <c r="F319" s="51" t="s">
        <v>1185</v>
      </c>
      <c r="G319" s="54">
        <v>20000000</v>
      </c>
      <c r="H319" s="54">
        <v>5000000</v>
      </c>
      <c r="I319" s="54"/>
      <c r="J319" s="54">
        <f t="shared" si="29"/>
        <v>5000000</v>
      </c>
      <c r="K319" s="54"/>
      <c r="L319" s="54"/>
      <c r="M319" s="54"/>
      <c r="N319" s="54"/>
      <c r="O319" s="54"/>
      <c r="P319" s="54"/>
      <c r="Q319" s="98">
        <v>10000000</v>
      </c>
      <c r="R319" s="54">
        <f t="shared" si="30"/>
        <v>-10000000</v>
      </c>
    </row>
    <row r="320" spans="1:18" ht="30" x14ac:dyDescent="0.35">
      <c r="A320"/>
      <c r="B320"/>
      <c r="C320"/>
      <c r="D320" s="58" t="str">
        <f t="shared" si="31"/>
        <v>M_11521</v>
      </c>
      <c r="E320" s="59" t="s">
        <v>1186</v>
      </c>
      <c r="F320" s="51" t="s">
        <v>1187</v>
      </c>
      <c r="G320" s="54">
        <v>266594900</v>
      </c>
      <c r="H320" s="54">
        <v>194492015</v>
      </c>
      <c r="I320" s="54"/>
      <c r="J320" s="54">
        <f t="shared" si="29"/>
        <v>194492015</v>
      </c>
      <c r="K320" s="54"/>
      <c r="L320" s="54"/>
      <c r="M320" s="54"/>
      <c r="N320" s="54"/>
      <c r="O320" s="54"/>
      <c r="P320" s="54"/>
      <c r="Q320" s="98">
        <v>195939000</v>
      </c>
      <c r="R320" s="54">
        <f t="shared" si="30"/>
        <v>-70655900</v>
      </c>
    </row>
    <row r="321" spans="1:18" ht="20" x14ac:dyDescent="0.35">
      <c r="A321"/>
      <c r="B321"/>
      <c r="C321"/>
      <c r="D321" s="58" t="str">
        <f t="shared" si="31"/>
        <v>M_11521</v>
      </c>
      <c r="E321" s="59" t="s">
        <v>1188</v>
      </c>
      <c r="F321" s="51" t="s">
        <v>1189</v>
      </c>
      <c r="G321" s="54">
        <v>20000000</v>
      </c>
      <c r="H321" s="54">
        <v>5000000</v>
      </c>
      <c r="I321" s="54"/>
      <c r="J321" s="54">
        <f t="shared" si="29"/>
        <v>5000000</v>
      </c>
      <c r="K321" s="54"/>
      <c r="L321" s="54"/>
      <c r="M321" s="54"/>
      <c r="N321" s="54"/>
      <c r="O321" s="54"/>
      <c r="P321" s="54"/>
      <c r="Q321" s="98">
        <v>10000000</v>
      </c>
      <c r="R321" s="54">
        <f t="shared" si="30"/>
        <v>-10000000</v>
      </c>
    </row>
    <row r="322" spans="1:18" ht="20" x14ac:dyDescent="0.35">
      <c r="A322"/>
      <c r="B322"/>
      <c r="C322"/>
      <c r="D322" s="58" t="str">
        <f t="shared" si="31"/>
        <v>M_11521</v>
      </c>
      <c r="E322" s="59" t="s">
        <v>1190</v>
      </c>
      <c r="F322" s="51" t="s">
        <v>1191</v>
      </c>
      <c r="G322" s="54">
        <v>18539471</v>
      </c>
      <c r="H322" s="54">
        <v>5000000</v>
      </c>
      <c r="I322" s="54"/>
      <c r="J322" s="54">
        <f t="shared" si="29"/>
        <v>5000000</v>
      </c>
      <c r="K322" s="54"/>
      <c r="L322" s="54"/>
      <c r="M322" s="54"/>
      <c r="N322" s="54"/>
      <c r="O322" s="54"/>
      <c r="P322" s="54"/>
      <c r="Q322" s="98">
        <v>10000000</v>
      </c>
      <c r="R322" s="54">
        <f t="shared" si="30"/>
        <v>-8539471</v>
      </c>
    </row>
    <row r="323" spans="1:18" ht="30" x14ac:dyDescent="0.35">
      <c r="A323"/>
      <c r="B323"/>
      <c r="C323"/>
      <c r="D323" s="58" t="str">
        <f t="shared" si="31"/>
        <v>M_11521</v>
      </c>
      <c r="E323" s="59" t="s">
        <v>1192</v>
      </c>
      <c r="F323" s="51" t="s">
        <v>1193</v>
      </c>
      <c r="G323" s="54">
        <v>97180000</v>
      </c>
      <c r="H323" s="54">
        <v>91951840</v>
      </c>
      <c r="I323" s="54">
        <v>25765888</v>
      </c>
      <c r="J323" s="54">
        <f t="shared" si="29"/>
        <v>66185952</v>
      </c>
      <c r="K323" s="54"/>
      <c r="L323" s="54"/>
      <c r="M323" s="54"/>
      <c r="N323" s="54"/>
      <c r="O323" s="54"/>
      <c r="P323" s="54"/>
      <c r="Q323" s="98">
        <v>122230000</v>
      </c>
      <c r="R323" s="54">
        <f t="shared" si="30"/>
        <v>25050000</v>
      </c>
    </row>
    <row r="324" spans="1:18" ht="30" x14ac:dyDescent="0.35">
      <c r="A324"/>
      <c r="B324"/>
      <c r="C324"/>
      <c r="D324" s="58" t="str">
        <f t="shared" si="31"/>
        <v>M_90511</v>
      </c>
      <c r="E324" s="59" t="s">
        <v>1194</v>
      </c>
      <c r="F324" s="51" t="s">
        <v>1195</v>
      </c>
      <c r="G324" s="54">
        <v>450000000</v>
      </c>
      <c r="H324" s="54">
        <v>657653180</v>
      </c>
      <c r="I324" s="54">
        <v>338270530</v>
      </c>
      <c r="J324" s="54">
        <f t="shared" si="29"/>
        <v>319382650</v>
      </c>
      <c r="K324" s="54"/>
      <c r="L324" s="54"/>
      <c r="M324" s="54"/>
      <c r="N324" s="54"/>
      <c r="O324" s="54"/>
      <c r="P324" s="54"/>
      <c r="Q324" s="54">
        <v>575934360</v>
      </c>
      <c r="R324" s="54">
        <f t="shared" si="30"/>
        <v>125934360</v>
      </c>
    </row>
    <row r="325" spans="1:18" ht="40" x14ac:dyDescent="0.35">
      <c r="A325"/>
      <c r="B325"/>
      <c r="C325"/>
      <c r="D325" s="58" t="str">
        <f t="shared" si="31"/>
        <v>M_90511</v>
      </c>
      <c r="E325" s="59" t="s">
        <v>1196</v>
      </c>
      <c r="F325" s="51" t="s">
        <v>1197</v>
      </c>
      <c r="G325" s="54">
        <v>0</v>
      </c>
      <c r="H325" s="54">
        <v>77040000</v>
      </c>
      <c r="I325" s="54">
        <v>35000000</v>
      </c>
      <c r="J325" s="54">
        <f t="shared" si="29"/>
        <v>42040000</v>
      </c>
      <c r="K325" s="54"/>
      <c r="L325" s="54"/>
      <c r="M325" s="54"/>
      <c r="N325" s="54"/>
      <c r="O325" s="54"/>
      <c r="P325" s="54"/>
      <c r="Q325" s="54">
        <v>115200000</v>
      </c>
      <c r="R325" s="54">
        <f t="shared" si="30"/>
        <v>115200000</v>
      </c>
    </row>
    <row r="326" spans="1:18" ht="30" x14ac:dyDescent="0.35">
      <c r="A326"/>
      <c r="B326"/>
      <c r="C326"/>
      <c r="D326" s="58" t="str">
        <f t="shared" si="31"/>
        <v>M_90511</v>
      </c>
      <c r="E326" s="59" t="s">
        <v>1198</v>
      </c>
      <c r="F326" s="51" t="s">
        <v>1199</v>
      </c>
      <c r="G326" s="54">
        <v>50000000</v>
      </c>
      <c r="H326" s="54">
        <v>60000000</v>
      </c>
      <c r="I326" s="54">
        <v>44940000</v>
      </c>
      <c r="J326" s="54">
        <f t="shared" si="29"/>
        <v>15060000</v>
      </c>
      <c r="K326" s="54"/>
      <c r="L326" s="54"/>
      <c r="M326" s="54"/>
      <c r="N326" s="54"/>
      <c r="O326" s="54"/>
      <c r="P326" s="54"/>
      <c r="Q326" s="54">
        <v>93360000</v>
      </c>
      <c r="R326" s="54">
        <f t="shared" si="30"/>
        <v>43360000</v>
      </c>
    </row>
    <row r="327" spans="1:18" ht="40" x14ac:dyDescent="0.35">
      <c r="A327"/>
      <c r="B327"/>
      <c r="C327"/>
      <c r="D327" s="58" t="str">
        <f t="shared" si="31"/>
        <v>M_90511</v>
      </c>
      <c r="E327" s="59" t="s">
        <v>1200</v>
      </c>
      <c r="F327" s="51" t="s">
        <v>1201</v>
      </c>
      <c r="G327" s="54">
        <v>100000000</v>
      </c>
      <c r="H327" s="54">
        <v>62400000</v>
      </c>
      <c r="I327" s="54">
        <v>36400000</v>
      </c>
      <c r="J327" s="54">
        <f t="shared" si="29"/>
        <v>26000000</v>
      </c>
      <c r="K327" s="54"/>
      <c r="L327" s="54"/>
      <c r="M327" s="54"/>
      <c r="N327" s="54"/>
      <c r="O327" s="54"/>
      <c r="P327" s="54"/>
      <c r="Q327" s="54">
        <v>232800000</v>
      </c>
      <c r="R327" s="54">
        <f t="shared" si="30"/>
        <v>132800000</v>
      </c>
    </row>
    <row r="328" spans="1:18" ht="30" x14ac:dyDescent="0.35">
      <c r="A328"/>
      <c r="B328"/>
      <c r="C328"/>
      <c r="D328" s="58" t="str">
        <f t="shared" si="31"/>
        <v>M_90521</v>
      </c>
      <c r="E328" s="59" t="s">
        <v>1202</v>
      </c>
      <c r="F328" s="51" t="s">
        <v>1203</v>
      </c>
      <c r="G328" s="54">
        <v>900000000</v>
      </c>
      <c r="H328" s="54">
        <v>597800000</v>
      </c>
      <c r="I328" s="54">
        <v>204050000</v>
      </c>
      <c r="J328" s="54">
        <f t="shared" si="29"/>
        <v>393750000</v>
      </c>
      <c r="K328" s="54"/>
      <c r="L328" s="54"/>
      <c r="M328" s="54"/>
      <c r="N328" s="54"/>
      <c r="O328" s="54"/>
      <c r="P328" s="54"/>
      <c r="Q328" s="54">
        <v>2240000000</v>
      </c>
      <c r="R328" s="54">
        <f t="shared" si="30"/>
        <v>1340000000</v>
      </c>
    </row>
    <row r="329" spans="1:18" ht="30" x14ac:dyDescent="0.35">
      <c r="A329"/>
      <c r="B329"/>
      <c r="C329"/>
      <c r="D329" s="58" t="str">
        <f t="shared" si="31"/>
        <v>M_90521</v>
      </c>
      <c r="E329" s="59" t="s">
        <v>1204</v>
      </c>
      <c r="F329" s="51" t="s">
        <v>1205</v>
      </c>
      <c r="G329" s="54">
        <v>480000000</v>
      </c>
      <c r="H329" s="54">
        <v>195000000</v>
      </c>
      <c r="I329" s="54"/>
      <c r="J329" s="54">
        <f t="shared" si="29"/>
        <v>195000000</v>
      </c>
      <c r="K329" s="54"/>
      <c r="L329" s="54"/>
      <c r="M329" s="54"/>
      <c r="N329" s="54"/>
      <c r="O329" s="54"/>
      <c r="P329" s="54"/>
      <c r="Q329" s="54">
        <v>185000000</v>
      </c>
      <c r="R329" s="54">
        <f t="shared" si="30"/>
        <v>-295000000</v>
      </c>
    </row>
    <row r="330" spans="1:18" ht="20" x14ac:dyDescent="0.35">
      <c r="A330"/>
      <c r="B330"/>
      <c r="C330"/>
      <c r="D330" s="58" t="str">
        <f t="shared" si="31"/>
        <v>M_90521</v>
      </c>
      <c r="E330" s="59" t="s">
        <v>1206</v>
      </c>
      <c r="F330" s="51" t="s">
        <v>1207</v>
      </c>
      <c r="G330" s="54">
        <v>500000000</v>
      </c>
      <c r="H330" s="54">
        <v>3195675646</v>
      </c>
      <c r="I330" s="54"/>
      <c r="J330" s="54">
        <f t="shared" ref="J330:J361" si="32">H330-I330</f>
        <v>3195675646</v>
      </c>
      <c r="K330" s="54"/>
      <c r="L330" s="54"/>
      <c r="M330" s="54"/>
      <c r="N330" s="54"/>
      <c r="O330" s="54"/>
      <c r="P330" s="54"/>
      <c r="Q330" s="54">
        <v>1358000000</v>
      </c>
      <c r="R330" s="54">
        <f t="shared" ref="R330:R361" si="33">Q330-G330</f>
        <v>858000000</v>
      </c>
    </row>
    <row r="331" spans="1:18" ht="30" x14ac:dyDescent="0.35">
      <c r="A331"/>
      <c r="B331"/>
      <c r="C331"/>
      <c r="D331" s="58" t="str">
        <f t="shared" si="31"/>
        <v>M_90521</v>
      </c>
      <c r="E331" s="59" t="s">
        <v>1208</v>
      </c>
      <c r="F331" s="51" t="s">
        <v>1209</v>
      </c>
      <c r="G331" s="54">
        <v>100000000</v>
      </c>
      <c r="H331" s="54">
        <v>405200000</v>
      </c>
      <c r="I331" s="54">
        <v>32200000</v>
      </c>
      <c r="J331" s="54">
        <f t="shared" si="32"/>
        <v>373000000</v>
      </c>
      <c r="K331" s="54"/>
      <c r="L331" s="54"/>
      <c r="M331" s="54"/>
      <c r="N331" s="54"/>
      <c r="O331" s="54"/>
      <c r="P331" s="54"/>
      <c r="Q331" s="54">
        <v>893400000</v>
      </c>
      <c r="R331" s="54">
        <f t="shared" si="33"/>
        <v>793400000</v>
      </c>
    </row>
    <row r="332" spans="1:18" ht="20" x14ac:dyDescent="0.35">
      <c r="A332"/>
      <c r="B332"/>
      <c r="C332"/>
      <c r="D332" s="58" t="str">
        <f t="shared" si="31"/>
        <v>M_90521</v>
      </c>
      <c r="E332" s="59" t="s">
        <v>1210</v>
      </c>
      <c r="F332" s="51" t="s">
        <v>1211</v>
      </c>
      <c r="G332" s="54">
        <v>0</v>
      </c>
      <c r="H332" s="54">
        <v>0</v>
      </c>
      <c r="I332" s="54"/>
      <c r="J332" s="54">
        <f t="shared" si="32"/>
        <v>0</v>
      </c>
      <c r="K332" s="54"/>
      <c r="L332" s="54"/>
      <c r="M332" s="54"/>
      <c r="N332" s="54"/>
      <c r="O332" s="54"/>
      <c r="P332" s="54"/>
      <c r="Q332" s="54">
        <v>300000000</v>
      </c>
      <c r="R332" s="54">
        <f t="shared" si="33"/>
        <v>300000000</v>
      </c>
    </row>
    <row r="333" spans="1:18" ht="30" x14ac:dyDescent="0.35">
      <c r="A333"/>
      <c r="B333"/>
      <c r="C333"/>
      <c r="D333" s="58" t="str">
        <f t="shared" si="31"/>
        <v>M_90521</v>
      </c>
      <c r="E333" s="59" t="s">
        <v>1212</v>
      </c>
      <c r="F333" s="51" t="s">
        <v>1213</v>
      </c>
      <c r="G333" s="54">
        <v>450000000</v>
      </c>
      <c r="H333" s="54">
        <v>459231174</v>
      </c>
      <c r="I333" s="54">
        <v>224751174</v>
      </c>
      <c r="J333" s="54">
        <f t="shared" si="32"/>
        <v>234480000</v>
      </c>
      <c r="K333" s="54"/>
      <c r="L333" s="54"/>
      <c r="M333" s="54"/>
      <c r="N333" s="54"/>
      <c r="O333" s="54"/>
      <c r="P333" s="54"/>
      <c r="Q333" s="54">
        <v>529000000</v>
      </c>
      <c r="R333" s="54">
        <f t="shared" si="33"/>
        <v>79000000</v>
      </c>
    </row>
    <row r="334" spans="1:18" ht="30" x14ac:dyDescent="0.35">
      <c r="A334"/>
      <c r="B334"/>
      <c r="C334"/>
      <c r="D334" s="58" t="str">
        <f t="shared" ref="D334:D361" si="34">LEFT(E334,7)</f>
        <v>M_11611</v>
      </c>
      <c r="E334" s="59" t="s">
        <v>1214</v>
      </c>
      <c r="F334" s="51" t="s">
        <v>1215</v>
      </c>
      <c r="G334" s="54">
        <v>5463635</v>
      </c>
      <c r="H334" s="54">
        <v>55200000</v>
      </c>
      <c r="I334" s="54">
        <v>32200000</v>
      </c>
      <c r="J334" s="54">
        <f t="shared" si="32"/>
        <v>23000000</v>
      </c>
      <c r="K334" s="54"/>
      <c r="L334" s="54"/>
      <c r="M334" s="54"/>
      <c r="N334" s="54"/>
      <c r="O334" s="54"/>
      <c r="P334" s="54"/>
      <c r="Q334" s="98">
        <v>62928000</v>
      </c>
      <c r="R334" s="54">
        <f t="shared" si="33"/>
        <v>57464365</v>
      </c>
    </row>
    <row r="335" spans="1:18" ht="30" x14ac:dyDescent="0.35">
      <c r="A335"/>
      <c r="B335"/>
      <c r="C335"/>
      <c r="D335" s="58" t="str">
        <f t="shared" si="34"/>
        <v>M_11611</v>
      </c>
      <c r="E335" s="59" t="s">
        <v>1216</v>
      </c>
      <c r="F335" s="51" t="s">
        <v>1217</v>
      </c>
      <c r="G335" s="54">
        <v>5463635</v>
      </c>
      <c r="H335" s="54">
        <v>20000000</v>
      </c>
      <c r="I335" s="54"/>
      <c r="J335" s="54">
        <f t="shared" si="32"/>
        <v>20000000</v>
      </c>
      <c r="K335" s="54"/>
      <c r="L335" s="54"/>
      <c r="M335" s="54"/>
      <c r="N335" s="54"/>
      <c r="O335" s="54"/>
      <c r="P335" s="54"/>
      <c r="Q335" s="98">
        <v>22800000</v>
      </c>
      <c r="R335" s="54">
        <f t="shared" si="33"/>
        <v>17336365</v>
      </c>
    </row>
    <row r="336" spans="1:18" ht="40" x14ac:dyDescent="0.35">
      <c r="A336"/>
      <c r="B336"/>
      <c r="C336"/>
      <c r="D336" s="58" t="str">
        <f t="shared" si="34"/>
        <v>M_11621</v>
      </c>
      <c r="E336" s="59" t="s">
        <v>1218</v>
      </c>
      <c r="F336" s="51" t="s">
        <v>1219</v>
      </c>
      <c r="G336" s="54">
        <v>163909050</v>
      </c>
      <c r="H336" s="54">
        <v>317600000</v>
      </c>
      <c r="I336" s="54">
        <v>68600000</v>
      </c>
      <c r="J336" s="54">
        <f t="shared" si="32"/>
        <v>249000000</v>
      </c>
      <c r="K336" s="54"/>
      <c r="L336" s="54"/>
      <c r="M336" s="54"/>
      <c r="N336" s="54"/>
      <c r="O336" s="54"/>
      <c r="P336" s="54"/>
      <c r="Q336" s="98">
        <v>362064000</v>
      </c>
      <c r="R336" s="54">
        <f t="shared" si="33"/>
        <v>198154950</v>
      </c>
    </row>
    <row r="337" spans="1:18" ht="40" x14ac:dyDescent="0.35">
      <c r="A337"/>
      <c r="B337"/>
      <c r="C337"/>
      <c r="D337" s="58" t="str">
        <f t="shared" si="34"/>
        <v>M_11621</v>
      </c>
      <c r="E337" s="59" t="s">
        <v>1220</v>
      </c>
      <c r="F337" s="51" t="s">
        <v>1221</v>
      </c>
      <c r="G337" s="54">
        <v>710272550</v>
      </c>
      <c r="H337" s="54">
        <v>527452500</v>
      </c>
      <c r="I337" s="54">
        <v>161742000</v>
      </c>
      <c r="J337" s="54">
        <f t="shared" si="32"/>
        <v>365710500</v>
      </c>
      <c r="K337" s="54"/>
      <c r="L337" s="54"/>
      <c r="M337" s="54"/>
      <c r="N337" s="54"/>
      <c r="O337" s="54"/>
      <c r="P337" s="54"/>
      <c r="Q337" s="98">
        <v>652528990</v>
      </c>
      <c r="R337" s="54">
        <f t="shared" si="33"/>
        <v>-57743560</v>
      </c>
    </row>
    <row r="338" spans="1:18" ht="50" x14ac:dyDescent="0.35">
      <c r="A338"/>
      <c r="B338"/>
      <c r="C338"/>
      <c r="D338" s="58" t="str">
        <f t="shared" si="34"/>
        <v>M_11621</v>
      </c>
      <c r="E338" s="59" t="s">
        <v>1222</v>
      </c>
      <c r="F338" s="51" t="s">
        <v>1223</v>
      </c>
      <c r="G338" s="54">
        <v>437090800</v>
      </c>
      <c r="H338" s="54">
        <v>428700000</v>
      </c>
      <c r="I338" s="54">
        <v>250075000</v>
      </c>
      <c r="J338" s="54">
        <f t="shared" si="32"/>
        <v>178625000</v>
      </c>
      <c r="K338" s="54"/>
      <c r="L338" s="54"/>
      <c r="M338" s="54"/>
      <c r="N338" s="54"/>
      <c r="O338" s="54"/>
      <c r="P338" s="54"/>
      <c r="Q338" s="98">
        <v>488718000</v>
      </c>
      <c r="R338" s="54">
        <f t="shared" si="33"/>
        <v>51627200</v>
      </c>
    </row>
    <row r="339" spans="1:18" ht="50" x14ac:dyDescent="0.35">
      <c r="A339"/>
      <c r="B339"/>
      <c r="C339"/>
      <c r="D339" s="58" t="str">
        <f t="shared" si="34"/>
        <v>M_11631</v>
      </c>
      <c r="E339" s="59" t="s">
        <v>1224</v>
      </c>
      <c r="F339" s="51" t="s">
        <v>1225</v>
      </c>
      <c r="G339" s="54">
        <v>655636200</v>
      </c>
      <c r="H339" s="54">
        <v>275000000</v>
      </c>
      <c r="I339" s="54">
        <v>12320000</v>
      </c>
      <c r="J339" s="54">
        <f t="shared" si="32"/>
        <v>262680000</v>
      </c>
      <c r="K339" s="54"/>
      <c r="L339" s="54"/>
      <c r="M339" s="54"/>
      <c r="N339" s="54"/>
      <c r="O339" s="54"/>
      <c r="P339" s="54"/>
      <c r="Q339" s="98">
        <v>313500000</v>
      </c>
      <c r="R339" s="54">
        <f t="shared" si="33"/>
        <v>-342136200</v>
      </c>
    </row>
    <row r="340" spans="1:18" ht="50" x14ac:dyDescent="0.35">
      <c r="A340"/>
      <c r="B340"/>
      <c r="C340"/>
      <c r="D340" s="58" t="str">
        <f t="shared" si="34"/>
        <v>M_11631</v>
      </c>
      <c r="E340" s="59" t="s">
        <v>1226</v>
      </c>
      <c r="F340" s="51" t="s">
        <v>1227</v>
      </c>
      <c r="G340" s="54">
        <v>39338172</v>
      </c>
      <c r="H340" s="54">
        <v>203344000</v>
      </c>
      <c r="I340" s="54">
        <v>60284000</v>
      </c>
      <c r="J340" s="54">
        <f t="shared" si="32"/>
        <v>143060000</v>
      </c>
      <c r="K340" s="54"/>
      <c r="L340" s="54"/>
      <c r="M340" s="54"/>
      <c r="N340" s="54"/>
      <c r="O340" s="54"/>
      <c r="P340" s="54"/>
      <c r="Q340" s="98">
        <v>231812160</v>
      </c>
      <c r="R340" s="54">
        <f t="shared" si="33"/>
        <v>192473988</v>
      </c>
    </row>
    <row r="341" spans="1:18" ht="40" x14ac:dyDescent="0.35">
      <c r="A341"/>
      <c r="B341"/>
      <c r="C341"/>
      <c r="D341" s="58" t="str">
        <f t="shared" si="34"/>
        <v>M_11632</v>
      </c>
      <c r="E341" s="59" t="s">
        <v>1228</v>
      </c>
      <c r="F341" s="51" t="s">
        <v>1229</v>
      </c>
      <c r="G341" s="54">
        <v>163909050</v>
      </c>
      <c r="H341" s="54">
        <v>76127500</v>
      </c>
      <c r="I341" s="54"/>
      <c r="J341" s="54">
        <f t="shared" si="32"/>
        <v>76127500</v>
      </c>
      <c r="K341" s="54"/>
      <c r="L341" s="54"/>
      <c r="M341" s="54"/>
      <c r="N341" s="54"/>
      <c r="O341" s="54"/>
      <c r="P341" s="54"/>
      <c r="Q341" s="98">
        <v>86785350</v>
      </c>
      <c r="R341" s="54">
        <f t="shared" si="33"/>
        <v>-77123700</v>
      </c>
    </row>
    <row r="342" spans="1:18" ht="40" x14ac:dyDescent="0.35">
      <c r="A342"/>
      <c r="B342"/>
      <c r="C342"/>
      <c r="D342" s="58" t="str">
        <f t="shared" si="34"/>
        <v>M_11632</v>
      </c>
      <c r="E342" s="59" t="s">
        <v>1230</v>
      </c>
      <c r="F342" s="51" t="s">
        <v>1231</v>
      </c>
      <c r="G342" s="54">
        <v>218545400</v>
      </c>
      <c r="H342" s="54">
        <v>86400000</v>
      </c>
      <c r="I342" s="54">
        <v>50400000</v>
      </c>
      <c r="J342" s="54">
        <f t="shared" si="32"/>
        <v>36000000</v>
      </c>
      <c r="K342" s="54"/>
      <c r="L342" s="54"/>
      <c r="M342" s="54"/>
      <c r="N342" s="54"/>
      <c r="O342" s="54"/>
      <c r="P342" s="54"/>
      <c r="Q342" s="98">
        <v>98496000</v>
      </c>
      <c r="R342" s="54">
        <f t="shared" si="33"/>
        <v>-120049400</v>
      </c>
    </row>
    <row r="343" spans="1:18" ht="40" x14ac:dyDescent="0.35">
      <c r="A343"/>
      <c r="B343"/>
      <c r="C343"/>
      <c r="D343" s="58" t="str">
        <f t="shared" si="34"/>
        <v>M_11632</v>
      </c>
      <c r="E343" s="59" t="s">
        <v>1232</v>
      </c>
      <c r="F343" s="51" t="s">
        <v>1233</v>
      </c>
      <c r="G343" s="54">
        <v>98345430</v>
      </c>
      <c r="H343" s="54">
        <v>222176000</v>
      </c>
      <c r="I343" s="54"/>
      <c r="J343" s="54">
        <f t="shared" si="32"/>
        <v>222176000</v>
      </c>
      <c r="K343" s="54"/>
      <c r="L343" s="54"/>
      <c r="M343" s="54"/>
      <c r="N343" s="54"/>
      <c r="O343" s="54"/>
      <c r="P343" s="54"/>
      <c r="Q343" s="98">
        <v>253280640</v>
      </c>
      <c r="R343" s="54">
        <f t="shared" si="33"/>
        <v>154935210</v>
      </c>
    </row>
    <row r="344" spans="1:18" ht="40" x14ac:dyDescent="0.35">
      <c r="A344"/>
      <c r="B344"/>
      <c r="C344"/>
      <c r="D344" s="58" t="str">
        <f t="shared" si="34"/>
        <v>M_11711</v>
      </c>
      <c r="E344" s="59" t="s">
        <v>1234</v>
      </c>
      <c r="F344" s="51" t="s">
        <v>1235</v>
      </c>
      <c r="G344" s="54">
        <v>1500000000</v>
      </c>
      <c r="H344" s="54">
        <v>1549910040</v>
      </c>
      <c r="I344" s="54">
        <v>1211808850</v>
      </c>
      <c r="J344" s="54">
        <f t="shared" si="32"/>
        <v>338101190</v>
      </c>
      <c r="K344" s="54"/>
      <c r="L344" s="54"/>
      <c r="M344" s="54"/>
      <c r="N344" s="54"/>
      <c r="O344" s="54"/>
      <c r="P344" s="54"/>
      <c r="Q344" s="54"/>
      <c r="R344" s="54">
        <f t="shared" si="33"/>
        <v>-1500000000</v>
      </c>
    </row>
    <row r="345" spans="1:18" ht="30" x14ac:dyDescent="0.35">
      <c r="A345"/>
      <c r="B345"/>
      <c r="C345"/>
      <c r="D345" s="58" t="str">
        <f t="shared" si="34"/>
        <v>M_11711</v>
      </c>
      <c r="E345" s="59" t="s">
        <v>1236</v>
      </c>
      <c r="F345" s="51" t="s">
        <v>1237</v>
      </c>
      <c r="G345" s="54">
        <v>0</v>
      </c>
      <c r="H345" s="54">
        <v>0</v>
      </c>
      <c r="I345" s="54"/>
      <c r="J345" s="54">
        <f t="shared" si="32"/>
        <v>0</v>
      </c>
      <c r="K345" s="54"/>
      <c r="L345" s="54"/>
      <c r="M345" s="54"/>
      <c r="N345" s="54"/>
      <c r="O345" s="54"/>
      <c r="P345" s="54"/>
      <c r="Q345" s="54"/>
      <c r="R345" s="54">
        <f t="shared" si="33"/>
        <v>0</v>
      </c>
    </row>
    <row r="346" spans="1:18" ht="60" x14ac:dyDescent="0.35">
      <c r="A346"/>
      <c r="B346"/>
      <c r="C346"/>
      <c r="D346" s="58" t="str">
        <f t="shared" si="34"/>
        <v>M_11711</v>
      </c>
      <c r="E346" s="59" t="s">
        <v>1238</v>
      </c>
      <c r="F346" s="51" t="s">
        <v>1239</v>
      </c>
      <c r="G346" s="54">
        <v>20000000</v>
      </c>
      <c r="H346" s="54"/>
      <c r="I346" s="54"/>
      <c r="J346" s="54">
        <f t="shared" si="32"/>
        <v>0</v>
      </c>
      <c r="K346" s="54"/>
      <c r="L346" s="54"/>
      <c r="M346" s="54"/>
      <c r="N346" s="54"/>
      <c r="O346" s="54"/>
      <c r="P346" s="54"/>
      <c r="Q346" s="54"/>
      <c r="R346" s="54">
        <f t="shared" si="33"/>
        <v>-20000000</v>
      </c>
    </row>
    <row r="347" spans="1:18" ht="50" x14ac:dyDescent="0.35">
      <c r="A347"/>
      <c r="B347"/>
      <c r="C347"/>
      <c r="D347" s="58" t="str">
        <f t="shared" si="34"/>
        <v>M_11711</v>
      </c>
      <c r="E347" s="59" t="s">
        <v>1240</v>
      </c>
      <c r="F347" s="51" t="s">
        <v>1241</v>
      </c>
      <c r="G347" s="54">
        <v>80000000</v>
      </c>
      <c r="H347" s="54">
        <v>95100000</v>
      </c>
      <c r="I347" s="54"/>
      <c r="J347" s="54">
        <f t="shared" si="32"/>
        <v>95100000</v>
      </c>
      <c r="K347" s="54"/>
      <c r="L347" s="54"/>
      <c r="M347" s="54"/>
      <c r="N347" s="54"/>
      <c r="O347" s="54"/>
      <c r="P347" s="54"/>
      <c r="Q347" s="54"/>
      <c r="R347" s="54">
        <f t="shared" si="33"/>
        <v>-80000000</v>
      </c>
    </row>
    <row r="348" spans="1:18" ht="40" x14ac:dyDescent="0.35">
      <c r="A348"/>
      <c r="B348"/>
      <c r="C348"/>
      <c r="D348" s="58" t="str">
        <f t="shared" si="34"/>
        <v>M_11711</v>
      </c>
      <c r="E348" s="59" t="s">
        <v>1242</v>
      </c>
      <c r="F348" s="51" t="s">
        <v>1243</v>
      </c>
      <c r="G348" s="54">
        <v>50000000</v>
      </c>
      <c r="H348" s="54"/>
      <c r="I348" s="54"/>
      <c r="J348" s="54">
        <f t="shared" si="32"/>
        <v>0</v>
      </c>
      <c r="K348" s="54"/>
      <c r="L348" s="54"/>
      <c r="M348" s="54"/>
      <c r="N348" s="54"/>
      <c r="O348" s="54"/>
      <c r="P348" s="54"/>
      <c r="Q348" s="54"/>
      <c r="R348" s="54">
        <f t="shared" si="33"/>
        <v>-50000000</v>
      </c>
    </row>
    <row r="349" spans="1:18" ht="70" x14ac:dyDescent="0.35">
      <c r="A349"/>
      <c r="B349"/>
      <c r="C349"/>
      <c r="D349" s="58" t="str">
        <f t="shared" si="34"/>
        <v>M_11711</v>
      </c>
      <c r="E349" s="59" t="s">
        <v>1244</v>
      </c>
      <c r="F349" s="51" t="s">
        <v>1245</v>
      </c>
      <c r="G349" s="54">
        <v>50000000</v>
      </c>
      <c r="H349" s="54"/>
      <c r="I349" s="54"/>
      <c r="J349" s="54">
        <f t="shared" si="32"/>
        <v>0</v>
      </c>
      <c r="K349" s="54"/>
      <c r="L349" s="54"/>
      <c r="M349" s="54"/>
      <c r="N349" s="54"/>
      <c r="O349" s="54"/>
      <c r="P349" s="54"/>
      <c r="Q349" s="54"/>
      <c r="R349" s="54">
        <f t="shared" si="33"/>
        <v>-50000000</v>
      </c>
    </row>
    <row r="350" spans="1:18" ht="40" x14ac:dyDescent="0.35">
      <c r="A350"/>
      <c r="B350"/>
      <c r="C350"/>
      <c r="D350" s="58" t="str">
        <f t="shared" si="34"/>
        <v>M_11711</v>
      </c>
      <c r="E350" s="59" t="s">
        <v>1246</v>
      </c>
      <c r="F350" s="51" t="s">
        <v>1247</v>
      </c>
      <c r="G350" s="54">
        <v>1000000000</v>
      </c>
      <c r="H350" s="54">
        <v>1200000000</v>
      </c>
      <c r="I350" s="54">
        <v>189920000</v>
      </c>
      <c r="J350" s="54">
        <f t="shared" si="32"/>
        <v>1010080000</v>
      </c>
      <c r="K350" s="54"/>
      <c r="L350" s="54"/>
      <c r="M350" s="54"/>
      <c r="N350" s="54"/>
      <c r="O350" s="54"/>
      <c r="P350" s="54"/>
      <c r="Q350" s="54"/>
      <c r="R350" s="54">
        <f t="shared" si="33"/>
        <v>-1000000000</v>
      </c>
    </row>
    <row r="351" spans="1:18" ht="30" x14ac:dyDescent="0.35">
      <c r="A351"/>
      <c r="B351"/>
      <c r="C351"/>
      <c r="D351" s="58" t="str">
        <f t="shared" si="34"/>
        <v>M_11711</v>
      </c>
      <c r="E351" s="59" t="s">
        <v>1248</v>
      </c>
      <c r="F351" s="51" t="s">
        <v>1249</v>
      </c>
      <c r="G351" s="54">
        <v>80000000</v>
      </c>
      <c r="H351" s="54">
        <v>150000000</v>
      </c>
      <c r="I351" s="54"/>
      <c r="J351" s="54">
        <f t="shared" si="32"/>
        <v>150000000</v>
      </c>
      <c r="K351" s="54"/>
      <c r="L351" s="54"/>
      <c r="M351" s="54"/>
      <c r="N351" s="54"/>
      <c r="O351" s="54"/>
      <c r="P351" s="54"/>
      <c r="Q351" s="54"/>
      <c r="R351" s="54">
        <f t="shared" si="33"/>
        <v>-80000000</v>
      </c>
    </row>
    <row r="352" spans="1:18" ht="50" x14ac:dyDescent="0.35">
      <c r="A352"/>
      <c r="B352"/>
      <c r="C352"/>
      <c r="D352" s="58" t="str">
        <f t="shared" si="34"/>
        <v>M_11721</v>
      </c>
      <c r="E352" s="59" t="s">
        <v>1250</v>
      </c>
      <c r="F352" s="51" t="s">
        <v>1251</v>
      </c>
      <c r="G352" s="54">
        <v>50000000</v>
      </c>
      <c r="H352" s="54">
        <v>10000000</v>
      </c>
      <c r="I352" s="54"/>
      <c r="J352" s="54">
        <f t="shared" si="32"/>
        <v>10000000</v>
      </c>
      <c r="K352" s="54"/>
      <c r="L352" s="54"/>
      <c r="M352" s="54"/>
      <c r="N352" s="54"/>
      <c r="O352" s="54"/>
      <c r="P352" s="54"/>
      <c r="Q352" s="54"/>
      <c r="R352" s="54">
        <f t="shared" si="33"/>
        <v>-50000000</v>
      </c>
    </row>
    <row r="353" spans="1:18" ht="30" x14ac:dyDescent="0.35">
      <c r="A353"/>
      <c r="B353"/>
      <c r="C353"/>
      <c r="D353" s="58" t="str">
        <f t="shared" si="34"/>
        <v>M_11721</v>
      </c>
      <c r="E353" s="59" t="s">
        <v>1252</v>
      </c>
      <c r="F353" s="51" t="s">
        <v>1253</v>
      </c>
      <c r="G353" s="54">
        <v>250000000</v>
      </c>
      <c r="H353" s="54">
        <v>234989960</v>
      </c>
      <c r="I353" s="54">
        <v>80684520</v>
      </c>
      <c r="J353" s="54">
        <f t="shared" si="32"/>
        <v>154305440</v>
      </c>
      <c r="K353" s="54"/>
      <c r="L353" s="54"/>
      <c r="M353" s="54"/>
      <c r="N353" s="54"/>
      <c r="O353" s="54"/>
      <c r="P353" s="54"/>
      <c r="Q353" s="54"/>
      <c r="R353" s="54">
        <f t="shared" si="33"/>
        <v>-250000000</v>
      </c>
    </row>
    <row r="354" spans="1:18" ht="40" x14ac:dyDescent="0.35">
      <c r="A354"/>
      <c r="B354"/>
      <c r="C354"/>
      <c r="D354" s="58" t="str">
        <f t="shared" si="34"/>
        <v>M_11721</v>
      </c>
      <c r="E354" s="59" t="s">
        <v>1254</v>
      </c>
      <c r="F354" s="51" t="s">
        <v>1255</v>
      </c>
      <c r="G354" s="54">
        <v>50000000</v>
      </c>
      <c r="H354" s="54"/>
      <c r="I354" s="54"/>
      <c r="J354" s="54">
        <f t="shared" si="32"/>
        <v>0</v>
      </c>
      <c r="K354" s="54"/>
      <c r="L354" s="54"/>
      <c r="M354" s="54"/>
      <c r="N354" s="54"/>
      <c r="O354" s="54"/>
      <c r="P354" s="54"/>
      <c r="Q354" s="54"/>
      <c r="R354" s="54">
        <f t="shared" si="33"/>
        <v>-50000000</v>
      </c>
    </row>
    <row r="355" spans="1:18" ht="50" x14ac:dyDescent="0.35">
      <c r="A355"/>
      <c r="B355"/>
      <c r="C355"/>
      <c r="D355" s="58" t="str">
        <f t="shared" si="34"/>
        <v>M_11721</v>
      </c>
      <c r="E355" s="59" t="s">
        <v>1256</v>
      </c>
      <c r="F355" s="51" t="s">
        <v>1257</v>
      </c>
      <c r="G355" s="54">
        <v>90000000</v>
      </c>
      <c r="H355" s="54">
        <v>110000000</v>
      </c>
      <c r="I355" s="54"/>
      <c r="J355" s="54">
        <f t="shared" si="32"/>
        <v>110000000</v>
      </c>
      <c r="K355" s="54"/>
      <c r="L355" s="54"/>
      <c r="M355" s="54"/>
      <c r="N355" s="54"/>
      <c r="O355" s="54"/>
      <c r="P355" s="54"/>
      <c r="Q355" s="54"/>
      <c r="R355" s="54">
        <f t="shared" si="33"/>
        <v>-90000000</v>
      </c>
    </row>
    <row r="356" spans="1:18" ht="20" x14ac:dyDescent="0.35">
      <c r="A356"/>
      <c r="B356"/>
      <c r="C356"/>
      <c r="D356" s="58" t="str">
        <f t="shared" si="34"/>
        <v>M_90611</v>
      </c>
      <c r="E356" s="59" t="s">
        <v>1258</v>
      </c>
      <c r="F356" s="51" t="s">
        <v>1259</v>
      </c>
      <c r="G356" s="54">
        <v>0</v>
      </c>
      <c r="H356" s="54">
        <v>0</v>
      </c>
      <c r="I356" s="54"/>
      <c r="J356" s="54">
        <f t="shared" si="32"/>
        <v>0</v>
      </c>
      <c r="K356" s="54"/>
      <c r="L356" s="54"/>
      <c r="M356" s="54"/>
      <c r="N356" s="54"/>
      <c r="O356" s="54"/>
      <c r="P356" s="54"/>
      <c r="Q356" s="98"/>
      <c r="R356" s="54">
        <f t="shared" si="33"/>
        <v>0</v>
      </c>
    </row>
    <row r="357" spans="1:18" ht="20" x14ac:dyDescent="0.35">
      <c r="A357"/>
      <c r="B357"/>
      <c r="C357"/>
      <c r="D357" s="58" t="str">
        <f t="shared" si="34"/>
        <v>M_90611</v>
      </c>
      <c r="E357" s="59" t="s">
        <v>1260</v>
      </c>
      <c r="F357" s="51" t="s">
        <v>1261</v>
      </c>
      <c r="G357" s="54">
        <v>50000000</v>
      </c>
      <c r="H357" s="54">
        <v>60000000</v>
      </c>
      <c r="I357" s="54"/>
      <c r="J357" s="54">
        <f t="shared" si="32"/>
        <v>60000000</v>
      </c>
      <c r="K357" s="54"/>
      <c r="L357" s="54"/>
      <c r="M357" s="54"/>
      <c r="N357" s="54"/>
      <c r="O357" s="54"/>
      <c r="P357" s="54"/>
      <c r="Q357" s="98"/>
      <c r="R357" s="54">
        <f t="shared" si="33"/>
        <v>-50000000</v>
      </c>
    </row>
    <row r="358" spans="1:18" ht="20" x14ac:dyDescent="0.35">
      <c r="A358"/>
      <c r="B358"/>
      <c r="C358"/>
      <c r="D358" s="58" t="str">
        <f t="shared" si="34"/>
        <v>M_90611</v>
      </c>
      <c r="E358" s="59" t="s">
        <v>1262</v>
      </c>
      <c r="F358" s="51" t="s">
        <v>1263</v>
      </c>
      <c r="G358" s="54">
        <v>40000000</v>
      </c>
      <c r="H358" s="54">
        <v>40000000</v>
      </c>
      <c r="I358" s="54"/>
      <c r="J358" s="54">
        <f t="shared" si="32"/>
        <v>40000000</v>
      </c>
      <c r="K358" s="54"/>
      <c r="L358" s="54"/>
      <c r="M358" s="54"/>
      <c r="N358" s="54"/>
      <c r="O358" s="54"/>
      <c r="P358" s="54"/>
      <c r="Q358" s="98"/>
      <c r="R358" s="54">
        <f t="shared" si="33"/>
        <v>-40000000</v>
      </c>
    </row>
    <row r="359" spans="1:18" ht="20" x14ac:dyDescent="0.35">
      <c r="A359"/>
      <c r="B359"/>
      <c r="C359"/>
      <c r="D359" s="58" t="str">
        <f t="shared" si="34"/>
        <v>M_90611</v>
      </c>
      <c r="E359" s="59" t="s">
        <v>1264</v>
      </c>
      <c r="F359" s="51" t="s">
        <v>1265</v>
      </c>
      <c r="G359" s="54">
        <v>5000000</v>
      </c>
      <c r="H359" s="54">
        <v>10000000</v>
      </c>
      <c r="I359" s="54"/>
      <c r="J359" s="54">
        <f t="shared" si="32"/>
        <v>10000000</v>
      </c>
      <c r="K359" s="54"/>
      <c r="L359" s="54"/>
      <c r="M359" s="54"/>
      <c r="N359" s="54"/>
      <c r="O359" s="54"/>
      <c r="P359" s="54"/>
      <c r="Q359" s="98"/>
      <c r="R359" s="54">
        <f t="shared" si="33"/>
        <v>-5000000</v>
      </c>
    </row>
    <row r="360" spans="1:18" ht="40" x14ac:dyDescent="0.35">
      <c r="A360"/>
      <c r="B360"/>
      <c r="C360"/>
      <c r="D360" s="58" t="str">
        <f t="shared" si="34"/>
        <v>M_90621</v>
      </c>
      <c r="E360" s="59" t="s">
        <v>1266</v>
      </c>
      <c r="F360" s="51" t="s">
        <v>1267</v>
      </c>
      <c r="G360" s="54">
        <v>380000000</v>
      </c>
      <c r="H360" s="54">
        <v>400000000</v>
      </c>
      <c r="I360" s="54">
        <v>78820000</v>
      </c>
      <c r="J360" s="54">
        <f t="shared" si="32"/>
        <v>321180000</v>
      </c>
      <c r="K360" s="54"/>
      <c r="L360" s="54"/>
      <c r="M360" s="54"/>
      <c r="N360" s="54"/>
      <c r="O360" s="54"/>
      <c r="P360" s="54"/>
      <c r="Q360" s="98"/>
      <c r="R360" s="54">
        <f t="shared" si="33"/>
        <v>-380000000</v>
      </c>
    </row>
    <row r="361" spans="1:18" ht="30" x14ac:dyDescent="0.35">
      <c r="A361"/>
      <c r="B361"/>
      <c r="C361"/>
      <c r="D361" s="58" t="str">
        <f t="shared" si="34"/>
        <v>M_90621</v>
      </c>
      <c r="E361" s="59" t="s">
        <v>1268</v>
      </c>
      <c r="F361" s="51" t="s">
        <v>1269</v>
      </c>
      <c r="G361" s="54">
        <v>160000000</v>
      </c>
      <c r="H361" s="54">
        <v>180000000</v>
      </c>
      <c r="I361" s="54"/>
      <c r="J361" s="54">
        <f t="shared" si="32"/>
        <v>180000000</v>
      </c>
      <c r="K361" s="54"/>
      <c r="L361" s="54"/>
      <c r="M361" s="54"/>
      <c r="N361" s="54"/>
      <c r="O361" s="54"/>
      <c r="P361" s="54"/>
      <c r="Q361" s="98"/>
      <c r="R361" s="54">
        <f t="shared" si="33"/>
        <v>-160000000</v>
      </c>
    </row>
    <row r="362" spans="1:18" x14ac:dyDescent="0.2">
      <c r="F362" s="49"/>
      <c r="G362" s="49"/>
      <c r="H362" s="49"/>
      <c r="I362" s="49"/>
    </row>
    <row r="363" spans="1:18" x14ac:dyDescent="0.2">
      <c r="F363" s="49"/>
      <c r="G363" s="49"/>
      <c r="H363" s="49"/>
      <c r="I363" s="49"/>
    </row>
    <row r="364" spans="1:18" x14ac:dyDescent="0.2">
      <c r="F364" s="49"/>
      <c r="G364" s="49"/>
      <c r="H364" s="49"/>
      <c r="I364" s="49"/>
    </row>
    <row r="365" spans="1:18" x14ac:dyDescent="0.2">
      <c r="F365" s="49"/>
      <c r="G365" s="49"/>
      <c r="H365" s="49"/>
      <c r="I365" s="49"/>
    </row>
    <row r="366" spans="1:18" x14ac:dyDescent="0.2">
      <c r="F366" s="49"/>
      <c r="G366" s="49"/>
      <c r="H366" s="49"/>
      <c r="I366" s="49"/>
    </row>
    <row r="367" spans="1:18" x14ac:dyDescent="0.2">
      <c r="F367" s="49"/>
      <c r="G367" s="49"/>
      <c r="H367" s="49"/>
      <c r="I367" s="49"/>
    </row>
    <row r="368" spans="1:18" x14ac:dyDescent="0.2">
      <c r="F368" s="49"/>
      <c r="G368" s="49"/>
      <c r="H368" s="49"/>
      <c r="I368" s="49"/>
    </row>
    <row r="369" spans="1:9" x14ac:dyDescent="0.2">
      <c r="F369" s="49"/>
      <c r="G369" s="49"/>
      <c r="H369" s="49"/>
      <c r="I369" s="49"/>
    </row>
    <row r="370" spans="1:9" ht="10.5" x14ac:dyDescent="0.2">
      <c r="C370" s="3" t="s">
        <v>825</v>
      </c>
      <c r="D370" s="3" t="s">
        <v>1375</v>
      </c>
      <c r="F370" s="49"/>
      <c r="G370" s="49"/>
      <c r="H370" s="49"/>
      <c r="I370" s="49"/>
    </row>
    <row r="371" spans="1:9" x14ac:dyDescent="0.2">
      <c r="A371" s="69" t="s">
        <v>1317</v>
      </c>
      <c r="B371" s="1" t="s">
        <v>1325</v>
      </c>
      <c r="F371" s="49"/>
      <c r="G371" s="49"/>
      <c r="H371" s="49"/>
      <c r="I371" s="49"/>
    </row>
    <row r="372" spans="1:9" x14ac:dyDescent="0.2">
      <c r="A372" s="69" t="s">
        <v>1318</v>
      </c>
      <c r="B372" s="1" t="s">
        <v>1326</v>
      </c>
      <c r="F372" s="49"/>
      <c r="G372" s="49"/>
      <c r="H372" s="49"/>
      <c r="I372" s="49"/>
    </row>
    <row r="373" spans="1:9" x14ac:dyDescent="0.2">
      <c r="A373" s="69" t="s">
        <v>1319</v>
      </c>
      <c r="B373" s="1" t="s">
        <v>1327</v>
      </c>
      <c r="F373" s="49"/>
      <c r="G373" s="49"/>
      <c r="H373" s="49"/>
      <c r="I373" s="49"/>
    </row>
    <row r="374" spans="1:9" x14ac:dyDescent="0.2">
      <c r="A374" s="69" t="s">
        <v>1320</v>
      </c>
      <c r="B374" s="1" t="s">
        <v>1328</v>
      </c>
      <c r="F374" s="49"/>
      <c r="G374" s="49"/>
      <c r="H374" s="49"/>
      <c r="I374" s="49"/>
    </row>
    <row r="375" spans="1:9" x14ac:dyDescent="0.2">
      <c r="A375" s="69" t="s">
        <v>1321</v>
      </c>
      <c r="B375" s="1" t="s">
        <v>1329</v>
      </c>
      <c r="F375" s="49"/>
      <c r="G375" s="49"/>
      <c r="H375" s="49"/>
      <c r="I375" s="49"/>
    </row>
    <row r="376" spans="1:9" x14ac:dyDescent="0.2">
      <c r="A376" s="69" t="s">
        <v>1322</v>
      </c>
      <c r="B376" s="1" t="s">
        <v>1330</v>
      </c>
      <c r="F376" s="49"/>
      <c r="G376" s="49"/>
      <c r="H376" s="49"/>
      <c r="I376" s="49"/>
    </row>
    <row r="377" spans="1:9" x14ac:dyDescent="0.2">
      <c r="A377" s="69" t="s">
        <v>1323</v>
      </c>
      <c r="B377" s="1" t="s">
        <v>1331</v>
      </c>
      <c r="F377" s="49"/>
      <c r="G377" s="49"/>
      <c r="H377" s="49"/>
      <c r="I377" s="49"/>
    </row>
    <row r="378" spans="1:9" x14ac:dyDescent="0.2">
      <c r="F378" s="49"/>
      <c r="G378" s="49"/>
      <c r="H378" s="49"/>
      <c r="I378" s="49"/>
    </row>
    <row r="379" spans="1:9" x14ac:dyDescent="0.2">
      <c r="F379" s="49"/>
      <c r="G379" s="49"/>
      <c r="H379" s="49"/>
      <c r="I379" s="49"/>
    </row>
    <row r="380" spans="1:9" x14ac:dyDescent="0.2">
      <c r="F380" s="49"/>
      <c r="G380" s="49"/>
      <c r="H380" s="49"/>
      <c r="I380" s="49"/>
    </row>
    <row r="381" spans="1:9" x14ac:dyDescent="0.2">
      <c r="F381" s="49"/>
      <c r="G381" s="49"/>
      <c r="H381" s="49"/>
      <c r="I381" s="49"/>
    </row>
    <row r="382" spans="1:9" ht="12.5" x14ac:dyDescent="0.2">
      <c r="A382" s="69" t="s">
        <v>1370</v>
      </c>
      <c r="B382" s="2" t="s">
        <v>1332</v>
      </c>
      <c r="F382" s="49"/>
      <c r="G382" s="49"/>
      <c r="H382" s="49"/>
      <c r="I382" s="49"/>
    </row>
    <row r="383" spans="1:9" ht="25" x14ac:dyDescent="0.2">
      <c r="A383" s="69" t="s">
        <v>1371</v>
      </c>
      <c r="B383" s="2" t="s">
        <v>1333</v>
      </c>
      <c r="F383" s="49"/>
      <c r="G383" s="49"/>
      <c r="H383" s="49"/>
      <c r="I383" s="49"/>
    </row>
    <row r="384" spans="1:9" ht="37.5" x14ac:dyDescent="0.2">
      <c r="A384" s="69" t="s">
        <v>1372</v>
      </c>
      <c r="B384" s="2" t="s">
        <v>1334</v>
      </c>
      <c r="F384" s="49"/>
      <c r="G384" s="49"/>
      <c r="H384" s="49"/>
      <c r="I384" s="49"/>
    </row>
    <row r="385" spans="1:9" ht="12.5" x14ac:dyDescent="0.2">
      <c r="A385" s="69" t="s">
        <v>1373</v>
      </c>
      <c r="B385" s="2" t="s">
        <v>1335</v>
      </c>
      <c r="F385" s="49"/>
      <c r="G385" s="49"/>
      <c r="H385" s="49"/>
      <c r="I385" s="49"/>
    </row>
    <row r="386" spans="1:9" ht="37.5" x14ac:dyDescent="0.2">
      <c r="A386" s="69" t="s">
        <v>1374</v>
      </c>
      <c r="B386" s="2" t="s">
        <v>1336</v>
      </c>
      <c r="F386" s="49"/>
      <c r="G386" s="49"/>
      <c r="H386" s="49"/>
      <c r="I386" s="49"/>
    </row>
    <row r="387" spans="1:9" ht="25" x14ac:dyDescent="0.2">
      <c r="A387" s="69" t="s">
        <v>1324</v>
      </c>
      <c r="B387" s="2" t="s">
        <v>1337</v>
      </c>
      <c r="F387" s="49"/>
      <c r="G387" s="49"/>
      <c r="H387" s="49"/>
      <c r="I387" s="49"/>
    </row>
    <row r="388" spans="1:9" x14ac:dyDescent="0.2">
      <c r="F388" s="49"/>
      <c r="G388" s="49"/>
      <c r="H388" s="49"/>
      <c r="I388" s="49"/>
    </row>
    <row r="389" spans="1:9" x14ac:dyDescent="0.2">
      <c r="F389" s="49"/>
      <c r="G389" s="49"/>
      <c r="H389" s="49"/>
      <c r="I389" s="49"/>
    </row>
    <row r="390" spans="1:9" x14ac:dyDescent="0.2">
      <c r="F390" s="49"/>
      <c r="G390" s="49"/>
      <c r="H390" s="49"/>
      <c r="I390" s="49"/>
    </row>
    <row r="391" spans="1:9" x14ac:dyDescent="0.2">
      <c r="F391" s="49"/>
      <c r="G391" s="49"/>
      <c r="H391" s="49"/>
      <c r="I391" s="49"/>
    </row>
    <row r="392" spans="1:9" x14ac:dyDescent="0.2">
      <c r="F392" s="49"/>
      <c r="G392" s="49"/>
      <c r="H392" s="49"/>
      <c r="I392" s="49"/>
    </row>
    <row r="393" spans="1:9" x14ac:dyDescent="0.2">
      <c r="A393" s="1" t="s">
        <v>1338</v>
      </c>
      <c r="B393" s="1" t="s">
        <v>1341</v>
      </c>
      <c r="F393" s="49"/>
      <c r="G393" s="49"/>
      <c r="H393" s="49"/>
      <c r="I393" s="49"/>
    </row>
    <row r="394" spans="1:9" x14ac:dyDescent="0.2">
      <c r="A394" s="1" t="s">
        <v>1339</v>
      </c>
      <c r="B394" s="1" t="s">
        <v>1342</v>
      </c>
      <c r="F394" s="49"/>
      <c r="G394" s="49"/>
      <c r="H394" s="49"/>
      <c r="I394" s="49"/>
    </row>
    <row r="395" spans="1:9" x14ac:dyDescent="0.2">
      <c r="A395" s="1" t="s">
        <v>1340</v>
      </c>
      <c r="B395" s="1" t="s">
        <v>1343</v>
      </c>
      <c r="F395" s="49"/>
      <c r="G395" s="49"/>
      <c r="H395" s="49"/>
      <c r="I395" s="49"/>
    </row>
    <row r="396" spans="1:9" x14ac:dyDescent="0.2">
      <c r="F396" s="49"/>
      <c r="G396" s="49"/>
      <c r="H396" s="49"/>
      <c r="I396" s="49"/>
    </row>
    <row r="397" spans="1:9" x14ac:dyDescent="0.2">
      <c r="F397" s="49"/>
      <c r="G397" s="49"/>
      <c r="H397" s="49"/>
      <c r="I397" s="49"/>
    </row>
    <row r="398" spans="1:9" x14ac:dyDescent="0.2">
      <c r="F398" s="49"/>
      <c r="G398" s="49"/>
      <c r="H398" s="49"/>
      <c r="I398" s="49"/>
    </row>
    <row r="399" spans="1:9" x14ac:dyDescent="0.2">
      <c r="F399" s="49"/>
      <c r="G399" s="49"/>
      <c r="H399" s="49"/>
      <c r="I399" s="49"/>
    </row>
    <row r="400" spans="1:9" x14ac:dyDescent="0.2">
      <c r="F400" s="49"/>
      <c r="G400" s="49"/>
      <c r="H400" s="49"/>
      <c r="I400" s="49"/>
    </row>
    <row r="401" spans="1:9" x14ac:dyDescent="0.2">
      <c r="F401" s="49"/>
      <c r="G401" s="49"/>
      <c r="H401" s="49"/>
      <c r="I401" s="49"/>
    </row>
    <row r="402" spans="1:9" x14ac:dyDescent="0.2">
      <c r="F402" s="49"/>
      <c r="G402" s="49"/>
      <c r="H402" s="49"/>
      <c r="I402" s="49"/>
    </row>
    <row r="403" spans="1:9" x14ac:dyDescent="0.2">
      <c r="F403" s="49"/>
      <c r="G403" s="49"/>
      <c r="H403" s="49"/>
      <c r="I403" s="49"/>
    </row>
    <row r="404" spans="1:9" ht="20" x14ac:dyDescent="0.2">
      <c r="A404" s="66" t="s">
        <v>1344</v>
      </c>
      <c r="B404" s="2" t="s">
        <v>1347</v>
      </c>
      <c r="F404" s="49"/>
      <c r="G404" s="49"/>
      <c r="H404" s="49"/>
      <c r="I404" s="49"/>
    </row>
    <row r="405" spans="1:9" ht="20" x14ac:dyDescent="0.2">
      <c r="A405" s="66" t="s">
        <v>1345</v>
      </c>
      <c r="B405" s="2" t="s">
        <v>1348</v>
      </c>
      <c r="F405" s="49"/>
      <c r="G405" s="49"/>
      <c r="H405" s="49"/>
      <c r="I405" s="49"/>
    </row>
    <row r="406" spans="1:9" ht="20" x14ac:dyDescent="0.2">
      <c r="A406" s="66" t="s">
        <v>1346</v>
      </c>
      <c r="B406" s="2" t="s">
        <v>1349</v>
      </c>
      <c r="F406" s="49"/>
      <c r="G406" s="49"/>
      <c r="H406" s="49"/>
      <c r="I406" s="49"/>
    </row>
    <row r="407" spans="1:9" x14ac:dyDescent="0.2">
      <c r="F407" s="49"/>
      <c r="G407" s="49"/>
      <c r="H407" s="49"/>
      <c r="I407" s="49"/>
    </row>
    <row r="408" spans="1:9" x14ac:dyDescent="0.2">
      <c r="F408" s="49"/>
      <c r="G408" s="49"/>
      <c r="H408" s="49"/>
      <c r="I408" s="49"/>
    </row>
    <row r="409" spans="1:9" x14ac:dyDescent="0.2">
      <c r="F409" s="49"/>
      <c r="G409" s="49"/>
      <c r="H409" s="49"/>
      <c r="I409" s="49"/>
    </row>
    <row r="410" spans="1:9" x14ac:dyDescent="0.2">
      <c r="F410" s="49"/>
      <c r="G410" s="49"/>
      <c r="H410" s="49"/>
      <c r="I410" s="49"/>
    </row>
    <row r="411" spans="1:9" x14ac:dyDescent="0.2">
      <c r="F411" s="49"/>
      <c r="G411" s="49"/>
      <c r="H411" s="49"/>
      <c r="I411" s="49"/>
    </row>
    <row r="412" spans="1:9" x14ac:dyDescent="0.2">
      <c r="F412" s="49"/>
      <c r="G412" s="49"/>
      <c r="H412" s="49"/>
      <c r="I412" s="49"/>
    </row>
    <row r="413" spans="1:9" x14ac:dyDescent="0.2">
      <c r="F413" s="49"/>
      <c r="G413" s="49"/>
      <c r="H413" s="49"/>
      <c r="I413" s="49"/>
    </row>
    <row r="414" spans="1:9" x14ac:dyDescent="0.2">
      <c r="F414" s="49"/>
      <c r="G414" s="49"/>
      <c r="H414" s="49"/>
      <c r="I414" s="49"/>
    </row>
    <row r="415" spans="1:9" x14ac:dyDescent="0.2">
      <c r="A415" s="66" t="s">
        <v>1350</v>
      </c>
      <c r="B415" s="2" t="s">
        <v>1359</v>
      </c>
      <c r="F415" s="49"/>
      <c r="G415" s="49"/>
      <c r="H415" s="49"/>
      <c r="I415" s="49"/>
    </row>
    <row r="416" spans="1:9" x14ac:dyDescent="0.2">
      <c r="A416" s="66" t="s">
        <v>1351</v>
      </c>
      <c r="B416" s="2" t="s">
        <v>1360</v>
      </c>
      <c r="F416" s="49"/>
      <c r="G416" s="49"/>
      <c r="H416" s="49"/>
      <c r="I416" s="49"/>
    </row>
    <row r="417" spans="1:9" ht="20" x14ac:dyDescent="0.2">
      <c r="A417" s="66" t="s">
        <v>1352</v>
      </c>
      <c r="B417" s="2" t="s">
        <v>1361</v>
      </c>
      <c r="F417" s="49"/>
      <c r="G417" s="49"/>
      <c r="H417" s="49"/>
      <c r="I417" s="49"/>
    </row>
    <row r="418" spans="1:9" x14ac:dyDescent="0.2">
      <c r="A418" s="66" t="s">
        <v>1353</v>
      </c>
      <c r="B418" s="2" t="s">
        <v>1362</v>
      </c>
      <c r="F418" s="49"/>
      <c r="G418" s="49"/>
      <c r="H418" s="49"/>
      <c r="I418" s="49"/>
    </row>
    <row r="419" spans="1:9" x14ac:dyDescent="0.2">
      <c r="A419" s="66" t="s">
        <v>1354</v>
      </c>
      <c r="B419" s="2" t="s">
        <v>1363</v>
      </c>
      <c r="F419" s="49"/>
      <c r="G419" s="49"/>
      <c r="H419" s="49"/>
      <c r="I419" s="49"/>
    </row>
    <row r="420" spans="1:9" x14ac:dyDescent="0.2">
      <c r="A420" s="66" t="s">
        <v>1322</v>
      </c>
      <c r="B420" s="2" t="s">
        <v>1364</v>
      </c>
      <c r="F420" s="49"/>
      <c r="G420" s="49"/>
      <c r="H420" s="49"/>
      <c r="I420" s="49"/>
    </row>
    <row r="421" spans="1:9" x14ac:dyDescent="0.2">
      <c r="A421" s="66" t="s">
        <v>1355</v>
      </c>
      <c r="B421" s="2" t="s">
        <v>1365</v>
      </c>
      <c r="F421" s="49"/>
      <c r="G421" s="49"/>
      <c r="H421" s="49"/>
      <c r="I421" s="49"/>
    </row>
    <row r="422" spans="1:9" x14ac:dyDescent="0.2">
      <c r="A422" s="66" t="s">
        <v>1323</v>
      </c>
      <c r="B422" s="2" t="s">
        <v>1366</v>
      </c>
      <c r="F422" s="49"/>
      <c r="G422" s="49"/>
      <c r="H422" s="49"/>
      <c r="I422" s="49"/>
    </row>
    <row r="423" spans="1:9" x14ac:dyDescent="0.2">
      <c r="A423" s="66" t="s">
        <v>1356</v>
      </c>
      <c r="B423" s="2" t="s">
        <v>1367</v>
      </c>
      <c r="F423" s="49"/>
      <c r="G423" s="49"/>
      <c r="H423" s="49"/>
      <c r="I423" s="49"/>
    </row>
    <row r="424" spans="1:9" ht="20" x14ac:dyDescent="0.2">
      <c r="A424" s="66" t="s">
        <v>1357</v>
      </c>
      <c r="B424" s="2" t="s">
        <v>1368</v>
      </c>
      <c r="F424" s="49"/>
      <c r="G424" s="49"/>
      <c r="H424" s="49"/>
      <c r="I424" s="49"/>
    </row>
    <row r="425" spans="1:9" x14ac:dyDescent="0.2">
      <c r="A425" s="66" t="s">
        <v>1358</v>
      </c>
      <c r="B425" s="2" t="s">
        <v>1369</v>
      </c>
      <c r="F425" s="49"/>
      <c r="G425" s="49"/>
      <c r="H425" s="49"/>
      <c r="I425" s="49"/>
    </row>
    <row r="426" spans="1:9" x14ac:dyDescent="0.2">
      <c r="F426" s="49"/>
      <c r="G426" s="49"/>
      <c r="H426" s="49"/>
      <c r="I426" s="49"/>
    </row>
    <row r="427" spans="1:9" x14ac:dyDescent="0.2">
      <c r="F427" s="49"/>
      <c r="G427" s="49"/>
      <c r="H427" s="49"/>
      <c r="I427" s="49"/>
    </row>
    <row r="428" spans="1:9" x14ac:dyDescent="0.2">
      <c r="F428" s="49"/>
      <c r="G428" s="49"/>
      <c r="H428" s="49"/>
      <c r="I428" s="49"/>
    </row>
    <row r="429" spans="1:9" x14ac:dyDescent="0.2">
      <c r="F429" s="49"/>
      <c r="G429" s="49"/>
      <c r="H429" s="49"/>
      <c r="I429" s="49"/>
    </row>
    <row r="430" spans="1:9" x14ac:dyDescent="0.2">
      <c r="F430" s="49"/>
      <c r="G430" s="49"/>
      <c r="H430" s="49"/>
      <c r="I430" s="49"/>
    </row>
    <row r="431" spans="1:9" x14ac:dyDescent="0.2">
      <c r="F431" s="49"/>
      <c r="G431" s="49"/>
      <c r="H431" s="49"/>
      <c r="I431" s="49"/>
    </row>
    <row r="432" spans="1:9" x14ac:dyDescent="0.2">
      <c r="F432" s="49"/>
      <c r="G432" s="49"/>
      <c r="H432" s="49"/>
      <c r="I432" s="49"/>
    </row>
    <row r="433" spans="1:9" x14ac:dyDescent="0.2">
      <c r="F433" s="49"/>
      <c r="G433" s="49"/>
      <c r="H433" s="49"/>
      <c r="I433" s="49"/>
    </row>
    <row r="434" spans="1:9" x14ac:dyDescent="0.2">
      <c r="F434" s="49"/>
      <c r="G434" s="49"/>
      <c r="H434" s="49"/>
      <c r="I434" s="49"/>
    </row>
    <row r="435" spans="1:9" x14ac:dyDescent="0.2">
      <c r="F435" s="49"/>
      <c r="G435" s="49"/>
      <c r="H435" s="49"/>
      <c r="I435" s="49"/>
    </row>
    <row r="436" spans="1:9" x14ac:dyDescent="0.2">
      <c r="A436" s="1" t="s">
        <v>1376</v>
      </c>
      <c r="B436" s="2" t="s">
        <v>1381</v>
      </c>
      <c r="C436" s="1" t="s">
        <v>1386</v>
      </c>
      <c r="D436" s="1" t="s">
        <v>1387</v>
      </c>
      <c r="F436" s="49"/>
      <c r="G436" s="49"/>
      <c r="H436" s="49"/>
      <c r="I436" s="49"/>
    </row>
    <row r="437" spans="1:9" x14ac:dyDescent="0.2">
      <c r="A437" s="1" t="s">
        <v>1377</v>
      </c>
      <c r="B437" s="2" t="s">
        <v>1382</v>
      </c>
      <c r="C437" s="1" t="s">
        <v>1388</v>
      </c>
      <c r="D437" s="1" t="s">
        <v>1391</v>
      </c>
      <c r="F437" s="49"/>
      <c r="G437" s="49"/>
      <c r="H437" s="49"/>
      <c r="I437" s="49"/>
    </row>
    <row r="438" spans="1:9" x14ac:dyDescent="0.2">
      <c r="A438" s="1" t="s">
        <v>1378</v>
      </c>
      <c r="B438" s="2" t="s">
        <v>1383</v>
      </c>
      <c r="C438" s="1" t="s">
        <v>1389</v>
      </c>
      <c r="D438" s="1" t="s">
        <v>1392</v>
      </c>
      <c r="F438" s="49"/>
      <c r="G438" s="49"/>
      <c r="H438" s="49"/>
      <c r="I438" s="49"/>
    </row>
    <row r="439" spans="1:9" x14ac:dyDescent="0.2">
      <c r="A439" s="1" t="s">
        <v>1379</v>
      </c>
      <c r="B439" s="2" t="s">
        <v>1384</v>
      </c>
      <c r="C439" s="1" t="s">
        <v>1390</v>
      </c>
      <c r="D439" s="1" t="s">
        <v>1392</v>
      </c>
      <c r="F439" s="49"/>
      <c r="G439" s="49"/>
      <c r="H439" s="49"/>
      <c r="I439" s="49"/>
    </row>
    <row r="440" spans="1:9" x14ac:dyDescent="0.2">
      <c r="A440" s="1" t="s">
        <v>1380</v>
      </c>
      <c r="B440" s="2" t="s">
        <v>1385</v>
      </c>
      <c r="C440" s="1" t="s">
        <v>1390</v>
      </c>
      <c r="D440" s="1" t="s">
        <v>1392</v>
      </c>
      <c r="F440" s="49"/>
      <c r="G440" s="49"/>
      <c r="H440" s="49"/>
      <c r="I440" s="49"/>
    </row>
    <row r="441" spans="1:9" x14ac:dyDescent="0.2">
      <c r="F441" s="49"/>
      <c r="G441" s="49"/>
      <c r="H441" s="49"/>
      <c r="I441" s="49"/>
    </row>
    <row r="442" spans="1:9" x14ac:dyDescent="0.2">
      <c r="F442" s="49"/>
      <c r="G442" s="49"/>
      <c r="H442" s="49"/>
      <c r="I442" s="49"/>
    </row>
    <row r="443" spans="1:9" x14ac:dyDescent="0.2">
      <c r="F443" s="49"/>
      <c r="G443" s="49"/>
      <c r="H443" s="49"/>
      <c r="I443" s="49"/>
    </row>
    <row r="444" spans="1:9" x14ac:dyDescent="0.2">
      <c r="F444" s="49"/>
      <c r="G444" s="49"/>
      <c r="H444" s="49"/>
      <c r="I444" s="49"/>
    </row>
    <row r="445" spans="1:9" x14ac:dyDescent="0.2">
      <c r="F445" s="49"/>
      <c r="G445" s="49"/>
      <c r="H445" s="49"/>
      <c r="I445" s="49"/>
    </row>
    <row r="446" spans="1:9" x14ac:dyDescent="0.2">
      <c r="F446" s="49"/>
      <c r="G446" s="49"/>
      <c r="H446" s="49"/>
      <c r="I446" s="49"/>
    </row>
    <row r="447" spans="1:9" x14ac:dyDescent="0.2">
      <c r="F447" s="49"/>
      <c r="G447" s="49"/>
      <c r="H447" s="49"/>
      <c r="I447" s="49"/>
    </row>
    <row r="448" spans="1:9" x14ac:dyDescent="0.2">
      <c r="F448" s="49"/>
      <c r="G448" s="49"/>
      <c r="H448" s="49"/>
      <c r="I448" s="49"/>
    </row>
    <row r="449" spans="1:14" x14ac:dyDescent="0.2">
      <c r="F449" s="49"/>
      <c r="G449" s="49"/>
      <c r="H449" s="49"/>
      <c r="I449" s="49"/>
    </row>
    <row r="450" spans="1:14" x14ac:dyDescent="0.2">
      <c r="F450" s="49"/>
      <c r="G450" s="49"/>
      <c r="H450" s="49"/>
      <c r="I450" s="49"/>
    </row>
    <row r="451" spans="1:14" x14ac:dyDescent="0.2">
      <c r="F451" s="49"/>
      <c r="G451" s="49"/>
      <c r="H451" s="49"/>
      <c r="I451" s="49"/>
    </row>
    <row r="452" spans="1:14" x14ac:dyDescent="0.2">
      <c r="F452" s="49"/>
      <c r="G452" s="49"/>
      <c r="H452" s="49"/>
      <c r="I452" s="49"/>
    </row>
    <row r="453" spans="1:14" x14ac:dyDescent="0.2">
      <c r="F453" s="49"/>
      <c r="G453" s="49"/>
      <c r="H453" s="49"/>
      <c r="I453" s="49"/>
    </row>
    <row r="454" spans="1:14" x14ac:dyDescent="0.2">
      <c r="F454" s="49"/>
      <c r="G454" s="49"/>
      <c r="H454" s="49"/>
      <c r="I454" s="49"/>
    </row>
    <row r="455" spans="1:14" x14ac:dyDescent="0.2">
      <c r="F455" s="49"/>
      <c r="G455" s="49"/>
      <c r="H455" s="49"/>
      <c r="I455" s="49"/>
    </row>
    <row r="456" spans="1:14" x14ac:dyDescent="0.2">
      <c r="F456" s="49"/>
      <c r="G456" s="49"/>
      <c r="H456" s="49"/>
      <c r="I456" s="49"/>
    </row>
    <row r="457" spans="1:14" x14ac:dyDescent="0.2">
      <c r="F457" s="49"/>
      <c r="G457" s="49"/>
      <c r="H457" s="49"/>
      <c r="I457" s="49"/>
    </row>
    <row r="458" spans="1:14" x14ac:dyDescent="0.2">
      <c r="F458" s="49"/>
      <c r="G458" s="49"/>
      <c r="H458" s="49"/>
      <c r="I458" s="49"/>
    </row>
    <row r="459" spans="1:14" x14ac:dyDescent="0.2">
      <c r="F459" s="49"/>
      <c r="G459" s="49"/>
      <c r="H459" s="49"/>
      <c r="I459" s="49"/>
    </row>
    <row r="460" spans="1:14" x14ac:dyDescent="0.2">
      <c r="F460" s="49"/>
      <c r="G460" s="49"/>
      <c r="H460" s="49"/>
      <c r="I460" s="49"/>
    </row>
    <row r="461" spans="1:14" x14ac:dyDescent="0.2">
      <c r="F461" s="49"/>
      <c r="G461" s="49"/>
      <c r="H461" s="49"/>
      <c r="I461" s="49"/>
    </row>
    <row r="462" spans="1:14" x14ac:dyDescent="0.2">
      <c r="F462" s="49"/>
      <c r="G462" s="49"/>
      <c r="H462" s="49"/>
      <c r="I462" s="49"/>
    </row>
    <row r="463" spans="1:14" x14ac:dyDescent="0.2">
      <c r="A463" s="1" t="s">
        <v>3125</v>
      </c>
      <c r="F463" s="49"/>
      <c r="G463" s="49"/>
      <c r="H463" s="49"/>
      <c r="I463" s="49"/>
    </row>
    <row r="464" spans="1:14" ht="21" x14ac:dyDescent="0.2">
      <c r="A464" s="11" t="s">
        <v>472</v>
      </c>
      <c r="B464" s="11" t="s">
        <v>473</v>
      </c>
      <c r="C464" s="11" t="s">
        <v>474</v>
      </c>
      <c r="D464" s="11" t="s">
        <v>8</v>
      </c>
      <c r="E464" s="11" t="s">
        <v>475</v>
      </c>
      <c r="F464" s="11" t="s">
        <v>12</v>
      </c>
      <c r="G464" s="11" t="s">
        <v>476</v>
      </c>
      <c r="H464" s="11" t="s">
        <v>477</v>
      </c>
      <c r="I464" s="11" t="s">
        <v>18</v>
      </c>
      <c r="J464" s="11" t="s">
        <v>478</v>
      </c>
      <c r="K464" s="11" t="s">
        <v>479</v>
      </c>
      <c r="L464" s="11" t="s">
        <v>480</v>
      </c>
      <c r="M464" s="11" t="s">
        <v>26</v>
      </c>
      <c r="N464" s="11" t="s">
        <v>28</v>
      </c>
    </row>
    <row r="465" spans="1:14" x14ac:dyDescent="0.2">
      <c r="A465" s="1" t="s">
        <v>481</v>
      </c>
      <c r="B465" s="1" t="s">
        <v>482</v>
      </c>
      <c r="C465" s="1" t="s">
        <v>483</v>
      </c>
      <c r="D465" s="2" t="s">
        <v>484</v>
      </c>
      <c r="E465" s="2" t="s">
        <v>485</v>
      </c>
      <c r="F465" s="2" t="s">
        <v>486</v>
      </c>
      <c r="G465" s="2" t="s">
        <v>487</v>
      </c>
      <c r="H465" s="2"/>
      <c r="I465" s="2" t="s">
        <v>488</v>
      </c>
      <c r="J465" s="2" t="s">
        <v>489</v>
      </c>
      <c r="K465" s="2" t="s">
        <v>490</v>
      </c>
      <c r="L465" s="2" t="s">
        <v>491</v>
      </c>
      <c r="M465" s="2" t="s">
        <v>492</v>
      </c>
      <c r="N465" s="2" t="s">
        <v>493</v>
      </c>
    </row>
    <row r="466" spans="1:14" x14ac:dyDescent="0.2">
      <c r="A466" s="1" t="s">
        <v>494</v>
      </c>
      <c r="B466" s="1" t="s">
        <v>495</v>
      </c>
      <c r="C466" s="1" t="s">
        <v>496</v>
      </c>
      <c r="D466" s="2" t="s">
        <v>497</v>
      </c>
      <c r="E466" s="2" t="s">
        <v>498</v>
      </c>
      <c r="F466" s="2" t="s">
        <v>499</v>
      </c>
      <c r="G466" s="2" t="s">
        <v>500</v>
      </c>
      <c r="H466" s="2"/>
      <c r="I466" s="2" t="s">
        <v>501</v>
      </c>
      <c r="J466" s="2" t="s">
        <v>502</v>
      </c>
      <c r="K466" s="2" t="s">
        <v>503</v>
      </c>
      <c r="L466" s="2" t="s">
        <v>504</v>
      </c>
      <c r="M466" s="2" t="s">
        <v>505</v>
      </c>
      <c r="N466" s="2" t="s">
        <v>506</v>
      </c>
    </row>
    <row r="467" spans="1:14" x14ac:dyDescent="0.2">
      <c r="A467" s="1" t="s">
        <v>507</v>
      </c>
      <c r="B467" s="1" t="s">
        <v>508</v>
      </c>
      <c r="C467" s="1" t="s">
        <v>509</v>
      </c>
      <c r="D467" s="2" t="s">
        <v>510</v>
      </c>
      <c r="E467" s="2" t="s">
        <v>511</v>
      </c>
      <c r="F467" s="2" t="s">
        <v>512</v>
      </c>
      <c r="G467" s="2" t="s">
        <v>513</v>
      </c>
      <c r="H467" s="2"/>
      <c r="I467" s="2" t="s">
        <v>514</v>
      </c>
      <c r="J467" s="2" t="s">
        <v>515</v>
      </c>
      <c r="K467" s="2" t="s">
        <v>516</v>
      </c>
      <c r="L467" s="2" t="s">
        <v>517</v>
      </c>
      <c r="M467" s="2" t="s">
        <v>518</v>
      </c>
      <c r="N467" s="2" t="s">
        <v>519</v>
      </c>
    </row>
    <row r="468" spans="1:14" x14ac:dyDescent="0.2">
      <c r="A468" s="1" t="s">
        <v>520</v>
      </c>
      <c r="B468" s="1" t="s">
        <v>521</v>
      </c>
      <c r="C468" s="1" t="s">
        <v>522</v>
      </c>
      <c r="D468" s="2" t="s">
        <v>523</v>
      </c>
      <c r="E468" s="2" t="s">
        <v>524</v>
      </c>
      <c r="F468" s="2" t="s">
        <v>525</v>
      </c>
      <c r="G468" s="2" t="s">
        <v>526</v>
      </c>
      <c r="H468" s="2"/>
      <c r="I468" s="2" t="s">
        <v>527</v>
      </c>
      <c r="J468" s="2" t="s">
        <v>528</v>
      </c>
      <c r="K468" s="2" t="s">
        <v>529</v>
      </c>
      <c r="L468" s="2" t="s">
        <v>530</v>
      </c>
      <c r="M468" s="2" t="s">
        <v>531</v>
      </c>
      <c r="N468" s="2" t="s">
        <v>532</v>
      </c>
    </row>
    <row r="469" spans="1:14" x14ac:dyDescent="0.2">
      <c r="A469" s="1" t="s">
        <v>533</v>
      </c>
      <c r="B469" s="1" t="s">
        <v>534</v>
      </c>
      <c r="C469" s="1" t="s">
        <v>535</v>
      </c>
      <c r="D469" s="2" t="s">
        <v>536</v>
      </c>
      <c r="E469" s="2" t="s">
        <v>537</v>
      </c>
      <c r="F469" s="2" t="s">
        <v>538</v>
      </c>
      <c r="G469" s="2" t="s">
        <v>539</v>
      </c>
      <c r="H469" s="2"/>
      <c r="I469" s="2" t="s">
        <v>540</v>
      </c>
      <c r="J469" s="2" t="s">
        <v>541</v>
      </c>
      <c r="K469" s="2" t="s">
        <v>542</v>
      </c>
      <c r="L469" s="2" t="s">
        <v>543</v>
      </c>
      <c r="M469" s="2" t="s">
        <v>544</v>
      </c>
      <c r="N469" s="2" t="s">
        <v>545</v>
      </c>
    </row>
    <row r="470" spans="1:14" x14ac:dyDescent="0.2">
      <c r="A470" s="2"/>
      <c r="B470" s="1" t="s">
        <v>546</v>
      </c>
      <c r="C470" s="1" t="s">
        <v>547</v>
      </c>
      <c r="D470" s="2" t="s">
        <v>548</v>
      </c>
      <c r="E470" s="2" t="s">
        <v>549</v>
      </c>
      <c r="F470" s="2" t="s">
        <v>550</v>
      </c>
      <c r="G470" s="2" t="s">
        <v>551</v>
      </c>
      <c r="H470" s="2"/>
      <c r="I470" s="2" t="s">
        <v>552</v>
      </c>
      <c r="J470" s="2" t="s">
        <v>553</v>
      </c>
      <c r="K470" s="2" t="s">
        <v>554</v>
      </c>
      <c r="L470" s="2" t="s">
        <v>555</v>
      </c>
      <c r="M470" s="2" t="s">
        <v>556</v>
      </c>
      <c r="N470" s="2" t="s">
        <v>557</v>
      </c>
    </row>
    <row r="471" spans="1:14" x14ac:dyDescent="0.2">
      <c r="A471" s="2"/>
      <c r="B471" s="1" t="s">
        <v>558</v>
      </c>
      <c r="C471" s="1" t="s">
        <v>559</v>
      </c>
      <c r="D471" s="2" t="s">
        <v>560</v>
      </c>
      <c r="E471" s="2" t="s">
        <v>561</v>
      </c>
      <c r="F471" s="2" t="s">
        <v>562</v>
      </c>
      <c r="G471" s="2" t="s">
        <v>563</v>
      </c>
      <c r="H471" s="2"/>
      <c r="I471" s="2" t="s">
        <v>564</v>
      </c>
      <c r="J471" s="2" t="s">
        <v>565</v>
      </c>
      <c r="K471" s="2" t="s">
        <v>566</v>
      </c>
      <c r="L471" s="2" t="s">
        <v>567</v>
      </c>
      <c r="M471" s="2" t="s">
        <v>568</v>
      </c>
      <c r="N471" s="2" t="s">
        <v>569</v>
      </c>
    </row>
    <row r="472" spans="1:14" x14ac:dyDescent="0.2">
      <c r="A472" s="2"/>
      <c r="B472" s="1" t="s">
        <v>570</v>
      </c>
      <c r="C472" s="1" t="s">
        <v>571</v>
      </c>
      <c r="D472" s="2" t="s">
        <v>572</v>
      </c>
      <c r="E472" s="2" t="s">
        <v>573</v>
      </c>
      <c r="F472" s="2" t="s">
        <v>574</v>
      </c>
      <c r="G472" s="2" t="s">
        <v>575</v>
      </c>
      <c r="H472" s="2"/>
      <c r="I472" s="2" t="s">
        <v>576</v>
      </c>
      <c r="J472" s="2" t="s">
        <v>577</v>
      </c>
      <c r="K472" s="2"/>
      <c r="L472" s="2" t="s">
        <v>578</v>
      </c>
      <c r="M472" s="2"/>
      <c r="N472" s="2" t="s">
        <v>579</v>
      </c>
    </row>
    <row r="473" spans="1:14" x14ac:dyDescent="0.2">
      <c r="A473" s="2"/>
      <c r="B473" s="1" t="s">
        <v>580</v>
      </c>
      <c r="C473" s="1" t="s">
        <v>581</v>
      </c>
      <c r="D473" s="2" t="s">
        <v>582</v>
      </c>
      <c r="E473" s="2" t="s">
        <v>583</v>
      </c>
      <c r="F473" s="2" t="s">
        <v>584</v>
      </c>
      <c r="G473" s="2" t="s">
        <v>585</v>
      </c>
      <c r="H473" s="2"/>
      <c r="I473" s="2" t="s">
        <v>586</v>
      </c>
      <c r="J473" s="2" t="s">
        <v>587</v>
      </c>
      <c r="K473" s="2"/>
      <c r="L473" s="2" t="s">
        <v>588</v>
      </c>
      <c r="M473" s="2"/>
      <c r="N473" s="2" t="s">
        <v>589</v>
      </c>
    </row>
    <row r="474" spans="1:14" x14ac:dyDescent="0.2">
      <c r="A474" s="2"/>
      <c r="B474" s="1" t="s">
        <v>590</v>
      </c>
      <c r="C474" s="1" t="s">
        <v>591</v>
      </c>
      <c r="D474" s="2" t="s">
        <v>592</v>
      </c>
      <c r="E474" s="2" t="s">
        <v>593</v>
      </c>
      <c r="F474" s="2" t="s">
        <v>594</v>
      </c>
      <c r="G474" s="2" t="s">
        <v>595</v>
      </c>
      <c r="H474" s="2"/>
      <c r="I474" s="2" t="s">
        <v>596</v>
      </c>
      <c r="J474" s="2" t="s">
        <v>597</v>
      </c>
      <c r="K474" s="2"/>
      <c r="L474" s="2" t="s">
        <v>598</v>
      </c>
      <c r="M474" s="2"/>
      <c r="N474" s="2" t="s">
        <v>599</v>
      </c>
    </row>
    <row r="475" spans="1:14" x14ac:dyDescent="0.2">
      <c r="A475" s="2"/>
      <c r="B475" s="1" t="s">
        <v>600</v>
      </c>
      <c r="C475" s="1" t="s">
        <v>601</v>
      </c>
      <c r="D475" s="2" t="s">
        <v>602</v>
      </c>
      <c r="E475" s="2" t="s">
        <v>603</v>
      </c>
      <c r="F475" s="2" t="s">
        <v>604</v>
      </c>
      <c r="G475" s="2" t="s">
        <v>605</v>
      </c>
      <c r="H475" s="2"/>
      <c r="I475" s="2" t="s">
        <v>606</v>
      </c>
      <c r="J475" s="2" t="s">
        <v>607</v>
      </c>
      <c r="K475" s="2"/>
      <c r="L475" s="2" t="s">
        <v>608</v>
      </c>
      <c r="M475" s="2"/>
      <c r="N475" s="2" t="s">
        <v>609</v>
      </c>
    </row>
    <row r="476" spans="1:14" x14ac:dyDescent="0.2">
      <c r="A476" s="2"/>
      <c r="B476" s="1" t="s">
        <v>610</v>
      </c>
      <c r="C476" s="1" t="s">
        <v>611</v>
      </c>
      <c r="D476" s="2" t="s">
        <v>612</v>
      </c>
      <c r="E476" s="2" t="s">
        <v>613</v>
      </c>
      <c r="F476" s="2" t="s">
        <v>614</v>
      </c>
      <c r="G476" s="2" t="s">
        <v>615</v>
      </c>
      <c r="H476" s="2"/>
      <c r="I476" s="2" t="s">
        <v>616</v>
      </c>
      <c r="J476" s="2"/>
      <c r="K476" s="2"/>
      <c r="L476" s="2" t="s">
        <v>617</v>
      </c>
      <c r="M476" s="2"/>
      <c r="N476" s="2" t="s">
        <v>618</v>
      </c>
    </row>
    <row r="477" spans="1:14" x14ac:dyDescent="0.2">
      <c r="A477" s="2"/>
      <c r="B477" s="1" t="s">
        <v>619</v>
      </c>
      <c r="C477" s="1" t="s">
        <v>620</v>
      </c>
      <c r="D477" s="2" t="s">
        <v>621</v>
      </c>
      <c r="E477" s="2" t="s">
        <v>622</v>
      </c>
      <c r="F477" s="2" t="s">
        <v>623</v>
      </c>
      <c r="G477" s="2" t="s">
        <v>624</v>
      </c>
      <c r="H477" s="2"/>
      <c r="I477" s="2" t="s">
        <v>625</v>
      </c>
      <c r="J477" s="2"/>
      <c r="K477" s="2"/>
      <c r="L477" s="2" t="s">
        <v>626</v>
      </c>
      <c r="M477" s="2"/>
      <c r="N477" s="2"/>
    </row>
    <row r="478" spans="1:14" x14ac:dyDescent="0.2">
      <c r="A478" s="2"/>
      <c r="B478" s="1" t="s">
        <v>627</v>
      </c>
      <c r="C478" s="1" t="s">
        <v>628</v>
      </c>
      <c r="D478" s="2" t="s">
        <v>629</v>
      </c>
      <c r="E478" s="2" t="s">
        <v>630</v>
      </c>
      <c r="F478" s="2" t="s">
        <v>631</v>
      </c>
      <c r="G478" s="2" t="s">
        <v>632</v>
      </c>
      <c r="H478" s="2"/>
      <c r="I478" s="2" t="s">
        <v>633</v>
      </c>
      <c r="J478" s="2"/>
      <c r="K478" s="2"/>
      <c r="L478" s="2" t="s">
        <v>634</v>
      </c>
      <c r="M478" s="2"/>
      <c r="N478" s="2"/>
    </row>
    <row r="479" spans="1:14" x14ac:dyDescent="0.2">
      <c r="A479" s="2"/>
      <c r="B479" s="1" t="s">
        <v>635</v>
      </c>
      <c r="C479" s="1" t="s">
        <v>636</v>
      </c>
      <c r="D479" s="2"/>
      <c r="E479" s="2" t="s">
        <v>637</v>
      </c>
      <c r="F479" s="2" t="s">
        <v>638</v>
      </c>
      <c r="G479" s="2" t="s">
        <v>639</v>
      </c>
      <c r="H479" s="2"/>
      <c r="I479" s="2" t="s">
        <v>640</v>
      </c>
      <c r="J479" s="2"/>
      <c r="K479" s="2"/>
      <c r="L479" s="2" t="s">
        <v>641</v>
      </c>
      <c r="M479" s="2"/>
      <c r="N479" s="2"/>
    </row>
    <row r="480" spans="1:14" x14ac:dyDescent="0.2">
      <c r="A480" s="2"/>
      <c r="B480" s="1" t="s">
        <v>642</v>
      </c>
      <c r="C480" s="1" t="s">
        <v>643</v>
      </c>
      <c r="D480" s="2"/>
      <c r="E480" s="2" t="s">
        <v>644</v>
      </c>
      <c r="F480" s="2" t="s">
        <v>645</v>
      </c>
      <c r="G480" s="2" t="s">
        <v>646</v>
      </c>
      <c r="H480" s="2"/>
      <c r="I480" s="2" t="s">
        <v>647</v>
      </c>
      <c r="J480" s="2"/>
      <c r="K480" s="2"/>
      <c r="L480" s="2"/>
      <c r="M480" s="2"/>
      <c r="N480" s="2"/>
    </row>
    <row r="481" spans="1:14" x14ac:dyDescent="0.2">
      <c r="A481" s="2"/>
      <c r="B481" s="1" t="s">
        <v>648</v>
      </c>
      <c r="C481" s="1" t="s">
        <v>649</v>
      </c>
      <c r="D481" s="2"/>
      <c r="E481" s="2" t="s">
        <v>650</v>
      </c>
      <c r="F481" s="2"/>
      <c r="G481" s="2" t="s">
        <v>651</v>
      </c>
      <c r="H481" s="2"/>
      <c r="I481" s="2" t="s">
        <v>652</v>
      </c>
      <c r="J481" s="2"/>
      <c r="K481" s="2"/>
      <c r="L481" s="2"/>
      <c r="M481" s="2"/>
      <c r="N481" s="2"/>
    </row>
    <row r="482" spans="1:14" x14ac:dyDescent="0.2">
      <c r="A482" s="2"/>
      <c r="B482" s="1" t="s">
        <v>653</v>
      </c>
      <c r="C482" s="1" t="s">
        <v>654</v>
      </c>
      <c r="D482" s="2"/>
      <c r="E482" s="2"/>
      <c r="F482" s="2"/>
      <c r="G482" s="2" t="s">
        <v>655</v>
      </c>
      <c r="H482" s="2"/>
      <c r="I482" s="2" t="s">
        <v>656</v>
      </c>
      <c r="J482" s="2"/>
      <c r="K482" s="2"/>
      <c r="L482" s="2"/>
      <c r="M482" s="2"/>
      <c r="N482" s="2"/>
    </row>
    <row r="483" spans="1:14" x14ac:dyDescent="0.2">
      <c r="A483" s="2"/>
      <c r="B483" s="1" t="s">
        <v>657</v>
      </c>
      <c r="C483" s="1" t="s">
        <v>658</v>
      </c>
      <c r="D483" s="2"/>
      <c r="E483" s="2"/>
      <c r="F483" s="2"/>
      <c r="G483" s="2" t="s">
        <v>659</v>
      </c>
      <c r="H483" s="2"/>
      <c r="I483" s="2" t="s">
        <v>660</v>
      </c>
      <c r="J483" s="2"/>
      <c r="K483" s="2"/>
      <c r="L483" s="2"/>
      <c r="M483" s="2"/>
      <c r="N483" s="2"/>
    </row>
    <row r="484" spans="1:14" x14ac:dyDescent="0.2">
      <c r="A484" s="2"/>
      <c r="B484" s="1" t="s">
        <v>661</v>
      </c>
      <c r="C484" s="1" t="s">
        <v>662</v>
      </c>
      <c r="D484" s="2"/>
      <c r="E484" s="2"/>
      <c r="F484" s="2"/>
      <c r="G484" s="2" t="s">
        <v>663</v>
      </c>
      <c r="H484" s="2"/>
      <c r="I484" s="2"/>
      <c r="J484" s="2"/>
      <c r="K484" s="2"/>
      <c r="L484" s="2"/>
      <c r="M484" s="2"/>
      <c r="N484" s="2"/>
    </row>
    <row r="485" spans="1:14" x14ac:dyDescent="0.2">
      <c r="A485" s="2"/>
      <c r="B485" s="1" t="s">
        <v>664</v>
      </c>
      <c r="C485" s="1" t="s">
        <v>665</v>
      </c>
      <c r="D485" s="2"/>
      <c r="E485" s="2"/>
      <c r="F485" s="2"/>
      <c r="G485" s="2" t="s">
        <v>666</v>
      </c>
      <c r="H485" s="2"/>
      <c r="I485" s="2"/>
      <c r="J485" s="2"/>
      <c r="K485" s="2"/>
      <c r="L485" s="2"/>
      <c r="M485" s="2"/>
      <c r="N485" s="2"/>
    </row>
    <row r="486" spans="1:14" x14ac:dyDescent="0.2">
      <c r="A486" s="2"/>
      <c r="B486" s="1" t="s">
        <v>667</v>
      </c>
      <c r="C486" s="1" t="s">
        <v>668</v>
      </c>
      <c r="D486" s="2"/>
      <c r="E486" s="2"/>
      <c r="F486" s="2"/>
      <c r="G486" s="2" t="s">
        <v>669</v>
      </c>
      <c r="H486" s="2"/>
      <c r="I486" s="2"/>
      <c r="J486" s="2"/>
      <c r="K486" s="2"/>
      <c r="L486" s="2"/>
      <c r="M486" s="2"/>
      <c r="N486" s="2"/>
    </row>
    <row r="487" spans="1:14" x14ac:dyDescent="0.2">
      <c r="A487" s="2"/>
      <c r="B487" s="2"/>
      <c r="C487" s="1" t="s">
        <v>670</v>
      </c>
      <c r="D487" s="2"/>
      <c r="E487" s="2"/>
      <c r="F487" s="2"/>
      <c r="G487" s="2"/>
      <c r="H487" s="2"/>
      <c r="I487" s="2"/>
      <c r="J487" s="2"/>
      <c r="K487" s="2"/>
      <c r="L487" s="2"/>
      <c r="M487" s="2"/>
      <c r="N487" s="2"/>
    </row>
    <row r="488" spans="1:14" x14ac:dyDescent="0.2">
      <c r="A488" s="2"/>
      <c r="B488" s="2"/>
      <c r="C488" s="1" t="s">
        <v>671</v>
      </c>
      <c r="D488" s="2"/>
      <c r="E488" s="2"/>
      <c r="F488" s="2"/>
      <c r="G488" s="2"/>
      <c r="H488" s="2"/>
      <c r="I488" s="2"/>
      <c r="J488" s="2"/>
      <c r="K488" s="2"/>
      <c r="L488" s="2"/>
      <c r="M488" s="2"/>
      <c r="N488" s="2"/>
    </row>
    <row r="489" spans="1:14" x14ac:dyDescent="0.2">
      <c r="A489" s="2"/>
      <c r="B489" s="2"/>
      <c r="C489" s="1" t="s">
        <v>672</v>
      </c>
      <c r="D489" s="2"/>
      <c r="E489" s="2"/>
      <c r="F489" s="2"/>
      <c r="G489" s="2"/>
      <c r="H489" s="2"/>
      <c r="I489" s="2"/>
      <c r="J489" s="2"/>
      <c r="K489" s="2"/>
      <c r="L489" s="2"/>
      <c r="M489" s="2"/>
      <c r="N489" s="2"/>
    </row>
    <row r="490" spans="1:14" x14ac:dyDescent="0.2">
      <c r="A490" s="2"/>
      <c r="B490" s="2"/>
      <c r="C490" s="1" t="s">
        <v>673</v>
      </c>
      <c r="D490" s="2"/>
      <c r="E490" s="2"/>
      <c r="F490" s="2"/>
      <c r="G490" s="2"/>
      <c r="H490" s="2"/>
      <c r="I490" s="2"/>
      <c r="J490" s="2"/>
      <c r="K490" s="2"/>
      <c r="L490" s="2"/>
      <c r="M490" s="2"/>
      <c r="N490" s="2"/>
    </row>
    <row r="491" spans="1:14" x14ac:dyDescent="0.2">
      <c r="A491" s="2"/>
      <c r="B491" s="2"/>
      <c r="C491" s="1" t="s">
        <v>674</v>
      </c>
      <c r="D491" s="2"/>
      <c r="E491" s="2"/>
      <c r="F491" s="2"/>
      <c r="G491" s="2"/>
      <c r="H491" s="2"/>
      <c r="I491" s="2"/>
      <c r="J491" s="2"/>
      <c r="K491" s="2"/>
      <c r="L491" s="2"/>
      <c r="M491" s="2"/>
      <c r="N491" s="2"/>
    </row>
    <row r="492" spans="1:14" x14ac:dyDescent="0.2">
      <c r="A492" s="2"/>
      <c r="B492" s="2"/>
      <c r="C492" s="1" t="s">
        <v>675</v>
      </c>
      <c r="D492" s="2"/>
      <c r="E492" s="2"/>
      <c r="F492" s="2"/>
      <c r="G492" s="2"/>
      <c r="H492" s="2"/>
      <c r="I492" s="2"/>
      <c r="J492" s="2"/>
      <c r="K492" s="2"/>
      <c r="L492" s="2"/>
      <c r="M492" s="2"/>
      <c r="N492" s="2"/>
    </row>
    <row r="493" spans="1:14" x14ac:dyDescent="0.2">
      <c r="A493" s="2"/>
      <c r="B493" s="2"/>
      <c r="C493" s="1" t="s">
        <v>676</v>
      </c>
      <c r="D493" s="2"/>
      <c r="E493" s="2"/>
      <c r="F493" s="2"/>
      <c r="G493" s="2"/>
      <c r="H493" s="2"/>
      <c r="I493" s="2"/>
      <c r="J493" s="2"/>
      <c r="K493" s="2"/>
      <c r="L493" s="2"/>
      <c r="M493" s="2"/>
      <c r="N493" s="2"/>
    </row>
    <row r="494" spans="1:14" x14ac:dyDescent="0.2">
      <c r="A494" s="2"/>
      <c r="B494" s="2"/>
      <c r="C494" s="1" t="s">
        <v>677</v>
      </c>
      <c r="D494" s="2"/>
      <c r="E494" s="2"/>
      <c r="F494" s="2"/>
      <c r="G494" s="2"/>
      <c r="H494" s="2"/>
      <c r="I494" s="2"/>
      <c r="J494" s="2"/>
      <c r="K494" s="2"/>
      <c r="L494" s="2"/>
      <c r="M494" s="2"/>
      <c r="N494" s="2"/>
    </row>
    <row r="495" spans="1:14" x14ac:dyDescent="0.2">
      <c r="A495" s="2"/>
      <c r="B495" s="2"/>
      <c r="C495" s="1" t="s">
        <v>678</v>
      </c>
      <c r="D495" s="2"/>
      <c r="E495" s="2"/>
      <c r="F495" s="2"/>
      <c r="G495" s="2"/>
      <c r="H495" s="2"/>
      <c r="I495" s="2"/>
      <c r="J495" s="2"/>
      <c r="K495" s="2"/>
      <c r="L495" s="2"/>
      <c r="M495" s="2"/>
      <c r="N495" s="2"/>
    </row>
    <row r="496" spans="1:14" x14ac:dyDescent="0.2">
      <c r="A496" s="2"/>
      <c r="B496" s="2"/>
      <c r="C496" s="1" t="s">
        <v>679</v>
      </c>
      <c r="D496" s="2"/>
      <c r="E496" s="2"/>
      <c r="F496" s="2"/>
      <c r="G496" s="2"/>
      <c r="H496" s="2"/>
      <c r="I496" s="2"/>
      <c r="J496" s="2"/>
      <c r="K496" s="2"/>
      <c r="L496" s="2"/>
      <c r="M496" s="2"/>
      <c r="N496" s="2"/>
    </row>
    <row r="497" spans="1:14" x14ac:dyDescent="0.2">
      <c r="A497" s="2"/>
      <c r="B497" s="2"/>
      <c r="C497" s="1" t="s">
        <v>680</v>
      </c>
      <c r="D497" s="2"/>
      <c r="E497" s="2"/>
      <c r="F497" s="2"/>
      <c r="G497" s="2"/>
      <c r="H497" s="2"/>
      <c r="I497" s="2"/>
      <c r="J497" s="2"/>
      <c r="K497" s="2"/>
      <c r="L497" s="2"/>
      <c r="M497" s="2"/>
      <c r="N497" s="2"/>
    </row>
    <row r="498" spans="1:14" x14ac:dyDescent="0.2">
      <c r="A498" s="2"/>
      <c r="B498" s="2"/>
      <c r="C498" s="1" t="s">
        <v>681</v>
      </c>
      <c r="D498" s="2"/>
      <c r="E498" s="2"/>
      <c r="F498" s="2"/>
      <c r="G498" s="2"/>
      <c r="H498" s="2"/>
      <c r="I498" s="2"/>
      <c r="J498" s="2"/>
      <c r="K498" s="2"/>
      <c r="L498" s="2"/>
      <c r="M498" s="2"/>
      <c r="N498" s="2"/>
    </row>
    <row r="499" spans="1:14" x14ac:dyDescent="0.2">
      <c r="A499" s="2"/>
      <c r="B499" s="2"/>
      <c r="C499" s="2"/>
      <c r="D499" s="2"/>
      <c r="E499" s="2"/>
      <c r="F499" s="2"/>
      <c r="G499" s="2"/>
      <c r="H499" s="2"/>
      <c r="I499" s="2"/>
      <c r="J499" s="2"/>
      <c r="K499" s="2"/>
      <c r="L499" s="2"/>
      <c r="M499" s="2"/>
      <c r="N499" s="2"/>
    </row>
    <row r="500" spans="1:14" x14ac:dyDescent="0.2">
      <c r="A500" s="2"/>
      <c r="B500" s="2"/>
      <c r="C500" s="2"/>
      <c r="D500" s="2"/>
      <c r="E500" s="2"/>
      <c r="F500" s="2"/>
      <c r="G500" s="2"/>
      <c r="H500" s="2"/>
      <c r="I500" s="2"/>
      <c r="J500" s="2"/>
      <c r="K500" s="2"/>
      <c r="L500" s="2"/>
      <c r="M500" s="2"/>
      <c r="N500" s="2"/>
    </row>
    <row r="501" spans="1:14" x14ac:dyDescent="0.2">
      <c r="A501" s="2"/>
      <c r="B501" s="2"/>
      <c r="C501" s="2"/>
      <c r="D501" s="2"/>
      <c r="E501" s="2"/>
      <c r="F501" s="2"/>
      <c r="G501" s="2"/>
      <c r="H501" s="2"/>
      <c r="I501" s="2"/>
      <c r="J501" s="2"/>
      <c r="K501" s="2"/>
      <c r="L501" s="2"/>
      <c r="M501" s="2"/>
      <c r="N501" s="2"/>
    </row>
    <row r="502" spans="1:14" x14ac:dyDescent="0.2">
      <c r="A502" s="2"/>
      <c r="B502" s="2"/>
      <c r="C502" s="2"/>
      <c r="D502" s="2"/>
      <c r="E502" s="2"/>
      <c r="F502" s="2"/>
      <c r="G502" s="2"/>
      <c r="H502" s="2"/>
      <c r="I502" s="2"/>
      <c r="J502" s="2"/>
      <c r="K502" s="2"/>
      <c r="L502" s="2"/>
      <c r="M502" s="2"/>
      <c r="N502" s="2"/>
    </row>
    <row r="503" spans="1:14" x14ac:dyDescent="0.2">
      <c r="A503" s="2"/>
      <c r="B503" s="2"/>
      <c r="C503" s="2"/>
      <c r="D503" s="2"/>
      <c r="E503" s="2"/>
      <c r="F503" s="2"/>
      <c r="G503" s="2"/>
      <c r="H503" s="2"/>
      <c r="I503" s="2"/>
      <c r="J503" s="2"/>
      <c r="K503" s="2"/>
      <c r="L503" s="2"/>
      <c r="M503" s="2"/>
      <c r="N503" s="2"/>
    </row>
    <row r="504" spans="1:14" x14ac:dyDescent="0.2">
      <c r="A504" s="2"/>
      <c r="B504" s="2"/>
      <c r="C504" s="2"/>
      <c r="D504" s="2"/>
      <c r="E504" s="2"/>
      <c r="F504" s="2"/>
      <c r="G504" s="2"/>
      <c r="H504" s="2"/>
      <c r="I504" s="2"/>
      <c r="J504" s="2"/>
      <c r="K504" s="2"/>
      <c r="L504" s="2"/>
      <c r="M504" s="2"/>
      <c r="N504" s="2"/>
    </row>
    <row r="505" spans="1:14" x14ac:dyDescent="0.2">
      <c r="A505" s="2"/>
      <c r="B505" s="2"/>
      <c r="C505" s="2"/>
      <c r="D505" s="2"/>
      <c r="E505" s="2"/>
      <c r="F505" s="2"/>
      <c r="G505" s="2"/>
      <c r="H505" s="2"/>
      <c r="I505" s="2"/>
      <c r="J505" s="2"/>
      <c r="K505" s="2"/>
      <c r="L505" s="2"/>
      <c r="M505" s="2"/>
      <c r="N505" s="2"/>
    </row>
    <row r="506" spans="1:14" ht="52.5" x14ac:dyDescent="0.2">
      <c r="A506" s="2"/>
      <c r="B506" s="2"/>
      <c r="C506" s="2"/>
      <c r="D506" s="2"/>
      <c r="E506" s="2"/>
      <c r="F506" s="2"/>
      <c r="G506" s="2"/>
      <c r="H506" s="2"/>
      <c r="I506" s="2"/>
      <c r="J506" s="11" t="s">
        <v>682</v>
      </c>
      <c r="K506" s="11" t="s">
        <v>683</v>
      </c>
      <c r="L506" s="11" t="s">
        <v>684</v>
      </c>
      <c r="M506" s="2"/>
      <c r="N506" s="2"/>
    </row>
    <row r="507" spans="1:14" x14ac:dyDescent="0.2">
      <c r="A507" s="67" t="s">
        <v>778</v>
      </c>
      <c r="B507" s="2" t="e">
        <f>COUNTIF(#REF!,A507)</f>
        <v>#REF!</v>
      </c>
      <c r="C507" s="2"/>
      <c r="D507" s="2"/>
      <c r="E507" s="2"/>
      <c r="F507" s="2"/>
      <c r="G507" s="2"/>
      <c r="H507" s="2"/>
      <c r="I507" s="2"/>
      <c r="J507" s="2" t="s">
        <v>685</v>
      </c>
      <c r="K507" s="2" t="s">
        <v>686</v>
      </c>
      <c r="L507" s="2" t="s">
        <v>687</v>
      </c>
      <c r="M507" s="2"/>
      <c r="N507" s="2"/>
    </row>
    <row r="508" spans="1:14" x14ac:dyDescent="0.2">
      <c r="A508" s="67" t="s">
        <v>770</v>
      </c>
      <c r="B508" s="2" t="e">
        <f>COUNTIF(#REF!,A508)</f>
        <v>#REF!</v>
      </c>
      <c r="C508" s="2"/>
      <c r="D508" s="2"/>
      <c r="E508" s="2"/>
      <c r="F508" s="2"/>
      <c r="G508" s="2"/>
      <c r="H508" s="2"/>
      <c r="I508" s="2"/>
      <c r="J508" s="2" t="s">
        <v>688</v>
      </c>
      <c r="K508" s="2" t="s">
        <v>689</v>
      </c>
      <c r="L508" s="2" t="s">
        <v>690</v>
      </c>
      <c r="M508" s="2"/>
      <c r="N508" s="2"/>
    </row>
    <row r="509" spans="1:14" x14ac:dyDescent="0.2">
      <c r="A509" s="67" t="s">
        <v>774</v>
      </c>
      <c r="B509" s="2" t="e">
        <f>COUNTIF(#REF!,A509)</f>
        <v>#REF!</v>
      </c>
      <c r="C509" s="2"/>
      <c r="D509" s="2"/>
      <c r="E509" s="2"/>
      <c r="F509" s="2"/>
      <c r="G509" s="2"/>
      <c r="H509" s="2"/>
      <c r="I509" s="2"/>
      <c r="J509" s="2" t="s">
        <v>691</v>
      </c>
      <c r="K509" s="2" t="s">
        <v>692</v>
      </c>
      <c r="L509" s="2" t="s">
        <v>693</v>
      </c>
      <c r="M509" s="2"/>
      <c r="N509" s="2"/>
    </row>
    <row r="510" spans="1:14" x14ac:dyDescent="0.2">
      <c r="A510" s="67" t="s">
        <v>775</v>
      </c>
      <c r="B510" s="2" t="e">
        <f>COUNTIF(#REF!,A510)</f>
        <v>#REF!</v>
      </c>
      <c r="C510" s="2"/>
      <c r="D510" s="2"/>
      <c r="E510" s="2"/>
      <c r="F510" s="2"/>
      <c r="G510" s="2"/>
      <c r="H510" s="2"/>
      <c r="I510" s="2"/>
      <c r="J510" s="2" t="s">
        <v>694</v>
      </c>
      <c r="K510" s="2" t="s">
        <v>695</v>
      </c>
      <c r="L510" s="2" t="s">
        <v>696</v>
      </c>
      <c r="M510" s="2"/>
      <c r="N510" s="2"/>
    </row>
    <row r="511" spans="1:14" x14ac:dyDescent="0.2">
      <c r="A511" s="67" t="s">
        <v>777</v>
      </c>
      <c r="B511" s="2" t="e">
        <f>COUNTIF(#REF!,A511)</f>
        <v>#REF!</v>
      </c>
      <c r="C511" s="2"/>
      <c r="D511" s="2"/>
      <c r="E511" s="2"/>
      <c r="F511" s="2"/>
      <c r="G511" s="2"/>
      <c r="H511" s="2"/>
      <c r="I511" s="2"/>
      <c r="J511" s="2" t="s">
        <v>697</v>
      </c>
      <c r="K511" s="2" t="s">
        <v>698</v>
      </c>
      <c r="L511" s="2" t="s">
        <v>699</v>
      </c>
      <c r="M511" s="2"/>
      <c r="N511" s="2"/>
    </row>
    <row r="512" spans="1:14" x14ac:dyDescent="0.2">
      <c r="A512" s="67" t="s">
        <v>776</v>
      </c>
      <c r="B512" s="2" t="e">
        <f>COUNTIF(#REF!,A512)</f>
        <v>#REF!</v>
      </c>
      <c r="C512" s="2"/>
      <c r="D512" s="2"/>
      <c r="E512" s="2"/>
      <c r="F512" s="2"/>
      <c r="G512" s="2"/>
      <c r="H512" s="2"/>
      <c r="I512" s="2"/>
      <c r="J512" s="2" t="s">
        <v>700</v>
      </c>
      <c r="K512" s="2" t="s">
        <v>701</v>
      </c>
      <c r="L512" s="2" t="s">
        <v>702</v>
      </c>
      <c r="M512" s="2"/>
      <c r="N512" s="2"/>
    </row>
    <row r="513" spans="1:14" x14ac:dyDescent="0.2">
      <c r="A513" s="67" t="s">
        <v>765</v>
      </c>
      <c r="B513" s="2" t="e">
        <f>COUNTIF(#REF!,A513)</f>
        <v>#REF!</v>
      </c>
      <c r="C513" s="2"/>
      <c r="D513" s="2"/>
      <c r="E513" s="2"/>
      <c r="F513" s="2"/>
      <c r="G513" s="2"/>
      <c r="H513" s="2"/>
      <c r="I513" s="2"/>
      <c r="J513" s="2" t="s">
        <v>703</v>
      </c>
      <c r="K513" s="2" t="s">
        <v>704</v>
      </c>
      <c r="L513" s="2" t="s">
        <v>705</v>
      </c>
      <c r="M513" s="2"/>
      <c r="N513" s="2"/>
    </row>
    <row r="514" spans="1:14" x14ac:dyDescent="0.2">
      <c r="A514" s="67" t="s">
        <v>766</v>
      </c>
      <c r="B514" s="2" t="e">
        <f>COUNTIF(#REF!,A514)</f>
        <v>#REF!</v>
      </c>
      <c r="C514" s="2"/>
      <c r="D514" s="2"/>
      <c r="E514" s="2"/>
      <c r="F514" s="2"/>
      <c r="G514" s="2"/>
      <c r="H514" s="2"/>
      <c r="I514" s="2"/>
      <c r="J514" s="2"/>
      <c r="K514" s="2"/>
      <c r="L514" s="2" t="s">
        <v>706</v>
      </c>
      <c r="M514" s="2"/>
      <c r="N514" s="2"/>
    </row>
    <row r="515" spans="1:14" x14ac:dyDescent="0.2">
      <c r="A515" s="67" t="s">
        <v>767</v>
      </c>
      <c r="B515" s="2" t="e">
        <f>COUNTIF(#REF!,A515)</f>
        <v>#REF!</v>
      </c>
      <c r="C515" s="2"/>
      <c r="D515" s="2"/>
      <c r="E515" s="2"/>
      <c r="F515" s="2"/>
      <c r="G515" s="2"/>
      <c r="H515" s="2"/>
      <c r="I515" s="2"/>
      <c r="J515" s="2"/>
      <c r="K515" s="2"/>
      <c r="L515" s="2" t="s">
        <v>707</v>
      </c>
      <c r="M515" s="2"/>
      <c r="N515" s="2"/>
    </row>
    <row r="516" spans="1:14" x14ac:dyDescent="0.2">
      <c r="A516" s="67" t="s">
        <v>768</v>
      </c>
      <c r="B516" s="2" t="e">
        <f>COUNTIF(#REF!,A516)</f>
        <v>#REF!</v>
      </c>
      <c r="C516" s="2"/>
      <c r="D516" s="2"/>
      <c r="E516" s="2"/>
      <c r="F516" s="2"/>
      <c r="G516" s="2"/>
      <c r="H516" s="2"/>
      <c r="I516" s="2"/>
      <c r="J516" s="2"/>
      <c r="K516" s="2"/>
      <c r="L516" s="2" t="s">
        <v>708</v>
      </c>
      <c r="M516" s="2"/>
      <c r="N516" s="2"/>
    </row>
    <row r="517" spans="1:14" x14ac:dyDescent="0.2">
      <c r="A517" s="67" t="s">
        <v>769</v>
      </c>
      <c r="B517" s="2" t="e">
        <f>COUNTIF(#REF!,A517)</f>
        <v>#REF!</v>
      </c>
      <c r="C517" s="2"/>
      <c r="D517" s="2"/>
      <c r="E517" s="2"/>
      <c r="F517" s="2"/>
      <c r="G517" s="2"/>
      <c r="H517" s="2"/>
      <c r="I517" s="2"/>
      <c r="J517" s="2"/>
      <c r="K517" s="2"/>
      <c r="L517" s="2" t="s">
        <v>709</v>
      </c>
      <c r="M517" s="2"/>
      <c r="N517" s="2"/>
    </row>
    <row r="518" spans="1:14" x14ac:dyDescent="0.2">
      <c r="A518" s="67" t="s">
        <v>771</v>
      </c>
      <c r="B518" s="2" t="e">
        <f>COUNTIF(#REF!,A518)</f>
        <v>#REF!</v>
      </c>
      <c r="C518" s="2"/>
      <c r="D518" s="2"/>
      <c r="E518" s="2"/>
      <c r="F518" s="2"/>
      <c r="G518" s="2"/>
      <c r="H518" s="2"/>
      <c r="I518" s="2"/>
      <c r="J518" s="2"/>
      <c r="K518" s="2"/>
      <c r="L518" s="2" t="s">
        <v>710</v>
      </c>
      <c r="M518" s="2"/>
      <c r="N518" s="2"/>
    </row>
    <row r="519" spans="1:14" x14ac:dyDescent="0.2">
      <c r="A519" s="67" t="s">
        <v>772</v>
      </c>
      <c r="B519" s="2" t="e">
        <f>COUNTIF(#REF!,A519)</f>
        <v>#REF!</v>
      </c>
      <c r="C519" s="2"/>
      <c r="D519" s="2"/>
      <c r="E519" s="2"/>
      <c r="F519" s="2"/>
      <c r="G519" s="2"/>
      <c r="H519" s="2"/>
      <c r="I519" s="2"/>
      <c r="J519" s="2"/>
      <c r="K519" s="2"/>
      <c r="L519" s="2" t="s">
        <v>711</v>
      </c>
      <c r="M519" s="2"/>
      <c r="N519" s="2"/>
    </row>
    <row r="520" spans="1:14" x14ac:dyDescent="0.2">
      <c r="A520" s="67" t="s">
        <v>773</v>
      </c>
      <c r="B520" s="2" t="e">
        <f>COUNTIF(#REF!,A520)</f>
        <v>#REF!</v>
      </c>
      <c r="C520" s="2"/>
      <c r="D520" s="2"/>
      <c r="E520" s="2"/>
      <c r="F520" s="2"/>
      <c r="G520" s="2"/>
      <c r="H520" s="2"/>
      <c r="I520" s="2"/>
      <c r="J520" s="2"/>
      <c r="K520" s="2"/>
      <c r="L520" s="2" t="s">
        <v>712</v>
      </c>
      <c r="M520" s="2"/>
      <c r="N520" s="2"/>
    </row>
    <row r="521" spans="1:14" x14ac:dyDescent="0.2">
      <c r="A521" s="67" t="s">
        <v>1307</v>
      </c>
      <c r="B521" s="2" t="e">
        <f>COUNTIF(#REF!,A521)</f>
        <v>#REF!</v>
      </c>
      <c r="C521" s="2"/>
      <c r="D521" s="2"/>
      <c r="E521" s="2"/>
      <c r="F521" s="2"/>
      <c r="G521" s="2"/>
      <c r="H521" s="2"/>
      <c r="I521" s="2"/>
      <c r="J521" s="2"/>
      <c r="K521" s="2"/>
      <c r="L521" s="2" t="s">
        <v>713</v>
      </c>
      <c r="M521" s="2"/>
      <c r="N521" s="2"/>
    </row>
    <row r="522" spans="1:14" x14ac:dyDescent="0.2">
      <c r="A522" s="67" t="s">
        <v>1308</v>
      </c>
      <c r="B522" s="2" t="e">
        <f>COUNTIF(#REF!,A522)</f>
        <v>#REF!</v>
      </c>
      <c r="C522" s="2"/>
      <c r="D522" s="2"/>
      <c r="E522" s="2"/>
      <c r="F522" s="2"/>
      <c r="G522" s="2"/>
      <c r="H522" s="2"/>
      <c r="I522" s="2"/>
      <c r="J522" s="2"/>
      <c r="K522" s="2"/>
      <c r="L522" s="2" t="s">
        <v>714</v>
      </c>
      <c r="M522" s="2"/>
      <c r="N522" s="2"/>
    </row>
    <row r="523" spans="1:14" x14ac:dyDescent="0.2">
      <c r="A523" s="67" t="s">
        <v>1309</v>
      </c>
      <c r="B523" s="2" t="e">
        <f>COUNTIF(#REF!,A523)</f>
        <v>#REF!</v>
      </c>
      <c r="C523" s="2"/>
      <c r="D523" s="2"/>
      <c r="E523" s="2"/>
      <c r="F523" s="2"/>
      <c r="G523" s="2"/>
      <c r="H523" s="2"/>
      <c r="I523" s="2"/>
      <c r="J523" s="2"/>
      <c r="K523" s="2"/>
      <c r="L523" s="2" t="s">
        <v>715</v>
      </c>
      <c r="M523" s="2"/>
      <c r="N523" s="2"/>
    </row>
    <row r="524" spans="1:14" x14ac:dyDescent="0.2">
      <c r="A524" s="67" t="s">
        <v>1310</v>
      </c>
      <c r="B524" s="2" t="e">
        <f>COUNTIF(#REF!,A524)</f>
        <v>#REF!</v>
      </c>
      <c r="C524" s="2"/>
      <c r="D524" s="2"/>
      <c r="E524" s="2"/>
      <c r="F524" s="2"/>
      <c r="G524" s="2"/>
      <c r="H524" s="2"/>
      <c r="I524" s="2"/>
      <c r="J524" s="2"/>
      <c r="K524" s="2"/>
      <c r="L524" s="2" t="s">
        <v>716</v>
      </c>
      <c r="M524" s="2"/>
      <c r="N524" s="2"/>
    </row>
    <row r="525" spans="1:14" ht="52.5" x14ac:dyDescent="0.2">
      <c r="A525" s="67" t="s">
        <v>1311</v>
      </c>
      <c r="B525" s="2" t="e">
        <f>COUNTIF(#REF!,A525)</f>
        <v>#REF!</v>
      </c>
      <c r="C525" s="2"/>
      <c r="D525" s="2"/>
      <c r="E525" s="2"/>
      <c r="F525" s="2"/>
      <c r="G525" s="2"/>
      <c r="H525" s="2"/>
      <c r="I525" s="2"/>
      <c r="J525" s="11" t="s">
        <v>717</v>
      </c>
      <c r="K525" s="11" t="s">
        <v>718</v>
      </c>
      <c r="L525" s="11" t="s">
        <v>719</v>
      </c>
      <c r="M525" s="2"/>
      <c r="N525" s="2"/>
    </row>
    <row r="526" spans="1:14" x14ac:dyDescent="0.2">
      <c r="A526" s="2"/>
      <c r="B526" s="2"/>
      <c r="C526" s="2"/>
      <c r="D526" s="2"/>
      <c r="E526" s="2"/>
      <c r="F526" s="2"/>
      <c r="G526" s="2"/>
      <c r="H526" s="2"/>
      <c r="I526" s="2"/>
      <c r="J526" s="2" t="s">
        <v>720</v>
      </c>
      <c r="K526" s="2" t="s">
        <v>721</v>
      </c>
      <c r="L526" s="2" t="s">
        <v>722</v>
      </c>
      <c r="M526" s="2"/>
      <c r="N526" s="2"/>
    </row>
    <row r="527" spans="1:14" x14ac:dyDescent="0.2">
      <c r="A527" s="2"/>
      <c r="B527" s="2"/>
      <c r="C527" s="2"/>
      <c r="D527" s="2"/>
      <c r="E527" s="2"/>
      <c r="F527" s="2"/>
      <c r="G527" s="2"/>
      <c r="H527" s="2"/>
      <c r="I527" s="2"/>
      <c r="J527" s="2" t="s">
        <v>723</v>
      </c>
      <c r="K527" s="2" t="s">
        <v>724</v>
      </c>
      <c r="L527" s="2" t="s">
        <v>725</v>
      </c>
      <c r="M527" s="2"/>
      <c r="N527" s="2"/>
    </row>
    <row r="528" spans="1:14" x14ac:dyDescent="0.2">
      <c r="A528" s="2"/>
      <c r="B528" s="2"/>
      <c r="C528" s="2"/>
      <c r="D528" s="2"/>
      <c r="E528" s="2"/>
      <c r="F528" s="2"/>
      <c r="G528" s="2"/>
      <c r="H528" s="2"/>
      <c r="I528" s="2"/>
      <c r="J528" s="2" t="s">
        <v>726</v>
      </c>
      <c r="K528" s="2" t="s">
        <v>727</v>
      </c>
      <c r="L528" s="2" t="s">
        <v>728</v>
      </c>
      <c r="M528" s="2"/>
      <c r="N528" s="2"/>
    </row>
    <row r="529" spans="1:14" x14ac:dyDescent="0.2">
      <c r="A529" s="2"/>
      <c r="B529" s="2"/>
      <c r="C529" s="2"/>
      <c r="D529" s="2"/>
      <c r="E529" s="2"/>
      <c r="F529" s="2"/>
      <c r="G529" s="2"/>
      <c r="H529" s="2"/>
      <c r="I529" s="2"/>
      <c r="J529" s="2" t="s">
        <v>729</v>
      </c>
      <c r="K529" s="2" t="s">
        <v>730</v>
      </c>
      <c r="L529" s="2" t="s">
        <v>731</v>
      </c>
      <c r="M529" s="2"/>
      <c r="N529" s="2"/>
    </row>
    <row r="530" spans="1:14" x14ac:dyDescent="0.2">
      <c r="A530" s="2"/>
      <c r="B530" s="2"/>
      <c r="C530" s="2"/>
      <c r="D530" s="2"/>
      <c r="E530" s="2"/>
      <c r="F530" s="2"/>
      <c r="G530" s="2"/>
      <c r="H530" s="2"/>
      <c r="I530" s="2"/>
      <c r="J530" s="2" t="s">
        <v>732</v>
      </c>
      <c r="K530" s="2" t="s">
        <v>733</v>
      </c>
      <c r="L530" s="2" t="s">
        <v>734</v>
      </c>
      <c r="M530" s="2"/>
      <c r="N530" s="2"/>
    </row>
    <row r="531" spans="1:14" x14ac:dyDescent="0.2">
      <c r="A531" s="2"/>
      <c r="B531" s="2"/>
      <c r="C531" s="2"/>
      <c r="D531" s="2"/>
      <c r="E531" s="2"/>
      <c r="F531" s="2"/>
      <c r="G531" s="2"/>
      <c r="H531" s="2"/>
      <c r="I531" s="2"/>
      <c r="J531" s="2" t="s">
        <v>735</v>
      </c>
      <c r="K531" s="2" t="s">
        <v>736</v>
      </c>
      <c r="L531" s="2" t="s">
        <v>737</v>
      </c>
      <c r="M531" s="2"/>
      <c r="N531" s="2"/>
    </row>
    <row r="532" spans="1:14" x14ac:dyDescent="0.2">
      <c r="A532" s="2"/>
      <c r="B532" s="2"/>
      <c r="C532" s="2"/>
      <c r="D532" s="2"/>
      <c r="E532" s="2"/>
      <c r="F532" s="2"/>
      <c r="G532" s="2"/>
      <c r="H532" s="2"/>
      <c r="I532" s="2"/>
      <c r="J532" s="2" t="s">
        <v>738</v>
      </c>
      <c r="K532" s="2" t="s">
        <v>739</v>
      </c>
      <c r="L532" s="2" t="s">
        <v>740</v>
      </c>
      <c r="M532" s="2"/>
      <c r="N532" s="2"/>
    </row>
    <row r="533" spans="1:14" x14ac:dyDescent="0.2">
      <c r="A533" s="2"/>
      <c r="B533" s="2"/>
      <c r="C533" s="2"/>
      <c r="D533" s="2"/>
      <c r="E533" s="2"/>
      <c r="F533" s="2"/>
      <c r="G533" s="2"/>
      <c r="H533" s="2"/>
      <c r="I533" s="2"/>
      <c r="J533" s="2" t="s">
        <v>741</v>
      </c>
      <c r="K533" s="2" t="s">
        <v>742</v>
      </c>
      <c r="L533" s="2" t="s">
        <v>743</v>
      </c>
      <c r="M533" s="2"/>
      <c r="N533" s="2"/>
    </row>
    <row r="534" spans="1:14" x14ac:dyDescent="0.2">
      <c r="A534" s="2"/>
      <c r="B534" s="2"/>
      <c r="C534" s="2"/>
      <c r="D534" s="2"/>
      <c r="E534" s="2"/>
      <c r="F534" s="2"/>
      <c r="G534" s="2"/>
      <c r="H534" s="2"/>
      <c r="I534" s="2"/>
      <c r="J534" s="2"/>
      <c r="K534" s="2"/>
      <c r="L534" s="2" t="s">
        <v>744</v>
      </c>
      <c r="M534" s="2"/>
      <c r="N534" s="2"/>
    </row>
    <row r="535" spans="1:14" x14ac:dyDescent="0.2">
      <c r="A535" s="2"/>
      <c r="B535" s="2"/>
      <c r="C535" s="2"/>
      <c r="D535" s="2"/>
      <c r="E535" s="2"/>
      <c r="F535" s="2"/>
      <c r="G535" s="2"/>
      <c r="H535" s="2"/>
      <c r="I535" s="2"/>
      <c r="J535" s="2"/>
      <c r="K535" s="2"/>
      <c r="L535" s="2" t="s">
        <v>745</v>
      </c>
      <c r="M535" s="2"/>
      <c r="N535" s="2"/>
    </row>
    <row r="536" spans="1:14" ht="42" x14ac:dyDescent="0.2">
      <c r="A536" s="2"/>
      <c r="B536" s="2"/>
      <c r="C536" s="2"/>
      <c r="D536" s="2"/>
      <c r="E536" s="2"/>
      <c r="F536" s="2"/>
      <c r="G536" s="2"/>
      <c r="H536" s="2"/>
      <c r="I536" s="2"/>
      <c r="J536" s="2"/>
      <c r="K536" s="2"/>
      <c r="L536" s="11" t="s">
        <v>746</v>
      </c>
      <c r="M536" s="2"/>
      <c r="N536" s="2"/>
    </row>
    <row r="537" spans="1:14" x14ac:dyDescent="0.2">
      <c r="A537" s="2"/>
      <c r="B537" s="2"/>
      <c r="C537" s="2"/>
      <c r="D537" s="2"/>
      <c r="E537" s="2"/>
      <c r="F537" s="2"/>
      <c r="G537" s="2"/>
      <c r="H537" s="2"/>
      <c r="I537" s="2"/>
      <c r="J537" s="2"/>
      <c r="K537" s="2"/>
      <c r="L537" s="2" t="s">
        <v>747</v>
      </c>
      <c r="M537" s="2"/>
      <c r="N537" s="2"/>
    </row>
    <row r="538" spans="1:14" x14ac:dyDescent="0.2">
      <c r="A538" s="2"/>
      <c r="B538" s="2"/>
      <c r="C538" s="2"/>
      <c r="D538" s="2"/>
      <c r="E538" s="2"/>
      <c r="F538" s="2"/>
      <c r="G538" s="2"/>
      <c r="H538" s="2"/>
      <c r="I538" s="2"/>
      <c r="J538" s="2"/>
      <c r="K538" s="2"/>
      <c r="L538" s="2" t="s">
        <v>748</v>
      </c>
      <c r="M538" s="2"/>
      <c r="N538" s="2"/>
    </row>
    <row r="539" spans="1:14" x14ac:dyDescent="0.2">
      <c r="A539" s="2"/>
      <c r="B539" s="2"/>
      <c r="C539" s="2"/>
      <c r="D539" s="2"/>
      <c r="E539" s="2"/>
      <c r="F539" s="2"/>
      <c r="G539" s="2"/>
      <c r="H539" s="2"/>
      <c r="I539" s="2"/>
      <c r="J539" s="2"/>
      <c r="K539" s="2"/>
      <c r="L539" s="2" t="s">
        <v>749</v>
      </c>
      <c r="M539" s="2"/>
      <c r="N539" s="2"/>
    </row>
    <row r="540" spans="1:14" x14ac:dyDescent="0.2">
      <c r="A540" s="2"/>
      <c r="B540" s="2"/>
      <c r="C540" s="2"/>
      <c r="D540" s="2"/>
      <c r="E540" s="2"/>
      <c r="F540" s="2"/>
      <c r="G540" s="2"/>
      <c r="H540" s="2"/>
      <c r="I540" s="2"/>
      <c r="J540" s="2"/>
      <c r="K540" s="2"/>
      <c r="L540" s="2" t="s">
        <v>750</v>
      </c>
      <c r="M540" s="2"/>
      <c r="N540" s="2"/>
    </row>
    <row r="541" spans="1:14" x14ac:dyDescent="0.2">
      <c r="A541" s="2"/>
      <c r="B541" s="2"/>
      <c r="C541" s="2"/>
      <c r="D541" s="2"/>
      <c r="E541" s="2"/>
      <c r="F541" s="2"/>
      <c r="G541" s="2"/>
      <c r="H541" s="2"/>
      <c r="I541" s="2"/>
      <c r="J541" s="2"/>
      <c r="K541" s="2"/>
      <c r="L541" s="2" t="s">
        <v>751</v>
      </c>
      <c r="M541" s="2"/>
      <c r="N541" s="2"/>
    </row>
    <row r="542" spans="1:14" x14ac:dyDescent="0.2">
      <c r="A542" s="2"/>
      <c r="B542" s="2"/>
      <c r="C542" s="2"/>
      <c r="D542" s="2"/>
      <c r="E542" s="2"/>
      <c r="F542" s="2"/>
      <c r="G542" s="2"/>
      <c r="H542" s="2"/>
      <c r="I542" s="2"/>
      <c r="J542" s="2"/>
      <c r="K542" s="2"/>
      <c r="L542" s="2" t="s">
        <v>752</v>
      </c>
      <c r="M542" s="2"/>
      <c r="N542" s="2"/>
    </row>
    <row r="543" spans="1:14" x14ac:dyDescent="0.2">
      <c r="A543" s="2"/>
      <c r="B543" s="2"/>
      <c r="C543" s="2"/>
      <c r="D543" s="2"/>
      <c r="E543" s="2"/>
      <c r="F543" s="2"/>
      <c r="G543" s="2"/>
      <c r="H543" s="2"/>
      <c r="I543" s="2"/>
      <c r="J543" s="2"/>
      <c r="K543" s="2"/>
      <c r="L543" s="2" t="s">
        <v>753</v>
      </c>
      <c r="M543" s="2"/>
      <c r="N543" s="2"/>
    </row>
    <row r="544" spans="1:14" x14ac:dyDescent="0.2">
      <c r="A544" s="2"/>
      <c r="B544" s="2"/>
      <c r="C544" s="2"/>
      <c r="D544" s="2"/>
      <c r="E544" s="2"/>
      <c r="F544" s="2"/>
      <c r="G544" s="2"/>
      <c r="H544" s="2"/>
      <c r="I544" s="2"/>
      <c r="J544" s="2"/>
      <c r="K544" s="2"/>
      <c r="L544" s="2" t="s">
        <v>754</v>
      </c>
      <c r="M544" s="2"/>
      <c r="N544" s="2"/>
    </row>
    <row r="545" spans="1:14" x14ac:dyDescent="0.2">
      <c r="A545" s="2"/>
      <c r="B545" s="2"/>
      <c r="C545" s="2"/>
      <c r="D545" s="2"/>
      <c r="E545" s="2"/>
      <c r="F545" s="2"/>
      <c r="G545" s="2"/>
      <c r="H545" s="2"/>
      <c r="I545" s="2"/>
      <c r="J545" s="2"/>
      <c r="K545" s="2"/>
      <c r="L545" s="2" t="s">
        <v>755</v>
      </c>
      <c r="M545" s="2"/>
      <c r="N545" s="2"/>
    </row>
    <row r="546" spans="1:14" x14ac:dyDescent="0.2">
      <c r="A546" s="2"/>
      <c r="B546" s="2"/>
      <c r="C546" s="2"/>
      <c r="D546" s="2"/>
      <c r="E546" s="2"/>
      <c r="F546" s="2"/>
      <c r="G546" s="2"/>
      <c r="H546" s="2"/>
      <c r="I546" s="2"/>
      <c r="J546" s="2"/>
      <c r="K546" s="2"/>
      <c r="L546" s="2" t="s">
        <v>756</v>
      </c>
      <c r="M546" s="2"/>
      <c r="N546" s="2"/>
    </row>
    <row r="547" spans="1:14" x14ac:dyDescent="0.2">
      <c r="A547" s="2"/>
      <c r="B547" s="2"/>
      <c r="C547" s="2"/>
      <c r="D547" s="2"/>
      <c r="E547" s="2"/>
      <c r="F547" s="2"/>
      <c r="G547" s="2"/>
      <c r="H547" s="2"/>
      <c r="I547" s="2"/>
      <c r="J547" s="2"/>
      <c r="K547" s="2"/>
      <c r="L547" s="2" t="s">
        <v>757</v>
      </c>
      <c r="M547" s="2"/>
      <c r="N547" s="2"/>
    </row>
    <row r="548" spans="1:14" x14ac:dyDescent="0.2">
      <c r="A548" s="2"/>
      <c r="B548" s="2"/>
      <c r="C548" s="2"/>
      <c r="D548" s="2"/>
      <c r="E548" s="2"/>
      <c r="F548" s="2"/>
      <c r="G548" s="2"/>
      <c r="H548" s="2"/>
      <c r="I548" s="2"/>
      <c r="J548" s="2"/>
      <c r="K548" s="2"/>
      <c r="L548" s="2"/>
      <c r="M548" s="2"/>
      <c r="N548" s="2"/>
    </row>
    <row r="549" spans="1:14" x14ac:dyDescent="0.2">
      <c r="A549" s="2"/>
      <c r="B549" s="2"/>
      <c r="C549" s="2"/>
      <c r="D549" s="2"/>
      <c r="E549" s="2"/>
      <c r="F549" s="2"/>
      <c r="G549" s="2"/>
      <c r="H549" s="2"/>
      <c r="I549" s="2"/>
      <c r="J549" s="2"/>
      <c r="K549" s="2"/>
      <c r="L549" s="2"/>
      <c r="M549" s="2"/>
      <c r="N549" s="2"/>
    </row>
    <row r="550" spans="1:14" x14ac:dyDescent="0.2">
      <c r="A550" s="2"/>
      <c r="B550" s="2"/>
      <c r="C550" s="2"/>
      <c r="D550" s="2"/>
      <c r="E550" s="2"/>
      <c r="F550" s="2"/>
      <c r="G550" s="2"/>
      <c r="H550" s="2"/>
      <c r="I550" s="2"/>
      <c r="J550" s="2"/>
      <c r="K550" s="2"/>
      <c r="L550" s="2"/>
      <c r="M550" s="2"/>
      <c r="N550" s="2"/>
    </row>
    <row r="551" spans="1:14" x14ac:dyDescent="0.2">
      <c r="A551" s="2"/>
      <c r="B551" s="2"/>
      <c r="C551" s="2"/>
      <c r="D551" s="2"/>
      <c r="E551" s="2"/>
      <c r="F551" s="2"/>
      <c r="G551" s="2"/>
      <c r="H551" s="2"/>
      <c r="I551" s="2"/>
      <c r="J551" s="2"/>
      <c r="K551" s="2"/>
      <c r="L551" s="2"/>
      <c r="M551" s="2"/>
      <c r="N551" s="2"/>
    </row>
    <row r="552" spans="1:14" x14ac:dyDescent="0.2">
      <c r="A552" s="2"/>
      <c r="B552" s="2"/>
      <c r="C552" s="2"/>
      <c r="D552" s="2"/>
      <c r="E552" s="2"/>
      <c r="F552" s="2"/>
      <c r="G552" s="2"/>
      <c r="H552" s="2"/>
      <c r="I552" s="2"/>
      <c r="J552" s="2"/>
      <c r="K552" s="2"/>
      <c r="L552" s="2"/>
      <c r="M552" s="2"/>
      <c r="N552" s="2"/>
    </row>
    <row r="553" spans="1:14" x14ac:dyDescent="0.2">
      <c r="F553" s="49"/>
      <c r="G553" s="49"/>
      <c r="H553" s="49"/>
      <c r="I553" s="49"/>
    </row>
    <row r="554" spans="1:14" x14ac:dyDescent="0.2">
      <c r="F554" s="49"/>
      <c r="G554" s="49"/>
      <c r="H554" s="49"/>
      <c r="I554" s="49"/>
    </row>
    <row r="555" spans="1:14" x14ac:dyDescent="0.2">
      <c r="F555" s="49"/>
      <c r="G555" s="49"/>
      <c r="H555" s="49"/>
      <c r="I555" s="49"/>
    </row>
    <row r="556" spans="1:14" x14ac:dyDescent="0.2">
      <c r="F556" s="49"/>
      <c r="G556" s="49"/>
      <c r="H556" s="49"/>
      <c r="I556" s="49"/>
    </row>
    <row r="557" spans="1:14" x14ac:dyDescent="0.2">
      <c r="F557" s="49"/>
      <c r="G557" s="49"/>
      <c r="H557" s="49"/>
      <c r="I557" s="49"/>
    </row>
    <row r="558" spans="1:14" x14ac:dyDescent="0.2">
      <c r="F558" s="49"/>
      <c r="G558" s="49"/>
      <c r="H558" s="49"/>
      <c r="I558" s="49"/>
    </row>
    <row r="559" spans="1:14" x14ac:dyDescent="0.2">
      <c r="F559" s="49"/>
      <c r="G559" s="49"/>
      <c r="H559" s="49"/>
      <c r="I559" s="49"/>
    </row>
    <row r="560" spans="1:14" x14ac:dyDescent="0.2">
      <c r="F560" s="49"/>
      <c r="G560" s="49"/>
      <c r="H560" s="49"/>
      <c r="I560" s="49"/>
    </row>
    <row r="561" spans="6:9" x14ac:dyDescent="0.2">
      <c r="F561" s="49"/>
      <c r="G561" s="49"/>
      <c r="H561" s="49"/>
      <c r="I561" s="49"/>
    </row>
    <row r="562" spans="6:9" x14ac:dyDescent="0.2">
      <c r="F562" s="49"/>
      <c r="G562" s="49"/>
      <c r="H562" s="49"/>
      <c r="I562" s="49"/>
    </row>
    <row r="563" spans="6:9" x14ac:dyDescent="0.2">
      <c r="F563" s="49"/>
      <c r="G563" s="49"/>
      <c r="H563" s="49"/>
      <c r="I563" s="49"/>
    </row>
    <row r="564" spans="6:9" x14ac:dyDescent="0.2">
      <c r="F564" s="49"/>
      <c r="G564" s="49"/>
      <c r="H564" s="49"/>
      <c r="I564" s="49"/>
    </row>
    <row r="565" spans="6:9" x14ac:dyDescent="0.2">
      <c r="F565" s="49"/>
      <c r="G565" s="49"/>
      <c r="H565" s="49"/>
      <c r="I565" s="49"/>
    </row>
    <row r="566" spans="6:9" x14ac:dyDescent="0.2">
      <c r="F566" s="49"/>
      <c r="G566" s="49"/>
      <c r="H566" s="49"/>
      <c r="I566" s="49"/>
    </row>
    <row r="567" spans="6:9" x14ac:dyDescent="0.2">
      <c r="F567" s="49"/>
      <c r="G567" s="49"/>
      <c r="H567" s="49"/>
      <c r="I567" s="49"/>
    </row>
    <row r="568" spans="6:9" x14ac:dyDescent="0.2">
      <c r="F568" s="49"/>
      <c r="G568" s="49"/>
      <c r="H568" s="49"/>
      <c r="I568" s="49"/>
    </row>
    <row r="569" spans="6:9" x14ac:dyDescent="0.2">
      <c r="F569" s="49"/>
      <c r="G569" s="49"/>
      <c r="H569" s="49"/>
      <c r="I569" s="49"/>
    </row>
    <row r="570" spans="6:9" x14ac:dyDescent="0.2">
      <c r="F570" s="49"/>
      <c r="G570" s="49"/>
      <c r="H570" s="49"/>
      <c r="I570" s="49"/>
    </row>
    <row r="571" spans="6:9" x14ac:dyDescent="0.2">
      <c r="F571" s="49"/>
      <c r="G571" s="49"/>
      <c r="H571" s="49"/>
      <c r="I571" s="49"/>
    </row>
    <row r="572" spans="6:9" x14ac:dyDescent="0.2">
      <c r="F572" s="49"/>
      <c r="G572" s="49"/>
      <c r="H572" s="49"/>
      <c r="I572" s="49"/>
    </row>
    <row r="573" spans="6:9" x14ac:dyDescent="0.2">
      <c r="F573" s="49"/>
      <c r="G573" s="49"/>
      <c r="H573" s="49"/>
      <c r="I573" s="49"/>
    </row>
    <row r="574" spans="6:9" x14ac:dyDescent="0.2">
      <c r="F574" s="49"/>
      <c r="G574" s="49"/>
      <c r="H574" s="49"/>
      <c r="I574" s="49"/>
    </row>
    <row r="575" spans="6:9" x14ac:dyDescent="0.2">
      <c r="F575" s="49"/>
      <c r="G575" s="49"/>
      <c r="H575" s="49"/>
      <c r="I575" s="49"/>
    </row>
    <row r="576" spans="6:9" x14ac:dyDescent="0.2">
      <c r="F576" s="49"/>
      <c r="G576" s="49"/>
      <c r="H576" s="49"/>
      <c r="I576" s="49"/>
    </row>
    <row r="577" spans="6:9" x14ac:dyDescent="0.2">
      <c r="F577" s="49"/>
      <c r="G577" s="49"/>
      <c r="H577" s="49"/>
      <c r="I577" s="49"/>
    </row>
    <row r="578" spans="6:9" x14ac:dyDescent="0.2">
      <c r="F578" s="49"/>
      <c r="G578" s="49"/>
      <c r="H578" s="49"/>
      <c r="I578" s="49"/>
    </row>
    <row r="579" spans="6:9" x14ac:dyDescent="0.2">
      <c r="F579" s="49"/>
      <c r="G579" s="49"/>
      <c r="H579" s="49"/>
      <c r="I579" s="49"/>
    </row>
    <row r="580" spans="6:9" x14ac:dyDescent="0.2">
      <c r="F580" s="49"/>
      <c r="G580" s="49"/>
      <c r="H580" s="49"/>
      <c r="I580" s="49"/>
    </row>
    <row r="581" spans="6:9" x14ac:dyDescent="0.2">
      <c r="F581" s="49"/>
      <c r="G581" s="49"/>
      <c r="H581" s="49"/>
      <c r="I581" s="49"/>
    </row>
    <row r="582" spans="6:9" x14ac:dyDescent="0.2">
      <c r="F582" s="49"/>
      <c r="G582" s="49"/>
      <c r="H582" s="49"/>
      <c r="I582" s="49"/>
    </row>
    <row r="583" spans="6:9" x14ac:dyDescent="0.2">
      <c r="F583" s="49"/>
      <c r="G583" s="49"/>
      <c r="H583" s="49"/>
      <c r="I583" s="49"/>
    </row>
    <row r="584" spans="6:9" x14ac:dyDescent="0.2">
      <c r="F584" s="49"/>
      <c r="G584" s="49"/>
      <c r="H584" s="49"/>
      <c r="I584" s="49"/>
    </row>
    <row r="585" spans="6:9" x14ac:dyDescent="0.2">
      <c r="F585" s="49"/>
      <c r="G585" s="49"/>
      <c r="H585" s="49"/>
      <c r="I585" s="49"/>
    </row>
    <row r="586" spans="6:9" x14ac:dyDescent="0.2">
      <c r="F586" s="49"/>
      <c r="G586" s="49"/>
      <c r="H586" s="49"/>
      <c r="I586" s="49"/>
    </row>
    <row r="587" spans="6:9" x14ac:dyDescent="0.2">
      <c r="F587" s="49"/>
      <c r="G587" s="49"/>
      <c r="H587" s="49"/>
      <c r="I587" s="49"/>
    </row>
    <row r="588" spans="6:9" x14ac:dyDescent="0.2">
      <c r="F588" s="49"/>
      <c r="G588" s="49"/>
      <c r="H588" s="49"/>
      <c r="I588" s="49"/>
    </row>
    <row r="589" spans="6:9" x14ac:dyDescent="0.2">
      <c r="F589" s="49"/>
      <c r="G589" s="49"/>
      <c r="H589" s="49"/>
      <c r="I589" s="49"/>
    </row>
    <row r="590" spans="6:9" x14ac:dyDescent="0.2">
      <c r="F590" s="49"/>
      <c r="G590" s="49"/>
      <c r="H590" s="49"/>
      <c r="I590" s="49"/>
    </row>
    <row r="591" spans="6:9" x14ac:dyDescent="0.2">
      <c r="F591" s="49"/>
      <c r="G591" s="49"/>
      <c r="H591" s="49"/>
      <c r="I591" s="49"/>
    </row>
    <row r="592" spans="6:9" x14ac:dyDescent="0.2">
      <c r="F592" s="49"/>
      <c r="G592" s="49"/>
      <c r="H592" s="49"/>
      <c r="I592" s="49"/>
    </row>
    <row r="593" spans="6:9" x14ac:dyDescent="0.2">
      <c r="F593" s="49"/>
      <c r="G593" s="49"/>
      <c r="H593" s="49"/>
      <c r="I593" s="49"/>
    </row>
    <row r="594" spans="6:9" x14ac:dyDescent="0.2">
      <c r="F594" s="49"/>
      <c r="G594" s="49"/>
      <c r="H594" s="49"/>
      <c r="I594" s="49"/>
    </row>
    <row r="595" spans="6:9" x14ac:dyDescent="0.2">
      <c r="F595" s="49"/>
      <c r="G595" s="49"/>
      <c r="H595" s="49"/>
      <c r="I595" s="49"/>
    </row>
    <row r="596" spans="6:9" x14ac:dyDescent="0.2">
      <c r="F596" s="49"/>
      <c r="G596" s="49"/>
      <c r="H596" s="49"/>
      <c r="I596" s="49"/>
    </row>
    <row r="597" spans="6:9" x14ac:dyDescent="0.2">
      <c r="F597" s="49"/>
      <c r="G597" s="49"/>
      <c r="H597" s="49"/>
      <c r="I597" s="49"/>
    </row>
    <row r="598" spans="6:9" x14ac:dyDescent="0.2">
      <c r="F598" s="49"/>
      <c r="G598" s="49"/>
      <c r="H598" s="49"/>
      <c r="I598" s="49"/>
    </row>
    <row r="599" spans="6:9" x14ac:dyDescent="0.2">
      <c r="F599" s="49"/>
      <c r="G599" s="49"/>
      <c r="H599" s="49"/>
      <c r="I599" s="49"/>
    </row>
    <row r="600" spans="6:9" x14ac:dyDescent="0.2">
      <c r="F600" s="49"/>
      <c r="G600" s="49"/>
      <c r="H600" s="49"/>
      <c r="I600" s="49"/>
    </row>
    <row r="601" spans="6:9" x14ac:dyDescent="0.2">
      <c r="F601" s="49"/>
      <c r="G601" s="49"/>
      <c r="H601" s="49"/>
      <c r="I601" s="49"/>
    </row>
    <row r="602" spans="6:9" x14ac:dyDescent="0.2">
      <c r="F602" s="49"/>
      <c r="G602" s="49"/>
      <c r="H602" s="49"/>
      <c r="I602" s="49"/>
    </row>
    <row r="603" spans="6:9" x14ac:dyDescent="0.2">
      <c r="F603" s="49"/>
      <c r="G603" s="49"/>
      <c r="H603" s="49"/>
      <c r="I603" s="49"/>
    </row>
    <row r="604" spans="6:9" x14ac:dyDescent="0.2">
      <c r="F604" s="49"/>
      <c r="G604" s="49"/>
      <c r="H604" s="49"/>
      <c r="I604" s="49"/>
    </row>
    <row r="605" spans="6:9" x14ac:dyDescent="0.2">
      <c r="F605" s="49"/>
      <c r="G605" s="49"/>
      <c r="H605" s="49"/>
      <c r="I605" s="49"/>
    </row>
    <row r="606" spans="6:9" x14ac:dyDescent="0.2">
      <c r="F606" s="49"/>
      <c r="G606" s="49"/>
      <c r="H606" s="49"/>
      <c r="I606" s="49"/>
    </row>
    <row r="607" spans="6:9" x14ac:dyDescent="0.2">
      <c r="F607" s="49"/>
      <c r="G607" s="49"/>
      <c r="H607" s="49"/>
      <c r="I607" s="49"/>
    </row>
    <row r="608" spans="6:9" x14ac:dyDescent="0.2">
      <c r="F608" s="49"/>
      <c r="G608" s="49"/>
      <c r="H608" s="49"/>
      <c r="I608" s="49"/>
    </row>
    <row r="609" spans="6:9" x14ac:dyDescent="0.2">
      <c r="F609" s="49"/>
      <c r="G609" s="49"/>
      <c r="H609" s="49"/>
      <c r="I609" s="49"/>
    </row>
    <row r="610" spans="6:9" x14ac:dyDescent="0.2">
      <c r="F610" s="49"/>
      <c r="G610" s="49"/>
      <c r="H610" s="49"/>
      <c r="I610" s="49"/>
    </row>
    <row r="611" spans="6:9" x14ac:dyDescent="0.2">
      <c r="F611" s="49"/>
      <c r="G611" s="49"/>
      <c r="H611" s="49"/>
      <c r="I611" s="49"/>
    </row>
    <row r="612" spans="6:9" x14ac:dyDescent="0.2">
      <c r="F612" s="49"/>
      <c r="G612" s="49"/>
      <c r="H612" s="49"/>
      <c r="I612" s="49"/>
    </row>
    <row r="613" spans="6:9" x14ac:dyDescent="0.2">
      <c r="F613" s="49"/>
      <c r="G613" s="49"/>
      <c r="H613" s="49"/>
      <c r="I613" s="49"/>
    </row>
    <row r="614" spans="6:9" x14ac:dyDescent="0.2">
      <c r="F614" s="49"/>
      <c r="G614" s="49"/>
      <c r="H614" s="49"/>
      <c r="I614" s="49"/>
    </row>
    <row r="615" spans="6:9" x14ac:dyDescent="0.2">
      <c r="F615" s="49"/>
      <c r="G615" s="49"/>
      <c r="H615" s="49"/>
      <c r="I615" s="49"/>
    </row>
    <row r="616" spans="6:9" x14ac:dyDescent="0.2">
      <c r="F616" s="49"/>
      <c r="G616" s="49"/>
      <c r="H616" s="49"/>
      <c r="I616" s="49"/>
    </row>
    <row r="617" spans="6:9" x14ac:dyDescent="0.2">
      <c r="F617" s="49"/>
      <c r="G617" s="49"/>
      <c r="H617" s="49"/>
      <c r="I617" s="49"/>
    </row>
    <row r="618" spans="6:9" x14ac:dyDescent="0.2">
      <c r="F618" s="49"/>
      <c r="G618" s="49"/>
      <c r="H618" s="49"/>
      <c r="I618" s="49"/>
    </row>
    <row r="619" spans="6:9" x14ac:dyDescent="0.2">
      <c r="F619" s="49"/>
      <c r="G619" s="49"/>
      <c r="H619" s="49"/>
      <c r="I619" s="49"/>
    </row>
    <row r="620" spans="6:9" x14ac:dyDescent="0.2">
      <c r="F620" s="49"/>
      <c r="G620" s="49"/>
      <c r="H620" s="49"/>
      <c r="I620" s="49"/>
    </row>
    <row r="621" spans="6:9" x14ac:dyDescent="0.2">
      <c r="F621" s="49"/>
      <c r="G621" s="49"/>
      <c r="H621" s="49"/>
      <c r="I621" s="49"/>
    </row>
    <row r="622" spans="6:9" x14ac:dyDescent="0.2">
      <c r="F622" s="49"/>
      <c r="G622" s="49"/>
      <c r="H622" s="49"/>
      <c r="I622" s="49"/>
    </row>
    <row r="623" spans="6:9" x14ac:dyDescent="0.2">
      <c r="F623" s="49"/>
      <c r="G623" s="49"/>
      <c r="H623" s="49"/>
      <c r="I623" s="49"/>
    </row>
    <row r="624" spans="6:9" x14ac:dyDescent="0.2">
      <c r="F624" s="49"/>
      <c r="G624" s="49"/>
      <c r="H624" s="49"/>
      <c r="I624" s="49"/>
    </row>
    <row r="625" spans="6:9" x14ac:dyDescent="0.2">
      <c r="F625" s="49"/>
      <c r="G625" s="49"/>
      <c r="H625" s="49"/>
      <c r="I625" s="49"/>
    </row>
    <row r="626" spans="6:9" x14ac:dyDescent="0.2">
      <c r="F626" s="49"/>
      <c r="G626" s="49"/>
      <c r="H626" s="49"/>
      <c r="I626" s="49"/>
    </row>
    <row r="627" spans="6:9" x14ac:dyDescent="0.2">
      <c r="F627" s="49"/>
      <c r="G627" s="49"/>
      <c r="H627" s="49"/>
      <c r="I627" s="49"/>
    </row>
    <row r="628" spans="6:9" x14ac:dyDescent="0.2">
      <c r="F628" s="49"/>
      <c r="G628" s="49"/>
      <c r="H628" s="49"/>
      <c r="I628" s="49"/>
    </row>
    <row r="629" spans="6:9" x14ac:dyDescent="0.2">
      <c r="F629" s="49"/>
      <c r="G629" s="49"/>
      <c r="H629" s="49"/>
      <c r="I629" s="49"/>
    </row>
    <row r="630" spans="6:9" x14ac:dyDescent="0.2">
      <c r="F630" s="49"/>
      <c r="G630" s="49"/>
      <c r="H630" s="49"/>
      <c r="I630" s="49"/>
    </row>
    <row r="631" spans="6:9" x14ac:dyDescent="0.2">
      <c r="F631" s="49"/>
      <c r="G631" s="49"/>
      <c r="H631" s="49"/>
      <c r="I631" s="49"/>
    </row>
    <row r="632" spans="6:9" x14ac:dyDescent="0.2">
      <c r="F632" s="49"/>
      <c r="G632" s="49"/>
      <c r="H632" s="49"/>
      <c r="I632" s="49"/>
    </row>
    <row r="633" spans="6:9" x14ac:dyDescent="0.2">
      <c r="F633" s="49"/>
      <c r="G633" s="49"/>
      <c r="H633" s="49"/>
      <c r="I633" s="49"/>
    </row>
    <row r="634" spans="6:9" x14ac:dyDescent="0.2">
      <c r="F634" s="49"/>
      <c r="G634" s="49"/>
      <c r="H634" s="49"/>
      <c r="I634" s="49"/>
    </row>
    <row r="635" spans="6:9" x14ac:dyDescent="0.2">
      <c r="F635" s="49"/>
      <c r="G635" s="49"/>
      <c r="H635" s="49"/>
      <c r="I635" s="49"/>
    </row>
    <row r="636" spans="6:9" x14ac:dyDescent="0.2">
      <c r="F636" s="49"/>
      <c r="G636" s="49"/>
      <c r="H636" s="49"/>
      <c r="I636" s="49"/>
    </row>
    <row r="637" spans="6:9" x14ac:dyDescent="0.2">
      <c r="F637" s="49"/>
      <c r="G637" s="49"/>
      <c r="H637" s="49"/>
      <c r="I637" s="49"/>
    </row>
    <row r="638" spans="6:9" x14ac:dyDescent="0.2">
      <c r="F638" s="49"/>
      <c r="G638" s="49"/>
      <c r="H638" s="49"/>
      <c r="I638" s="49"/>
    </row>
    <row r="639" spans="6:9" x14ac:dyDescent="0.2">
      <c r="F639" s="49"/>
      <c r="G639" s="49"/>
      <c r="H639" s="49"/>
      <c r="I639" s="49"/>
    </row>
    <row r="640" spans="6:9" x14ac:dyDescent="0.2">
      <c r="F640" s="49"/>
      <c r="G640" s="49"/>
      <c r="H640" s="49"/>
      <c r="I640" s="49"/>
    </row>
    <row r="641" spans="6:9" x14ac:dyDescent="0.2">
      <c r="F641" s="49"/>
      <c r="G641" s="49"/>
      <c r="H641" s="49"/>
      <c r="I641" s="49"/>
    </row>
    <row r="642" spans="6:9" x14ac:dyDescent="0.2">
      <c r="F642" s="49"/>
      <c r="G642" s="49"/>
      <c r="H642" s="49"/>
      <c r="I642" s="49"/>
    </row>
    <row r="643" spans="6:9" x14ac:dyDescent="0.2">
      <c r="F643" s="49"/>
      <c r="G643" s="49"/>
      <c r="H643" s="49"/>
      <c r="I643" s="49"/>
    </row>
    <row r="644" spans="6:9" x14ac:dyDescent="0.2">
      <c r="F644" s="49"/>
      <c r="G644" s="49"/>
      <c r="H644" s="49"/>
      <c r="I644" s="49"/>
    </row>
    <row r="645" spans="6:9" x14ac:dyDescent="0.2">
      <c r="F645" s="49"/>
      <c r="G645" s="49"/>
      <c r="H645" s="49"/>
      <c r="I645" s="49"/>
    </row>
    <row r="646" spans="6:9" x14ac:dyDescent="0.2">
      <c r="F646" s="49"/>
      <c r="G646" s="49"/>
      <c r="H646" s="49"/>
      <c r="I646" s="49"/>
    </row>
    <row r="647" spans="6:9" x14ac:dyDescent="0.2">
      <c r="F647" s="49"/>
      <c r="G647" s="49"/>
      <c r="H647" s="49"/>
      <c r="I647" s="49"/>
    </row>
    <row r="648" spans="6:9" x14ac:dyDescent="0.2">
      <c r="F648" s="49"/>
      <c r="G648" s="49"/>
      <c r="H648" s="49"/>
      <c r="I648" s="49"/>
    </row>
    <row r="649" spans="6:9" x14ac:dyDescent="0.2">
      <c r="F649" s="49"/>
      <c r="G649" s="49"/>
      <c r="H649" s="49"/>
      <c r="I649" s="49"/>
    </row>
    <row r="650" spans="6:9" x14ac:dyDescent="0.2">
      <c r="F650" s="49"/>
      <c r="G650" s="49"/>
      <c r="H650" s="49"/>
      <c r="I650" s="49"/>
    </row>
    <row r="651" spans="6:9" x14ac:dyDescent="0.2">
      <c r="F651" s="49"/>
      <c r="G651" s="49"/>
      <c r="H651" s="49"/>
      <c r="I651" s="49"/>
    </row>
    <row r="652" spans="6:9" x14ac:dyDescent="0.2">
      <c r="F652" s="49"/>
      <c r="G652" s="49"/>
      <c r="H652" s="49"/>
      <c r="I652" s="49"/>
    </row>
    <row r="653" spans="6:9" x14ac:dyDescent="0.2">
      <c r="F653" s="49"/>
      <c r="G653" s="49"/>
      <c r="H653" s="49"/>
      <c r="I653" s="49"/>
    </row>
    <row r="654" spans="6:9" x14ac:dyDescent="0.2">
      <c r="F654" s="49"/>
      <c r="G654" s="49"/>
      <c r="H654" s="49"/>
      <c r="I654" s="49"/>
    </row>
    <row r="655" spans="6:9" x14ac:dyDescent="0.2">
      <c r="F655" s="49"/>
      <c r="G655" s="49"/>
      <c r="H655" s="49"/>
      <c r="I655" s="49"/>
    </row>
    <row r="656" spans="6:9" x14ac:dyDescent="0.2">
      <c r="F656" s="49"/>
      <c r="G656" s="49"/>
      <c r="H656" s="49"/>
      <c r="I656" s="49"/>
    </row>
    <row r="657" spans="6:9" x14ac:dyDescent="0.2">
      <c r="F657" s="49"/>
      <c r="G657" s="49"/>
      <c r="H657" s="49"/>
      <c r="I657" s="49"/>
    </row>
    <row r="658" spans="6:9" x14ac:dyDescent="0.2">
      <c r="F658" s="49"/>
      <c r="G658" s="49"/>
      <c r="H658" s="49"/>
      <c r="I658" s="49"/>
    </row>
    <row r="659" spans="6:9" x14ac:dyDescent="0.2">
      <c r="F659" s="49"/>
      <c r="G659" s="49"/>
      <c r="H659" s="49"/>
      <c r="I659" s="49"/>
    </row>
    <row r="660" spans="6:9" x14ac:dyDescent="0.2">
      <c r="F660" s="49"/>
      <c r="G660" s="49"/>
      <c r="H660" s="49"/>
      <c r="I660" s="49"/>
    </row>
    <row r="661" spans="6:9" x14ac:dyDescent="0.2">
      <c r="F661" s="49"/>
      <c r="G661" s="49"/>
      <c r="H661" s="49"/>
      <c r="I661" s="49"/>
    </row>
    <row r="662" spans="6:9" x14ac:dyDescent="0.2">
      <c r="F662" s="49"/>
      <c r="G662" s="49"/>
      <c r="H662" s="49"/>
      <c r="I662" s="49"/>
    </row>
    <row r="663" spans="6:9" x14ac:dyDescent="0.2">
      <c r="F663" s="49"/>
      <c r="G663" s="49"/>
      <c r="H663" s="49"/>
      <c r="I663" s="49"/>
    </row>
    <row r="664" spans="6:9" x14ac:dyDescent="0.2">
      <c r="F664" s="49"/>
      <c r="G664" s="49"/>
      <c r="H664" s="49"/>
      <c r="I664" s="49"/>
    </row>
    <row r="665" spans="6:9" x14ac:dyDescent="0.2">
      <c r="F665" s="49"/>
      <c r="G665" s="49"/>
      <c r="H665" s="49"/>
      <c r="I665" s="49"/>
    </row>
    <row r="666" spans="6:9" x14ac:dyDescent="0.2">
      <c r="F666" s="49"/>
      <c r="G666" s="49"/>
      <c r="H666" s="49"/>
      <c r="I666" s="49"/>
    </row>
    <row r="667" spans="6:9" x14ac:dyDescent="0.2">
      <c r="F667" s="49"/>
      <c r="G667" s="49"/>
      <c r="H667" s="49"/>
      <c r="I667" s="49"/>
    </row>
    <row r="668" spans="6:9" x14ac:dyDescent="0.2">
      <c r="F668" s="49"/>
      <c r="G668" s="49"/>
      <c r="H668" s="49"/>
      <c r="I668" s="49"/>
    </row>
    <row r="669" spans="6:9" x14ac:dyDescent="0.2">
      <c r="F669" s="49"/>
      <c r="G669" s="49"/>
      <c r="H669" s="49"/>
      <c r="I669" s="49"/>
    </row>
    <row r="670" spans="6:9" x14ac:dyDescent="0.2">
      <c r="F670" s="49"/>
      <c r="G670" s="49"/>
      <c r="H670" s="49"/>
      <c r="I670" s="49"/>
    </row>
    <row r="671" spans="6:9" x14ac:dyDescent="0.2">
      <c r="F671" s="49"/>
      <c r="G671" s="49"/>
      <c r="H671" s="49"/>
      <c r="I671" s="49"/>
    </row>
    <row r="672" spans="6:9" x14ac:dyDescent="0.2">
      <c r="F672" s="49"/>
      <c r="G672" s="49"/>
      <c r="H672" s="49"/>
      <c r="I672" s="49"/>
    </row>
    <row r="673" spans="6:9" x14ac:dyDescent="0.2">
      <c r="F673" s="49"/>
      <c r="G673" s="49"/>
      <c r="H673" s="49"/>
      <c r="I673" s="49"/>
    </row>
    <row r="674" spans="6:9" x14ac:dyDescent="0.2">
      <c r="F674" s="49"/>
      <c r="G674" s="49"/>
      <c r="H674" s="49"/>
      <c r="I674" s="49"/>
    </row>
    <row r="675" spans="6:9" x14ac:dyDescent="0.2">
      <c r="F675" s="49"/>
      <c r="G675" s="49"/>
      <c r="H675" s="49"/>
      <c r="I675" s="49"/>
    </row>
    <row r="676" spans="6:9" x14ac:dyDescent="0.2">
      <c r="F676" s="49"/>
      <c r="G676" s="49"/>
      <c r="H676" s="49"/>
      <c r="I676" s="49"/>
    </row>
    <row r="677" spans="6:9" x14ac:dyDescent="0.2">
      <c r="F677" s="49"/>
      <c r="G677" s="49"/>
      <c r="H677" s="49"/>
      <c r="I677" s="49"/>
    </row>
    <row r="678" spans="6:9" x14ac:dyDescent="0.2">
      <c r="F678" s="49"/>
      <c r="G678" s="49"/>
      <c r="H678" s="49"/>
      <c r="I678" s="49"/>
    </row>
    <row r="679" spans="6:9" x14ac:dyDescent="0.2">
      <c r="F679" s="49"/>
      <c r="G679" s="49"/>
      <c r="H679" s="49"/>
      <c r="I679" s="49"/>
    </row>
    <row r="680" spans="6:9" x14ac:dyDescent="0.2">
      <c r="F680" s="49"/>
      <c r="G680" s="49"/>
      <c r="H680" s="49"/>
      <c r="I680" s="49"/>
    </row>
    <row r="681" spans="6:9" x14ac:dyDescent="0.2">
      <c r="F681" s="49"/>
      <c r="G681" s="49"/>
      <c r="H681" s="49"/>
      <c r="I681" s="49"/>
    </row>
    <row r="682" spans="6:9" x14ac:dyDescent="0.2">
      <c r="F682" s="49"/>
      <c r="G682" s="49"/>
      <c r="H682" s="49"/>
      <c r="I682" s="49"/>
    </row>
    <row r="683" spans="6:9" x14ac:dyDescent="0.2">
      <c r="F683" s="49"/>
      <c r="G683" s="49"/>
      <c r="H683" s="49"/>
      <c r="I683" s="49"/>
    </row>
    <row r="684" spans="6:9" x14ac:dyDescent="0.2">
      <c r="F684" s="49"/>
      <c r="G684" s="49"/>
      <c r="H684" s="49"/>
      <c r="I684" s="49"/>
    </row>
    <row r="685" spans="6:9" x14ac:dyDescent="0.2">
      <c r="F685" s="49"/>
      <c r="G685" s="49"/>
      <c r="H685" s="49"/>
      <c r="I685" s="49"/>
    </row>
    <row r="686" spans="6:9" x14ac:dyDescent="0.2">
      <c r="F686" s="49"/>
      <c r="G686" s="49"/>
      <c r="H686" s="49"/>
      <c r="I686" s="49"/>
    </row>
    <row r="687" spans="6:9" x14ac:dyDescent="0.2">
      <c r="F687" s="49"/>
      <c r="G687" s="49"/>
      <c r="H687" s="49"/>
      <c r="I687" s="49"/>
    </row>
    <row r="688" spans="6:9" x14ac:dyDescent="0.2">
      <c r="F688" s="49"/>
      <c r="G688" s="49"/>
      <c r="H688" s="49"/>
      <c r="I688" s="49"/>
    </row>
    <row r="689" spans="6:9" x14ac:dyDescent="0.2">
      <c r="F689" s="49"/>
      <c r="G689" s="49"/>
      <c r="H689" s="49"/>
      <c r="I689" s="49"/>
    </row>
    <row r="690" spans="6:9" x14ac:dyDescent="0.2">
      <c r="F690" s="49"/>
      <c r="G690" s="49"/>
      <c r="H690" s="49"/>
      <c r="I690" s="49"/>
    </row>
    <row r="691" spans="6:9" x14ac:dyDescent="0.2">
      <c r="F691" s="49"/>
      <c r="G691" s="49"/>
      <c r="H691" s="49"/>
      <c r="I691" s="49"/>
    </row>
    <row r="692" spans="6:9" x14ac:dyDescent="0.2">
      <c r="F692" s="49"/>
      <c r="G692" s="49"/>
      <c r="H692" s="49"/>
      <c r="I692" s="49"/>
    </row>
    <row r="693" spans="6:9" x14ac:dyDescent="0.2">
      <c r="F693" s="49"/>
      <c r="G693" s="49"/>
      <c r="H693" s="49"/>
      <c r="I693" s="49"/>
    </row>
    <row r="694" spans="6:9" x14ac:dyDescent="0.2">
      <c r="F694" s="49"/>
      <c r="G694" s="49"/>
      <c r="H694" s="49"/>
      <c r="I694" s="49"/>
    </row>
    <row r="695" spans="6:9" x14ac:dyDescent="0.2">
      <c r="F695" s="49"/>
      <c r="G695" s="49"/>
      <c r="H695" s="49"/>
      <c r="I695" s="49"/>
    </row>
    <row r="696" spans="6:9" x14ac:dyDescent="0.2">
      <c r="F696" s="49"/>
      <c r="G696" s="49"/>
      <c r="H696" s="49"/>
      <c r="I696" s="49"/>
    </row>
    <row r="697" spans="6:9" x14ac:dyDescent="0.2">
      <c r="F697" s="49"/>
      <c r="G697" s="49"/>
      <c r="H697" s="49"/>
      <c r="I697" s="49"/>
    </row>
    <row r="698" spans="6:9" x14ac:dyDescent="0.2">
      <c r="F698" s="49"/>
      <c r="G698" s="49"/>
      <c r="H698" s="49"/>
      <c r="I698" s="49"/>
    </row>
    <row r="699" spans="6:9" x14ac:dyDescent="0.2">
      <c r="F699" s="49"/>
      <c r="G699" s="49"/>
      <c r="H699" s="49"/>
      <c r="I699" s="49"/>
    </row>
    <row r="700" spans="6:9" x14ac:dyDescent="0.2">
      <c r="F700" s="49"/>
      <c r="G700" s="49"/>
      <c r="H700" s="49"/>
      <c r="I700" s="49"/>
    </row>
    <row r="701" spans="6:9" x14ac:dyDescent="0.2">
      <c r="F701" s="49"/>
      <c r="G701" s="49"/>
      <c r="H701" s="49"/>
      <c r="I701" s="49"/>
    </row>
    <row r="702" spans="6:9" x14ac:dyDescent="0.2">
      <c r="F702" s="49"/>
      <c r="G702" s="49"/>
      <c r="H702" s="49"/>
      <c r="I702" s="49"/>
    </row>
    <row r="703" spans="6:9" x14ac:dyDescent="0.2">
      <c r="F703" s="49"/>
      <c r="G703" s="49"/>
      <c r="H703" s="49"/>
      <c r="I703" s="49"/>
    </row>
    <row r="704" spans="6:9" x14ac:dyDescent="0.2">
      <c r="F704" s="49"/>
      <c r="G704" s="49"/>
      <c r="H704" s="49"/>
      <c r="I704" s="49"/>
    </row>
    <row r="705" spans="6:9" x14ac:dyDescent="0.2">
      <c r="F705" s="49"/>
      <c r="G705" s="49"/>
      <c r="H705" s="49"/>
      <c r="I705" s="49"/>
    </row>
    <row r="706" spans="6:9" x14ac:dyDescent="0.2">
      <c r="F706" s="49"/>
      <c r="G706" s="49"/>
      <c r="H706" s="49"/>
      <c r="I706" s="49"/>
    </row>
    <row r="707" spans="6:9" x14ac:dyDescent="0.2">
      <c r="F707" s="49"/>
      <c r="G707" s="49"/>
      <c r="H707" s="49"/>
      <c r="I707" s="49"/>
    </row>
    <row r="708" spans="6:9" x14ac:dyDescent="0.2">
      <c r="F708" s="49"/>
      <c r="G708" s="49"/>
      <c r="H708" s="49"/>
      <c r="I708" s="49"/>
    </row>
    <row r="709" spans="6:9" x14ac:dyDescent="0.2">
      <c r="F709" s="49"/>
      <c r="G709" s="49"/>
      <c r="H709" s="49"/>
      <c r="I709" s="49"/>
    </row>
    <row r="710" spans="6:9" x14ac:dyDescent="0.2">
      <c r="F710" s="49"/>
      <c r="G710" s="49"/>
      <c r="H710" s="49"/>
      <c r="I710" s="49"/>
    </row>
    <row r="711" spans="6:9" x14ac:dyDescent="0.2">
      <c r="F711" s="49"/>
      <c r="G711" s="49"/>
      <c r="H711" s="49"/>
      <c r="I711" s="49"/>
    </row>
    <row r="712" spans="6:9" x14ac:dyDescent="0.2">
      <c r="F712" s="49"/>
      <c r="G712" s="49"/>
      <c r="H712" s="49"/>
      <c r="I712" s="49"/>
    </row>
    <row r="713" spans="6:9" x14ac:dyDescent="0.2">
      <c r="F713" s="49"/>
      <c r="G713" s="49"/>
      <c r="H713" s="49"/>
      <c r="I713" s="49"/>
    </row>
    <row r="714" spans="6:9" x14ac:dyDescent="0.2">
      <c r="F714" s="49"/>
      <c r="G714" s="49"/>
      <c r="H714" s="49"/>
      <c r="I714" s="49"/>
    </row>
    <row r="715" spans="6:9" x14ac:dyDescent="0.2">
      <c r="F715" s="49"/>
      <c r="G715" s="49"/>
      <c r="H715" s="49"/>
      <c r="I715" s="49"/>
    </row>
    <row r="716" spans="6:9" x14ac:dyDescent="0.2">
      <c r="F716" s="49"/>
      <c r="G716" s="49"/>
      <c r="H716" s="49"/>
      <c r="I716" s="49"/>
    </row>
    <row r="717" spans="6:9" x14ac:dyDescent="0.2">
      <c r="F717" s="49"/>
      <c r="G717" s="49"/>
      <c r="H717" s="49"/>
      <c r="I717" s="49"/>
    </row>
    <row r="718" spans="6:9" x14ac:dyDescent="0.2">
      <c r="F718" s="49"/>
      <c r="G718" s="49"/>
      <c r="H718" s="49"/>
      <c r="I718" s="49"/>
    </row>
    <row r="719" spans="6:9" x14ac:dyDescent="0.2">
      <c r="F719" s="49"/>
      <c r="G719" s="49"/>
      <c r="H719" s="49"/>
      <c r="I719" s="49"/>
    </row>
    <row r="720" spans="6:9" x14ac:dyDescent="0.2">
      <c r="F720" s="49"/>
      <c r="G720" s="49"/>
      <c r="H720" s="49"/>
      <c r="I720" s="49"/>
    </row>
    <row r="721" spans="6:9" x14ac:dyDescent="0.2">
      <c r="F721" s="49"/>
      <c r="G721" s="49"/>
      <c r="H721" s="49"/>
      <c r="I721" s="49"/>
    </row>
    <row r="722" spans="6:9" x14ac:dyDescent="0.2">
      <c r="F722" s="49"/>
      <c r="G722" s="49"/>
      <c r="H722" s="49"/>
      <c r="I722" s="49"/>
    </row>
    <row r="723" spans="6:9" x14ac:dyDescent="0.2">
      <c r="F723" s="49"/>
      <c r="G723" s="49"/>
      <c r="H723" s="49"/>
      <c r="I723" s="49"/>
    </row>
    <row r="724" spans="6:9" x14ac:dyDescent="0.2">
      <c r="F724" s="49"/>
      <c r="G724" s="49"/>
      <c r="H724" s="49"/>
      <c r="I724" s="49"/>
    </row>
    <row r="725" spans="6:9" x14ac:dyDescent="0.2">
      <c r="F725" s="49"/>
      <c r="G725" s="49"/>
      <c r="H725" s="49"/>
      <c r="I725" s="49"/>
    </row>
    <row r="726" spans="6:9" x14ac:dyDescent="0.2">
      <c r="F726" s="49"/>
      <c r="G726" s="49"/>
      <c r="H726" s="49"/>
      <c r="I726" s="49"/>
    </row>
    <row r="727" spans="6:9" x14ac:dyDescent="0.2">
      <c r="F727" s="49"/>
      <c r="G727" s="49"/>
      <c r="H727" s="49"/>
      <c r="I727" s="49"/>
    </row>
    <row r="728" spans="6:9" x14ac:dyDescent="0.2">
      <c r="F728" s="49"/>
      <c r="G728" s="49"/>
      <c r="H728" s="49"/>
      <c r="I728" s="49"/>
    </row>
    <row r="729" spans="6:9" x14ac:dyDescent="0.2">
      <c r="F729" s="49"/>
      <c r="G729" s="49"/>
      <c r="H729" s="49"/>
      <c r="I729" s="49"/>
    </row>
    <row r="730" spans="6:9" x14ac:dyDescent="0.2">
      <c r="F730" s="49"/>
      <c r="G730" s="49"/>
      <c r="H730" s="49"/>
      <c r="I730" s="49"/>
    </row>
    <row r="731" spans="6:9" x14ac:dyDescent="0.2">
      <c r="F731" s="49"/>
      <c r="G731" s="49"/>
      <c r="H731" s="49"/>
      <c r="I731" s="49"/>
    </row>
    <row r="732" spans="6:9" x14ac:dyDescent="0.2">
      <c r="F732" s="49"/>
      <c r="G732" s="49"/>
      <c r="H732" s="49"/>
      <c r="I732" s="49"/>
    </row>
    <row r="733" spans="6:9" x14ac:dyDescent="0.2">
      <c r="F733" s="49"/>
      <c r="G733" s="49"/>
      <c r="H733" s="49"/>
      <c r="I733" s="49"/>
    </row>
    <row r="734" spans="6:9" x14ac:dyDescent="0.2">
      <c r="F734" s="49"/>
      <c r="G734" s="49"/>
      <c r="H734" s="49"/>
      <c r="I734" s="49"/>
    </row>
    <row r="735" spans="6:9" x14ac:dyDescent="0.2">
      <c r="F735" s="49"/>
      <c r="G735" s="49"/>
      <c r="H735" s="49"/>
      <c r="I735" s="49"/>
    </row>
    <row r="736" spans="6:9" x14ac:dyDescent="0.2">
      <c r="F736" s="49"/>
      <c r="G736" s="49"/>
      <c r="H736" s="49"/>
      <c r="I736" s="49"/>
    </row>
    <row r="737" spans="6:9" x14ac:dyDescent="0.2">
      <c r="F737" s="49"/>
      <c r="G737" s="49"/>
      <c r="H737" s="49"/>
      <c r="I737" s="49"/>
    </row>
    <row r="738" spans="6:9" x14ac:dyDescent="0.2">
      <c r="F738" s="49"/>
      <c r="G738" s="49"/>
      <c r="H738" s="49"/>
      <c r="I738" s="49"/>
    </row>
    <row r="739" spans="6:9" x14ac:dyDescent="0.2">
      <c r="F739" s="49"/>
      <c r="G739" s="49"/>
      <c r="H739" s="49"/>
      <c r="I739" s="49"/>
    </row>
    <row r="740" spans="6:9" x14ac:dyDescent="0.2">
      <c r="F740" s="49"/>
      <c r="G740" s="49"/>
      <c r="H740" s="49"/>
      <c r="I740" s="49"/>
    </row>
    <row r="741" spans="6:9" x14ac:dyDescent="0.2">
      <c r="F741" s="49"/>
      <c r="G741" s="49"/>
      <c r="H741" s="49"/>
      <c r="I741" s="49"/>
    </row>
    <row r="742" spans="6:9" x14ac:dyDescent="0.2">
      <c r="F742" s="49"/>
      <c r="G742" s="49"/>
      <c r="H742" s="49"/>
      <c r="I742" s="49"/>
    </row>
    <row r="743" spans="6:9" x14ac:dyDescent="0.2">
      <c r="F743" s="49"/>
      <c r="G743" s="49"/>
      <c r="H743" s="49"/>
      <c r="I743" s="49"/>
    </row>
    <row r="744" spans="6:9" x14ac:dyDescent="0.2">
      <c r="F744" s="49"/>
      <c r="G744" s="49"/>
      <c r="H744" s="49"/>
      <c r="I744" s="49"/>
    </row>
    <row r="745" spans="6:9" x14ac:dyDescent="0.2">
      <c r="F745" s="49"/>
      <c r="G745" s="49"/>
      <c r="H745" s="49"/>
      <c r="I745" s="49"/>
    </row>
    <row r="746" spans="6:9" x14ac:dyDescent="0.2">
      <c r="F746" s="49"/>
      <c r="G746" s="49"/>
      <c r="H746" s="49"/>
      <c r="I746" s="49"/>
    </row>
    <row r="747" spans="6:9" x14ac:dyDescent="0.2">
      <c r="F747" s="49"/>
      <c r="G747" s="49"/>
      <c r="H747" s="49"/>
      <c r="I747" s="49"/>
    </row>
    <row r="748" spans="6:9" x14ac:dyDescent="0.2">
      <c r="F748" s="49"/>
      <c r="G748" s="49"/>
      <c r="H748" s="49"/>
      <c r="I748" s="49"/>
    </row>
    <row r="749" spans="6:9" x14ac:dyDescent="0.2">
      <c r="F749" s="49"/>
      <c r="G749" s="49"/>
      <c r="H749" s="49"/>
      <c r="I749" s="49"/>
    </row>
    <row r="750" spans="6:9" x14ac:dyDescent="0.2">
      <c r="F750" s="49"/>
      <c r="G750" s="49"/>
      <c r="H750" s="49"/>
      <c r="I750" s="49"/>
    </row>
    <row r="751" spans="6:9" x14ac:dyDescent="0.2">
      <c r="F751" s="49"/>
      <c r="G751" s="49"/>
      <c r="H751" s="49"/>
      <c r="I751" s="49"/>
    </row>
    <row r="752" spans="6:9" x14ac:dyDescent="0.2">
      <c r="F752" s="49"/>
      <c r="G752" s="49"/>
      <c r="H752" s="49"/>
      <c r="I752" s="49"/>
    </row>
    <row r="753" spans="6:9" x14ac:dyDescent="0.2">
      <c r="F753" s="49"/>
      <c r="G753" s="49"/>
      <c r="H753" s="49"/>
      <c r="I753" s="49"/>
    </row>
    <row r="754" spans="6:9" x14ac:dyDescent="0.2">
      <c r="F754" s="49"/>
      <c r="G754" s="49"/>
      <c r="H754" s="49"/>
      <c r="I754" s="49"/>
    </row>
    <row r="755" spans="6:9" x14ac:dyDescent="0.2">
      <c r="F755" s="49"/>
      <c r="G755" s="49"/>
      <c r="H755" s="49"/>
      <c r="I755" s="49"/>
    </row>
    <row r="756" spans="6:9" x14ac:dyDescent="0.2">
      <c r="F756" s="49"/>
      <c r="G756" s="49"/>
      <c r="H756" s="49"/>
      <c r="I756" s="49"/>
    </row>
    <row r="757" spans="6:9" x14ac:dyDescent="0.2">
      <c r="F757" s="49"/>
      <c r="G757" s="49"/>
      <c r="H757" s="49"/>
      <c r="I757" s="49"/>
    </row>
    <row r="758" spans="6:9" x14ac:dyDescent="0.2">
      <c r="F758" s="49"/>
      <c r="G758" s="49"/>
      <c r="H758" s="49"/>
      <c r="I758" s="49"/>
    </row>
    <row r="759" spans="6:9" x14ac:dyDescent="0.2">
      <c r="F759" s="49"/>
      <c r="G759" s="49"/>
      <c r="H759" s="49"/>
      <c r="I759" s="49"/>
    </row>
    <row r="760" spans="6:9" x14ac:dyDescent="0.2">
      <c r="F760" s="49"/>
      <c r="G760" s="49"/>
      <c r="H760" s="49"/>
      <c r="I760" s="49"/>
    </row>
    <row r="761" spans="6:9" x14ac:dyDescent="0.2">
      <c r="F761" s="49"/>
      <c r="G761" s="49"/>
      <c r="H761" s="49"/>
      <c r="I761" s="49"/>
    </row>
    <row r="762" spans="6:9" x14ac:dyDescent="0.2">
      <c r="F762" s="49"/>
      <c r="G762" s="49"/>
      <c r="H762" s="49"/>
      <c r="I762" s="49"/>
    </row>
    <row r="763" spans="6:9" x14ac:dyDescent="0.2">
      <c r="F763" s="49"/>
      <c r="G763" s="49"/>
      <c r="H763" s="49"/>
      <c r="I763" s="49"/>
    </row>
    <row r="764" spans="6:9" x14ac:dyDescent="0.2">
      <c r="F764" s="49"/>
      <c r="G764" s="49"/>
      <c r="H764" s="49"/>
      <c r="I764" s="49"/>
    </row>
    <row r="765" spans="6:9" x14ac:dyDescent="0.2">
      <c r="F765" s="49"/>
      <c r="G765" s="49"/>
      <c r="H765" s="49"/>
      <c r="I765" s="49"/>
    </row>
    <row r="766" spans="6:9" x14ac:dyDescent="0.2">
      <c r="F766" s="49"/>
      <c r="G766" s="49"/>
      <c r="H766" s="49"/>
      <c r="I766" s="49"/>
    </row>
    <row r="767" spans="6:9" x14ac:dyDescent="0.2">
      <c r="F767" s="49"/>
      <c r="G767" s="49"/>
      <c r="H767" s="49"/>
      <c r="I767" s="49"/>
    </row>
    <row r="768" spans="6:9" x14ac:dyDescent="0.2">
      <c r="F768" s="49"/>
      <c r="G768" s="49"/>
      <c r="H768" s="49"/>
      <c r="I768" s="49"/>
    </row>
    <row r="769" spans="6:9" x14ac:dyDescent="0.2">
      <c r="F769" s="49"/>
      <c r="G769" s="49"/>
      <c r="H769" s="49"/>
      <c r="I769" s="49"/>
    </row>
    <row r="770" spans="6:9" x14ac:dyDescent="0.2">
      <c r="F770" s="49"/>
      <c r="G770" s="49"/>
      <c r="H770" s="49"/>
      <c r="I770" s="49"/>
    </row>
    <row r="771" spans="6:9" x14ac:dyDescent="0.2">
      <c r="F771" s="49"/>
      <c r="G771" s="49"/>
      <c r="H771" s="49"/>
      <c r="I771" s="49"/>
    </row>
    <row r="772" spans="6:9" x14ac:dyDescent="0.2">
      <c r="F772" s="49"/>
      <c r="G772" s="49"/>
      <c r="H772" s="49"/>
      <c r="I772" s="49"/>
    </row>
    <row r="773" spans="6:9" x14ac:dyDescent="0.2">
      <c r="F773" s="49"/>
      <c r="G773" s="49"/>
      <c r="H773" s="49"/>
      <c r="I773" s="49"/>
    </row>
    <row r="774" spans="6:9" x14ac:dyDescent="0.2">
      <c r="F774" s="49"/>
      <c r="G774" s="49"/>
      <c r="H774" s="49"/>
      <c r="I774" s="49"/>
    </row>
    <row r="775" spans="6:9" x14ac:dyDescent="0.2">
      <c r="F775" s="49"/>
      <c r="G775" s="49"/>
      <c r="H775" s="49"/>
      <c r="I775" s="49"/>
    </row>
    <row r="776" spans="6:9" x14ac:dyDescent="0.2">
      <c r="F776" s="49"/>
      <c r="G776" s="49"/>
      <c r="H776" s="49"/>
      <c r="I776" s="49"/>
    </row>
    <row r="777" spans="6:9" x14ac:dyDescent="0.2">
      <c r="F777" s="49"/>
      <c r="G777" s="49"/>
      <c r="H777" s="49"/>
      <c r="I777" s="49"/>
    </row>
    <row r="778" spans="6:9" x14ac:dyDescent="0.2">
      <c r="F778" s="49"/>
      <c r="G778" s="49"/>
      <c r="H778" s="49"/>
      <c r="I778" s="49"/>
    </row>
    <row r="779" spans="6:9" x14ac:dyDescent="0.2">
      <c r="F779" s="49"/>
      <c r="G779" s="49"/>
      <c r="H779" s="49"/>
      <c r="I779" s="49"/>
    </row>
    <row r="780" spans="6:9" x14ac:dyDescent="0.2">
      <c r="F780" s="49"/>
      <c r="G780" s="49"/>
      <c r="H780" s="49"/>
      <c r="I780" s="49"/>
    </row>
    <row r="781" spans="6:9" x14ac:dyDescent="0.2">
      <c r="F781" s="49"/>
      <c r="G781" s="49"/>
      <c r="H781" s="49"/>
      <c r="I781" s="49"/>
    </row>
    <row r="782" spans="6:9" x14ac:dyDescent="0.2">
      <c r="F782" s="49"/>
      <c r="G782" s="49"/>
      <c r="H782" s="49"/>
      <c r="I782" s="49"/>
    </row>
    <row r="783" spans="6:9" x14ac:dyDescent="0.2">
      <c r="F783" s="49"/>
      <c r="G783" s="49"/>
      <c r="H783" s="49"/>
      <c r="I783" s="49"/>
    </row>
    <row r="784" spans="6:9" x14ac:dyDescent="0.2">
      <c r="F784" s="49"/>
      <c r="G784" s="49"/>
      <c r="H784" s="49"/>
      <c r="I784" s="49"/>
    </row>
    <row r="785" spans="6:9" x14ac:dyDescent="0.2">
      <c r="F785" s="49"/>
      <c r="G785" s="49"/>
      <c r="H785" s="49"/>
      <c r="I785" s="49"/>
    </row>
    <row r="786" spans="6:9" x14ac:dyDescent="0.2">
      <c r="F786" s="49"/>
      <c r="G786" s="49"/>
      <c r="H786" s="49"/>
      <c r="I786" s="49"/>
    </row>
    <row r="787" spans="6:9" x14ac:dyDescent="0.2">
      <c r="F787" s="49"/>
      <c r="G787" s="49"/>
      <c r="H787" s="49"/>
      <c r="I787" s="49"/>
    </row>
    <row r="788" spans="6:9" x14ac:dyDescent="0.2">
      <c r="F788" s="49"/>
      <c r="G788" s="49"/>
      <c r="H788" s="49"/>
      <c r="I788" s="49"/>
    </row>
    <row r="789" spans="6:9" x14ac:dyDescent="0.2">
      <c r="F789" s="49"/>
      <c r="G789" s="49"/>
      <c r="H789" s="49"/>
      <c r="I789" s="49"/>
    </row>
    <row r="790" spans="6:9" x14ac:dyDescent="0.2">
      <c r="F790" s="49"/>
      <c r="G790" s="49"/>
      <c r="H790" s="49"/>
      <c r="I790" s="49"/>
    </row>
    <row r="791" spans="6:9" x14ac:dyDescent="0.2">
      <c r="F791" s="49"/>
      <c r="G791" s="49"/>
      <c r="H791" s="49"/>
      <c r="I791" s="49"/>
    </row>
    <row r="792" spans="6:9" x14ac:dyDescent="0.2">
      <c r="F792" s="49"/>
      <c r="G792" s="49"/>
      <c r="H792" s="49"/>
      <c r="I792" s="49"/>
    </row>
    <row r="793" spans="6:9" x14ac:dyDescent="0.2">
      <c r="F793" s="49"/>
      <c r="G793" s="49"/>
      <c r="H793" s="49"/>
      <c r="I793" s="49"/>
    </row>
    <row r="794" spans="6:9" x14ac:dyDescent="0.2">
      <c r="F794" s="49"/>
      <c r="G794" s="49"/>
      <c r="H794" s="49"/>
      <c r="I794" s="49"/>
    </row>
    <row r="795" spans="6:9" x14ac:dyDescent="0.2">
      <c r="F795" s="49"/>
      <c r="G795" s="49"/>
      <c r="H795" s="49"/>
      <c r="I795" s="49"/>
    </row>
    <row r="796" spans="6:9" x14ac:dyDescent="0.2">
      <c r="F796" s="49"/>
      <c r="G796" s="49"/>
      <c r="H796" s="49"/>
      <c r="I796" s="49"/>
    </row>
    <row r="797" spans="6:9" x14ac:dyDescent="0.2">
      <c r="F797" s="49"/>
      <c r="G797" s="49"/>
      <c r="H797" s="49"/>
      <c r="I797" s="49"/>
    </row>
    <row r="798" spans="6:9" x14ac:dyDescent="0.2">
      <c r="F798" s="49"/>
      <c r="G798" s="49"/>
      <c r="H798" s="49"/>
      <c r="I798" s="49"/>
    </row>
    <row r="799" spans="6:9" x14ac:dyDescent="0.2">
      <c r="F799" s="49"/>
      <c r="G799" s="49"/>
      <c r="H799" s="49"/>
      <c r="I799" s="49"/>
    </row>
    <row r="800" spans="6:9" x14ac:dyDescent="0.2">
      <c r="F800" s="49"/>
      <c r="G800" s="49"/>
      <c r="H800" s="49"/>
      <c r="I800" s="49"/>
    </row>
    <row r="801" spans="6:9" x14ac:dyDescent="0.2">
      <c r="F801" s="49"/>
      <c r="G801" s="49"/>
      <c r="H801" s="49"/>
      <c r="I801" s="49"/>
    </row>
    <row r="802" spans="6:9" x14ac:dyDescent="0.2">
      <c r="F802" s="49"/>
      <c r="G802" s="49"/>
      <c r="H802" s="49"/>
      <c r="I802" s="49"/>
    </row>
    <row r="803" spans="6:9" x14ac:dyDescent="0.2">
      <c r="F803" s="49"/>
      <c r="G803" s="49"/>
      <c r="H803" s="49"/>
      <c r="I803" s="49"/>
    </row>
    <row r="804" spans="6:9" x14ac:dyDescent="0.2">
      <c r="F804" s="49"/>
      <c r="G804" s="49"/>
      <c r="H804" s="49"/>
      <c r="I804" s="49"/>
    </row>
    <row r="805" spans="6:9" x14ac:dyDescent="0.2">
      <c r="F805" s="49"/>
      <c r="G805" s="49"/>
      <c r="H805" s="49"/>
      <c r="I805" s="49"/>
    </row>
    <row r="806" spans="6:9" x14ac:dyDescent="0.2">
      <c r="F806" s="49"/>
      <c r="G806" s="49"/>
      <c r="H806" s="49"/>
      <c r="I806" s="49"/>
    </row>
    <row r="807" spans="6:9" x14ac:dyDescent="0.2">
      <c r="F807" s="49"/>
      <c r="G807" s="49"/>
      <c r="H807" s="49"/>
      <c r="I807" s="49"/>
    </row>
    <row r="808" spans="6:9" x14ac:dyDescent="0.2">
      <c r="F808" s="49"/>
      <c r="G808" s="49"/>
      <c r="H808" s="49"/>
      <c r="I808" s="49"/>
    </row>
    <row r="809" spans="6:9" x14ac:dyDescent="0.2">
      <c r="F809" s="49"/>
      <c r="G809" s="49"/>
      <c r="H809" s="49"/>
      <c r="I809" s="49"/>
    </row>
    <row r="810" spans="6:9" x14ac:dyDescent="0.2">
      <c r="F810" s="49"/>
      <c r="G810" s="49"/>
      <c r="H810" s="49"/>
      <c r="I810" s="49"/>
    </row>
    <row r="811" spans="6:9" x14ac:dyDescent="0.2">
      <c r="F811" s="49"/>
      <c r="G811" s="49"/>
      <c r="H811" s="49"/>
      <c r="I811" s="49"/>
    </row>
    <row r="812" spans="6:9" x14ac:dyDescent="0.2">
      <c r="F812" s="49"/>
      <c r="G812" s="49"/>
      <c r="H812" s="49"/>
      <c r="I812" s="49"/>
    </row>
    <row r="813" spans="6:9" x14ac:dyDescent="0.2">
      <c r="F813" s="49"/>
      <c r="G813" s="49"/>
      <c r="H813" s="49"/>
      <c r="I813" s="49"/>
    </row>
    <row r="814" spans="6:9" x14ac:dyDescent="0.2">
      <c r="F814" s="49"/>
      <c r="G814" s="49"/>
      <c r="H814" s="49"/>
      <c r="I814" s="49"/>
    </row>
    <row r="815" spans="6:9" x14ac:dyDescent="0.2">
      <c r="F815" s="49"/>
      <c r="G815" s="49"/>
      <c r="H815" s="49"/>
      <c r="I815" s="49"/>
    </row>
    <row r="816" spans="6:9" x14ac:dyDescent="0.2">
      <c r="F816" s="49"/>
      <c r="G816" s="49"/>
      <c r="H816" s="49"/>
      <c r="I816" s="49"/>
    </row>
    <row r="817" spans="6:9" x14ac:dyDescent="0.2">
      <c r="F817" s="49"/>
      <c r="G817" s="49"/>
      <c r="H817" s="49"/>
      <c r="I817" s="49"/>
    </row>
    <row r="818" spans="6:9" x14ac:dyDescent="0.2">
      <c r="F818" s="49"/>
      <c r="G818" s="49"/>
      <c r="H818" s="49"/>
      <c r="I818" s="49"/>
    </row>
    <row r="819" spans="6:9" x14ac:dyDescent="0.2">
      <c r="F819" s="49"/>
      <c r="G819" s="49"/>
      <c r="H819" s="49"/>
      <c r="I819" s="49"/>
    </row>
    <row r="820" spans="6:9" x14ac:dyDescent="0.2">
      <c r="F820" s="49"/>
      <c r="G820" s="49"/>
      <c r="H820" s="49"/>
      <c r="I820" s="49"/>
    </row>
    <row r="821" spans="6:9" x14ac:dyDescent="0.2">
      <c r="F821" s="49"/>
      <c r="G821" s="49"/>
      <c r="H821" s="49"/>
      <c r="I821" s="49"/>
    </row>
    <row r="822" spans="6:9" x14ac:dyDescent="0.2">
      <c r="F822" s="49"/>
      <c r="G822" s="49"/>
      <c r="H822" s="49"/>
      <c r="I822" s="49"/>
    </row>
    <row r="823" spans="6:9" x14ac:dyDescent="0.2">
      <c r="F823" s="49"/>
      <c r="G823" s="49"/>
      <c r="H823" s="49"/>
      <c r="I823" s="49"/>
    </row>
    <row r="824" spans="6:9" x14ac:dyDescent="0.2">
      <c r="F824" s="49"/>
      <c r="G824" s="49"/>
      <c r="H824" s="49"/>
      <c r="I824" s="49"/>
    </row>
    <row r="825" spans="6:9" x14ac:dyDescent="0.2">
      <c r="F825" s="49"/>
      <c r="G825" s="49"/>
      <c r="H825" s="49"/>
      <c r="I825" s="49"/>
    </row>
    <row r="826" spans="6:9" x14ac:dyDescent="0.2">
      <c r="F826" s="49"/>
      <c r="G826" s="49"/>
      <c r="H826" s="49"/>
      <c r="I826" s="49"/>
    </row>
    <row r="827" spans="6:9" x14ac:dyDescent="0.2">
      <c r="F827" s="49"/>
      <c r="G827" s="49"/>
      <c r="H827" s="49"/>
      <c r="I827" s="49"/>
    </row>
    <row r="828" spans="6:9" x14ac:dyDescent="0.2">
      <c r="F828" s="49"/>
      <c r="G828" s="49"/>
      <c r="H828" s="49"/>
      <c r="I828" s="49"/>
    </row>
    <row r="829" spans="6:9" x14ac:dyDescent="0.2">
      <c r="F829" s="49"/>
      <c r="G829" s="49"/>
      <c r="H829" s="49"/>
      <c r="I829" s="49"/>
    </row>
    <row r="830" spans="6:9" x14ac:dyDescent="0.2">
      <c r="F830" s="49"/>
      <c r="G830" s="49"/>
      <c r="H830" s="49"/>
      <c r="I830" s="49"/>
    </row>
    <row r="831" spans="6:9" x14ac:dyDescent="0.2">
      <c r="F831" s="49"/>
      <c r="G831" s="49"/>
      <c r="H831" s="49"/>
      <c r="I831" s="49"/>
    </row>
    <row r="832" spans="6:9" x14ac:dyDescent="0.2">
      <c r="F832" s="49"/>
      <c r="G832" s="49"/>
      <c r="H832" s="49"/>
      <c r="I832" s="49"/>
    </row>
    <row r="833" spans="6:9" x14ac:dyDescent="0.2">
      <c r="F833" s="49"/>
      <c r="G833" s="49"/>
      <c r="H833" s="49"/>
      <c r="I833" s="49"/>
    </row>
    <row r="834" spans="6:9" x14ac:dyDescent="0.2">
      <c r="F834" s="49"/>
      <c r="G834" s="49"/>
      <c r="H834" s="49"/>
      <c r="I834" s="49"/>
    </row>
    <row r="835" spans="6:9" x14ac:dyDescent="0.2">
      <c r="F835" s="49"/>
      <c r="G835" s="49"/>
      <c r="H835" s="49"/>
      <c r="I835" s="49"/>
    </row>
    <row r="836" spans="6:9" x14ac:dyDescent="0.2">
      <c r="F836" s="49"/>
      <c r="G836" s="49"/>
      <c r="H836" s="49"/>
      <c r="I836" s="49"/>
    </row>
    <row r="837" spans="6:9" x14ac:dyDescent="0.2">
      <c r="F837" s="49"/>
      <c r="G837" s="49"/>
      <c r="H837" s="49"/>
      <c r="I837" s="49"/>
    </row>
    <row r="838" spans="6:9" x14ac:dyDescent="0.2">
      <c r="F838" s="49"/>
      <c r="G838" s="49"/>
      <c r="H838" s="49"/>
      <c r="I838" s="49"/>
    </row>
    <row r="839" spans="6:9" x14ac:dyDescent="0.2">
      <c r="F839" s="49"/>
      <c r="G839" s="49"/>
      <c r="H839" s="49"/>
      <c r="I839" s="49"/>
    </row>
    <row r="840" spans="6:9" x14ac:dyDescent="0.2">
      <c r="F840" s="49"/>
      <c r="G840" s="49"/>
      <c r="H840" s="49"/>
      <c r="I840" s="49"/>
    </row>
    <row r="841" spans="6:9" x14ac:dyDescent="0.2">
      <c r="F841" s="49"/>
      <c r="G841" s="49"/>
      <c r="H841" s="49"/>
      <c r="I841" s="49"/>
    </row>
    <row r="842" spans="6:9" x14ac:dyDescent="0.2">
      <c r="F842" s="49"/>
      <c r="G842" s="49"/>
      <c r="H842" s="49"/>
      <c r="I842" s="49"/>
    </row>
    <row r="843" spans="6:9" x14ac:dyDescent="0.2">
      <c r="F843" s="49"/>
      <c r="G843" s="49"/>
      <c r="H843" s="49"/>
      <c r="I843" s="49"/>
    </row>
    <row r="844" spans="6:9" x14ac:dyDescent="0.2">
      <c r="F844" s="49"/>
      <c r="G844" s="49"/>
      <c r="H844" s="49"/>
      <c r="I844" s="49"/>
    </row>
    <row r="845" spans="6:9" x14ac:dyDescent="0.2">
      <c r="F845" s="49"/>
      <c r="G845" s="49"/>
      <c r="H845" s="49"/>
      <c r="I845" s="49"/>
    </row>
    <row r="846" spans="6:9" x14ac:dyDescent="0.2">
      <c r="F846" s="49"/>
      <c r="G846" s="49"/>
      <c r="H846" s="49"/>
      <c r="I846" s="49"/>
    </row>
    <row r="847" spans="6:9" x14ac:dyDescent="0.2">
      <c r="F847" s="49"/>
      <c r="G847" s="49"/>
      <c r="H847" s="49"/>
      <c r="I847" s="49"/>
    </row>
    <row r="848" spans="6:9" x14ac:dyDescent="0.2">
      <c r="F848" s="49"/>
      <c r="G848" s="49"/>
      <c r="H848" s="49"/>
      <c r="I848" s="49"/>
    </row>
    <row r="849" spans="6:9" x14ac:dyDescent="0.2">
      <c r="F849" s="49"/>
      <c r="G849" s="49"/>
      <c r="H849" s="49"/>
      <c r="I849" s="49"/>
    </row>
    <row r="850" spans="6:9" x14ac:dyDescent="0.2">
      <c r="F850" s="49"/>
      <c r="G850" s="49"/>
      <c r="H850" s="49"/>
      <c r="I850" s="49"/>
    </row>
    <row r="851" spans="6:9" x14ac:dyDescent="0.2">
      <c r="F851" s="49"/>
      <c r="G851" s="49"/>
      <c r="H851" s="49"/>
      <c r="I851" s="49"/>
    </row>
    <row r="852" spans="6:9" x14ac:dyDescent="0.2">
      <c r="F852" s="49"/>
      <c r="G852" s="49"/>
      <c r="H852" s="49"/>
      <c r="I852" s="49"/>
    </row>
    <row r="853" spans="6:9" x14ac:dyDescent="0.2">
      <c r="F853" s="49"/>
      <c r="G853" s="49"/>
      <c r="H853" s="49"/>
      <c r="I853" s="49"/>
    </row>
    <row r="854" spans="6:9" x14ac:dyDescent="0.2">
      <c r="F854" s="49"/>
      <c r="G854" s="49"/>
      <c r="H854" s="49"/>
      <c r="I854" s="49"/>
    </row>
    <row r="855" spans="6:9" x14ac:dyDescent="0.2">
      <c r="F855" s="49"/>
      <c r="G855" s="49"/>
      <c r="H855" s="49"/>
      <c r="I855" s="49"/>
    </row>
    <row r="856" spans="6:9" x14ac:dyDescent="0.2">
      <c r="F856" s="49"/>
      <c r="G856" s="49"/>
      <c r="H856" s="49"/>
      <c r="I856" s="49"/>
    </row>
    <row r="857" spans="6:9" x14ac:dyDescent="0.2">
      <c r="F857" s="49"/>
      <c r="G857" s="49"/>
      <c r="H857" s="49"/>
      <c r="I857" s="49"/>
    </row>
    <row r="858" spans="6:9" x14ac:dyDescent="0.2">
      <c r="F858" s="49"/>
      <c r="G858" s="49"/>
      <c r="H858" s="49"/>
      <c r="I858" s="49"/>
    </row>
    <row r="859" spans="6:9" x14ac:dyDescent="0.2">
      <c r="F859" s="49"/>
      <c r="G859" s="49"/>
      <c r="H859" s="49"/>
      <c r="I859" s="49"/>
    </row>
    <row r="860" spans="6:9" x14ac:dyDescent="0.2">
      <c r="F860" s="49"/>
      <c r="G860" s="49"/>
      <c r="H860" s="49"/>
      <c r="I860" s="49"/>
    </row>
    <row r="861" spans="6:9" x14ac:dyDescent="0.2">
      <c r="F861" s="49"/>
      <c r="G861" s="49"/>
      <c r="H861" s="49"/>
      <c r="I861" s="49"/>
    </row>
    <row r="862" spans="6:9" x14ac:dyDescent="0.2">
      <c r="F862" s="49"/>
      <c r="G862" s="49"/>
      <c r="H862" s="49"/>
      <c r="I862" s="49"/>
    </row>
    <row r="863" spans="6:9" x14ac:dyDescent="0.2">
      <c r="F863" s="49"/>
      <c r="G863" s="49"/>
      <c r="H863" s="49"/>
      <c r="I863" s="49"/>
    </row>
    <row r="864" spans="6:9" x14ac:dyDescent="0.2">
      <c r="F864" s="49"/>
      <c r="G864" s="49"/>
      <c r="H864" s="49"/>
      <c r="I864" s="49"/>
    </row>
    <row r="865" spans="6:9" x14ac:dyDescent="0.2">
      <c r="F865" s="49"/>
      <c r="G865" s="49"/>
      <c r="H865" s="49"/>
      <c r="I865" s="49"/>
    </row>
    <row r="866" spans="6:9" x14ac:dyDescent="0.2">
      <c r="F866" s="49"/>
      <c r="G866" s="49"/>
      <c r="H866" s="49"/>
      <c r="I866" s="49"/>
    </row>
    <row r="867" spans="6:9" x14ac:dyDescent="0.2">
      <c r="F867" s="49"/>
      <c r="G867" s="49"/>
      <c r="H867" s="49"/>
      <c r="I867" s="49"/>
    </row>
  </sheetData>
  <sortState xmlns:xlrd2="http://schemas.microsoft.com/office/spreadsheetml/2017/richdata2" ref="AI201:AJ211">
    <sortCondition ref="AI201:AI211"/>
  </sortState>
  <phoneticPr fontId="19" type="noConversion"/>
  <dataValidations disablePrompts="1" count="1">
    <dataValidation type="list" allowBlank="1" showInputMessage="1" showErrorMessage="1" sqref="Q19:AI25" xr:uid="{00000000-0002-0000-0200-000000000000}">
      <formula1>$A$119:$A$142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FBF3-5E3E-4275-A5E2-647CCD8C01AE}">
  <dimension ref="A5:R25"/>
  <sheetViews>
    <sheetView tabSelected="1" topLeftCell="F1" workbookViewId="0">
      <pane xSplit="2" ySplit="9" topLeftCell="H10" activePane="bottomRight" state="frozen"/>
      <selection activeCell="F1" sqref="F1"/>
      <selection pane="topRight" activeCell="H1" sqref="H1"/>
      <selection pane="bottomLeft" activeCell="F10" sqref="F10"/>
      <selection pane="bottomRight" activeCell="G16" sqref="G16"/>
    </sheetView>
  </sheetViews>
  <sheetFormatPr baseColWidth="10" defaultColWidth="11.453125" defaultRowHeight="14.5" x14ac:dyDescent="0.35"/>
  <cols>
    <col min="1" max="2" width="5.1796875" style="134" hidden="1" customWidth="1"/>
    <col min="3" max="3" width="5.26953125" style="134" hidden="1" customWidth="1"/>
    <col min="4" max="4" width="5.453125" style="134" hidden="1" customWidth="1"/>
    <col min="5" max="5" width="5.81640625" style="134" hidden="1" customWidth="1"/>
    <col min="6" max="6" width="37.26953125" style="134" customWidth="1"/>
    <col min="7" max="7" width="21.453125" style="134" customWidth="1"/>
    <col min="8" max="8" width="8.81640625" style="134" customWidth="1"/>
    <col min="9" max="10" width="17.26953125" style="134" customWidth="1"/>
    <col min="11" max="11" width="6.81640625" style="134" customWidth="1"/>
    <col min="12" max="12" width="9.453125" style="134" customWidth="1"/>
    <col min="13" max="13" width="17.26953125" style="134" customWidth="1"/>
    <col min="14" max="14" width="9" style="134" customWidth="1"/>
    <col min="15" max="17" width="11.453125" style="134"/>
    <col min="18" max="18" width="5.7265625" style="134" hidden="1" customWidth="1"/>
    <col min="19" max="16384" width="11.453125" style="134"/>
  </cols>
  <sheetData>
    <row r="5" spans="1:18" ht="5.25" customHeight="1" thickBot="1" x14ac:dyDescent="0.4"/>
    <row r="6" spans="1:18" ht="46.5" customHeight="1" thickBot="1" x14ac:dyDescent="0.4">
      <c r="F6" s="172" t="s">
        <v>3855</v>
      </c>
      <c r="G6" s="173"/>
      <c r="H6" s="173"/>
      <c r="I6" s="173"/>
      <c r="J6" s="173"/>
      <c r="K6" s="173"/>
      <c r="L6" s="173"/>
      <c r="M6" s="173"/>
      <c r="N6" s="174"/>
    </row>
    <row r="7" spans="1:18" ht="4.5" customHeight="1" thickBot="1" x14ac:dyDescent="0.4"/>
    <row r="8" spans="1:18" ht="25.5" customHeight="1" x14ac:dyDescent="0.35">
      <c r="F8" s="175" t="s">
        <v>3113</v>
      </c>
      <c r="G8" s="176"/>
      <c r="H8" s="177" t="s">
        <v>3114</v>
      </c>
      <c r="I8" s="177"/>
      <c r="J8" s="177"/>
      <c r="K8" s="177"/>
      <c r="L8" s="178" t="s">
        <v>3115</v>
      </c>
      <c r="M8" s="178"/>
      <c r="N8" s="179"/>
    </row>
    <row r="9" spans="1:18" ht="26.5" thickBot="1" x14ac:dyDescent="0.4">
      <c r="F9" s="106" t="s">
        <v>3121</v>
      </c>
      <c r="G9" s="107" t="s">
        <v>3122</v>
      </c>
      <c r="H9" s="22" t="s">
        <v>4446</v>
      </c>
      <c r="I9" s="22" t="s">
        <v>3820</v>
      </c>
      <c r="J9" s="22" t="s">
        <v>3821</v>
      </c>
      <c r="K9" s="118" t="s">
        <v>952</v>
      </c>
      <c r="L9" s="21" t="s">
        <v>3116</v>
      </c>
      <c r="M9" s="21" t="s">
        <v>3123</v>
      </c>
      <c r="N9" s="74" t="s">
        <v>952</v>
      </c>
    </row>
    <row r="10" spans="1:18" ht="21.75" customHeight="1" x14ac:dyDescent="0.35">
      <c r="F10" s="75" t="s">
        <v>3117</v>
      </c>
      <c r="G10" s="180"/>
      <c r="H10" s="111">
        <v>1</v>
      </c>
      <c r="I10" s="92">
        <f>SUM(I18)</f>
        <v>1192881089</v>
      </c>
      <c r="J10" s="92">
        <f>SUM(J18)</f>
        <v>491631089</v>
      </c>
      <c r="K10" s="117">
        <f>J10/I10</f>
        <v>0.4121375496128768</v>
      </c>
      <c r="L10" s="76">
        <v>1</v>
      </c>
      <c r="M10" s="92">
        <v>5710000000</v>
      </c>
      <c r="N10" s="88">
        <v>8.6100015586690018E-2</v>
      </c>
    </row>
    <row r="11" spans="1:18" ht="21.75" customHeight="1" x14ac:dyDescent="0.35">
      <c r="F11" s="77" t="s">
        <v>3118</v>
      </c>
      <c r="G11" s="181"/>
      <c r="H11" s="112">
        <v>1</v>
      </c>
      <c r="I11" s="93">
        <f>SUM(I20)</f>
        <v>1481000000</v>
      </c>
      <c r="J11" s="93">
        <f>SUM(J20)</f>
        <v>3542473197.3199997</v>
      </c>
      <c r="K11" s="117">
        <f t="shared" ref="K11:K12" si="0">J11/I11</f>
        <v>2.3919467908980416</v>
      </c>
      <c r="L11" s="78">
        <v>3</v>
      </c>
      <c r="M11" s="93">
        <v>15480000000</v>
      </c>
      <c r="N11" s="89">
        <v>0.22884193781136949</v>
      </c>
    </row>
    <row r="12" spans="1:18" ht="21.75" customHeight="1" x14ac:dyDescent="0.35">
      <c r="F12" s="77" t="s">
        <v>3119</v>
      </c>
      <c r="G12" s="182"/>
      <c r="H12" s="112">
        <v>1</v>
      </c>
      <c r="I12" s="93">
        <f>SUM(I21:I25)</f>
        <v>8641012004</v>
      </c>
      <c r="J12" s="93">
        <f>SUM(J21:J25)</f>
        <v>8482943867.3100004</v>
      </c>
      <c r="K12" s="117">
        <f t="shared" si="0"/>
        <v>0.98170721940707539</v>
      </c>
      <c r="L12" s="78">
        <v>7</v>
      </c>
      <c r="M12" s="93">
        <v>41326054788</v>
      </c>
      <c r="N12" s="89">
        <v>7.5099723320581693E-2</v>
      </c>
    </row>
    <row r="13" spans="1:18" ht="27" customHeight="1" x14ac:dyDescent="0.35">
      <c r="F13" s="94" t="s">
        <v>3120</v>
      </c>
      <c r="G13" s="105" t="s">
        <v>3124</v>
      </c>
      <c r="H13" s="113">
        <v>1</v>
      </c>
      <c r="I13" s="115"/>
      <c r="J13" s="95">
        <v>7137679566.8299999</v>
      </c>
      <c r="K13" s="95"/>
      <c r="L13" s="95">
        <v>11</v>
      </c>
      <c r="M13" s="95">
        <v>62516054788</v>
      </c>
      <c r="N13" s="96">
        <v>1</v>
      </c>
    </row>
    <row r="14" spans="1:18" ht="27" customHeight="1" x14ac:dyDescent="0.35">
      <c r="F14" s="94"/>
      <c r="G14" s="105"/>
      <c r="H14" s="95" t="s">
        <v>3810</v>
      </c>
      <c r="I14" s="115"/>
      <c r="J14" s="95"/>
      <c r="K14" s="95"/>
      <c r="L14" s="95"/>
      <c r="M14" s="95"/>
      <c r="N14" s="74" t="s">
        <v>952</v>
      </c>
    </row>
    <row r="15" spans="1:18" ht="21.75" customHeight="1" x14ac:dyDescent="0.35">
      <c r="A15" s="135" t="s">
        <v>9</v>
      </c>
      <c r="F15" s="80" t="s">
        <v>8</v>
      </c>
      <c r="G15" s="84" t="s">
        <v>903</v>
      </c>
      <c r="H15" s="87">
        <v>1</v>
      </c>
      <c r="I15" s="93">
        <v>0</v>
      </c>
      <c r="J15" s="93">
        <v>0</v>
      </c>
      <c r="K15" s="87" t="s">
        <v>4450</v>
      </c>
      <c r="L15" s="78">
        <v>0</v>
      </c>
      <c r="M15" s="79" t="s">
        <v>4450</v>
      </c>
      <c r="N15" s="89" t="s">
        <v>4450</v>
      </c>
      <c r="R15" s="136" t="s">
        <v>9</v>
      </c>
    </row>
    <row r="16" spans="1:18" ht="21.75" customHeight="1" x14ac:dyDescent="0.35">
      <c r="A16" s="135" t="s">
        <v>11</v>
      </c>
      <c r="F16" s="80" t="s">
        <v>10</v>
      </c>
      <c r="G16" s="84" t="s">
        <v>904</v>
      </c>
      <c r="H16" s="87">
        <v>1</v>
      </c>
      <c r="I16" s="93">
        <v>0</v>
      </c>
      <c r="J16" s="93">
        <v>0</v>
      </c>
      <c r="K16" s="87" t="s">
        <v>4450</v>
      </c>
      <c r="L16" s="78">
        <v>0</v>
      </c>
      <c r="M16" s="79" t="s">
        <v>4450</v>
      </c>
      <c r="N16" s="89" t="s">
        <v>4450</v>
      </c>
      <c r="R16" s="136" t="s">
        <v>11</v>
      </c>
    </row>
    <row r="17" spans="1:18" ht="21.75" customHeight="1" x14ac:dyDescent="0.35">
      <c r="A17" s="135" t="s">
        <v>13</v>
      </c>
      <c r="F17" s="80" t="s">
        <v>12</v>
      </c>
      <c r="G17" s="84" t="s">
        <v>905</v>
      </c>
      <c r="H17" s="87">
        <v>1</v>
      </c>
      <c r="I17" s="93">
        <v>0</v>
      </c>
      <c r="J17" s="93">
        <v>0</v>
      </c>
      <c r="K17" s="87" t="s">
        <v>4450</v>
      </c>
      <c r="L17" s="78">
        <v>0</v>
      </c>
      <c r="M17" s="79" t="s">
        <v>4450</v>
      </c>
      <c r="N17" s="89" t="s">
        <v>4450</v>
      </c>
      <c r="R17" s="136" t="s">
        <v>13</v>
      </c>
    </row>
    <row r="18" spans="1:18" ht="21.75" customHeight="1" x14ac:dyDescent="0.35">
      <c r="A18" s="135" t="s">
        <v>15</v>
      </c>
      <c r="F18" s="80" t="s">
        <v>14</v>
      </c>
      <c r="G18" s="84" t="s">
        <v>907</v>
      </c>
      <c r="H18" s="87">
        <v>1</v>
      </c>
      <c r="I18" s="93">
        <f>SUMIF(Objetivos!$A$7:$A$62,R18,Objetivos!$M$7:$M$62)</f>
        <v>1192881089</v>
      </c>
      <c r="J18" s="93">
        <f>SUMIF(Objetivos!$A$7:$A$62,R18,Objetivos!$N$7:$N$62)</f>
        <v>491631089</v>
      </c>
      <c r="K18" s="117">
        <f t="shared" ref="K18:K25" si="1">J18/I18</f>
        <v>0.4121375496128768</v>
      </c>
      <c r="L18" s="78">
        <v>1</v>
      </c>
      <c r="M18" s="79">
        <v>5710000000</v>
      </c>
      <c r="N18" s="89">
        <f>J18/M18</f>
        <v>8.6100015586690018E-2</v>
      </c>
      <c r="R18" s="136" t="s">
        <v>15</v>
      </c>
    </row>
    <row r="19" spans="1:18" ht="21.75" customHeight="1" x14ac:dyDescent="0.35">
      <c r="A19" s="135" t="s">
        <v>17</v>
      </c>
      <c r="F19" s="80" t="s">
        <v>16</v>
      </c>
      <c r="G19" s="84" t="s">
        <v>913</v>
      </c>
      <c r="H19" s="87">
        <v>1</v>
      </c>
      <c r="I19" s="93">
        <f>SUMIF(Objetivos!$A$7:$A$62,R19,Objetivos!$M$7:$M$62)</f>
        <v>0</v>
      </c>
      <c r="J19" s="93">
        <f>SUMIF(Objetivos!$A$7:$A$62,R19,Objetivos!$N$7:$N$62)</f>
        <v>0</v>
      </c>
      <c r="K19" s="117"/>
      <c r="L19" s="78">
        <v>0</v>
      </c>
      <c r="M19" s="79" t="s">
        <v>4450</v>
      </c>
      <c r="N19" s="89"/>
      <c r="R19" s="136" t="s">
        <v>17</v>
      </c>
    </row>
    <row r="20" spans="1:18" ht="21.75" customHeight="1" x14ac:dyDescent="0.35">
      <c r="A20" s="135" t="s">
        <v>19</v>
      </c>
      <c r="F20" s="80" t="s">
        <v>18</v>
      </c>
      <c r="G20" s="84" t="s">
        <v>906</v>
      </c>
      <c r="H20" s="87">
        <v>1</v>
      </c>
      <c r="I20" s="93">
        <f>SUMIF(Objetivos!$A$7:$A$62,R20,Objetivos!$M$7:$M$62)</f>
        <v>1481000000</v>
      </c>
      <c r="J20" s="93">
        <f>SUMIF(Objetivos!$A$7:$A$62,R20,Objetivos!$N$7:$N$62)</f>
        <v>3542473197.3199997</v>
      </c>
      <c r="K20" s="117">
        <f t="shared" si="1"/>
        <v>2.3919467908980416</v>
      </c>
      <c r="L20" s="78">
        <v>3</v>
      </c>
      <c r="M20" s="79">
        <v>15480000000</v>
      </c>
      <c r="N20" s="89">
        <f t="shared" ref="N20:N25" si="2">J20/M20</f>
        <v>0.22884193781136949</v>
      </c>
      <c r="R20" s="136" t="s">
        <v>19</v>
      </c>
    </row>
    <row r="21" spans="1:18" ht="21.75" customHeight="1" x14ac:dyDescent="0.35">
      <c r="A21" s="135" t="s">
        <v>21</v>
      </c>
      <c r="F21" s="80" t="s">
        <v>20</v>
      </c>
      <c r="G21" s="84" t="s">
        <v>908</v>
      </c>
      <c r="H21" s="87">
        <v>1</v>
      </c>
      <c r="I21" s="93">
        <f>SUMIF(Objetivos!$A$7:$A$62,R21,Objetivos!$M$7:$M$62)</f>
        <v>1848984520</v>
      </c>
      <c r="J21" s="93">
        <f>SUMIF(Objetivos!$A$7:$A$62,R21,Objetivos!$N$7:$N$62)</f>
        <v>622969231.5</v>
      </c>
      <c r="K21" s="117">
        <f t="shared" si="1"/>
        <v>0.33692506603570699</v>
      </c>
      <c r="L21" s="78">
        <v>2</v>
      </c>
      <c r="M21" s="79">
        <v>4010000000</v>
      </c>
      <c r="N21" s="89">
        <f t="shared" si="2"/>
        <v>0.15535392306733167</v>
      </c>
      <c r="R21" s="136" t="s">
        <v>21</v>
      </c>
    </row>
    <row r="22" spans="1:18" ht="21.75" customHeight="1" x14ac:dyDescent="0.35">
      <c r="A22" s="135" t="s">
        <v>23</v>
      </c>
      <c r="F22" s="80" t="s">
        <v>22</v>
      </c>
      <c r="G22" s="84" t="s">
        <v>909</v>
      </c>
      <c r="H22" s="87">
        <v>1</v>
      </c>
      <c r="I22" s="93">
        <f>SUMIF(Objetivos!$A$7:$A$62,R22,Objetivos!$M$7:$M$62)</f>
        <v>4817280166</v>
      </c>
      <c r="J22" s="93">
        <f>SUMIF(Objetivos!$A$7:$A$62,R22,Objetivos!$N$7:$N$62)</f>
        <v>5379368586.8000002</v>
      </c>
      <c r="K22" s="117">
        <f t="shared" si="1"/>
        <v>1.1166816961918009</v>
      </c>
      <c r="L22" s="78">
        <v>1</v>
      </c>
      <c r="M22" s="79">
        <v>8500000000</v>
      </c>
      <c r="N22" s="89">
        <f t="shared" si="2"/>
        <v>0.63286689256470585</v>
      </c>
      <c r="R22" s="136" t="s">
        <v>23</v>
      </c>
    </row>
    <row r="23" spans="1:18" ht="21.75" customHeight="1" x14ac:dyDescent="0.35">
      <c r="A23" s="135" t="s">
        <v>25</v>
      </c>
      <c r="F23" s="80" t="s">
        <v>24</v>
      </c>
      <c r="G23" s="84" t="s">
        <v>910</v>
      </c>
      <c r="H23" s="87">
        <v>1</v>
      </c>
      <c r="I23" s="93">
        <f>SUMIF(Objetivos!$A$7:$A$62,R23,Objetivos!$M$7:$M$62)</f>
        <v>1336577529</v>
      </c>
      <c r="J23" s="93">
        <f>SUMIF(Objetivos!$A$7:$A$62,R23,Objetivos!$N$7:$N$62)</f>
        <v>745413150</v>
      </c>
      <c r="K23" s="117">
        <f t="shared" si="1"/>
        <v>0.55770288952688207</v>
      </c>
      <c r="L23" s="78">
        <v>2</v>
      </c>
      <c r="M23" s="79">
        <v>14175614000</v>
      </c>
      <c r="N23" s="89">
        <f t="shared" si="2"/>
        <v>5.2584187887734529E-2</v>
      </c>
      <c r="R23" s="136" t="s">
        <v>25</v>
      </c>
    </row>
    <row r="24" spans="1:18" ht="21.75" customHeight="1" x14ac:dyDescent="0.35">
      <c r="A24" s="135" t="s">
        <v>27</v>
      </c>
      <c r="F24" s="80" t="s">
        <v>26</v>
      </c>
      <c r="G24" s="84" t="s">
        <v>911</v>
      </c>
      <c r="H24" s="87">
        <v>1</v>
      </c>
      <c r="I24" s="93">
        <f>SUMIF(Objetivos!$A$7:$A$62,R24,Objetivos!$M$7:$M$62)</f>
        <v>322335818</v>
      </c>
      <c r="J24" s="93">
        <f>SUMIF(Objetivos!$A$7:$A$62,R24,Objetivos!$N$7:$N$62)</f>
        <v>1586233573.01</v>
      </c>
      <c r="K24" s="117">
        <f t="shared" si="1"/>
        <v>4.9210589839258878</v>
      </c>
      <c r="L24" s="78">
        <v>1</v>
      </c>
      <c r="M24" s="79">
        <v>13730440000</v>
      </c>
      <c r="N24" s="89">
        <f t="shared" si="2"/>
        <v>0.11552678377459134</v>
      </c>
      <c r="R24" s="136" t="s">
        <v>27</v>
      </c>
    </row>
    <row r="25" spans="1:18" ht="21.75" customHeight="1" thickBot="1" x14ac:dyDescent="0.4">
      <c r="A25" s="135" t="s">
        <v>29</v>
      </c>
      <c r="F25" s="81" t="s">
        <v>28</v>
      </c>
      <c r="G25" s="85" t="s">
        <v>912</v>
      </c>
      <c r="H25" s="90">
        <v>1</v>
      </c>
      <c r="I25" s="116">
        <f>SUMIF(Objetivos!$A$7:$A$62,R25,Objetivos!$M$7:$M$62)</f>
        <v>315833971</v>
      </c>
      <c r="J25" s="116">
        <f>SUMIF(Objetivos!$A$7:$A$62,R25,Objetivos!$N$7:$N$62)</f>
        <v>148959326</v>
      </c>
      <c r="K25" s="90">
        <f t="shared" si="1"/>
        <v>0.47163807467690039</v>
      </c>
      <c r="L25" s="82">
        <v>1</v>
      </c>
      <c r="M25" s="83">
        <v>910000788</v>
      </c>
      <c r="N25" s="91">
        <f t="shared" si="2"/>
        <v>0.16369142528698558</v>
      </c>
      <c r="R25" s="136" t="s">
        <v>29</v>
      </c>
    </row>
  </sheetData>
  <sheetProtection algorithmName="SHA-512" hashValue="AVHmdymdZsbeMdmnfenWiHtxAhenQTFjGTPdwc8jjQs/6bONpYd3CSgZshK+OPxr7h28vmIDscfIgEV4kMOXpQ==" saltValue="7k1MRgVWkLwkGp9ci317LQ==" spinCount="100000" sheet="1" objects="1" scenarios="1"/>
  <mergeCells count="5">
    <mergeCell ref="F6:N6"/>
    <mergeCell ref="F8:G8"/>
    <mergeCell ref="H8:K8"/>
    <mergeCell ref="L8:N8"/>
    <mergeCell ref="G10:G12"/>
  </mergeCells>
  <conditionalFormatting sqref="H10:M12 H15:L25">
    <cfRule type="cellIs" dxfId="75" priority="2" operator="equal">
      <formula>0</formula>
    </cfRule>
  </conditionalFormatting>
  <conditionalFormatting sqref="N10:N13 N15:N25">
    <cfRule type="cellIs" dxfId="74" priority="1" operator="equal">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2"/>
  <sheetViews>
    <sheetView workbookViewId="0">
      <pane xSplit="7" ySplit="6" topLeftCell="H7" activePane="bottomRight" state="frozen"/>
      <selection activeCell="F1" sqref="F1"/>
      <selection pane="topRight" activeCell="I1" sqref="I1"/>
      <selection pane="bottomLeft" activeCell="F7" sqref="F7"/>
      <selection pane="bottomRight" activeCell="H8" sqref="H8"/>
    </sheetView>
  </sheetViews>
  <sheetFormatPr baseColWidth="10" defaultColWidth="11.453125" defaultRowHeight="14.5" x14ac:dyDescent="0.35"/>
  <cols>
    <col min="1" max="1" width="5.1796875" style="134" hidden="1" customWidth="1"/>
    <col min="2" max="2" width="5.453125" style="134" hidden="1" customWidth="1"/>
    <col min="3" max="4" width="5.54296875" style="134" hidden="1" customWidth="1"/>
    <col min="5" max="5" width="6" style="134" hidden="1" customWidth="1"/>
    <col min="6" max="6" width="11.453125" style="134"/>
    <col min="7" max="7" width="7" style="134" customWidth="1"/>
    <col min="8" max="9" width="49.1796875" style="134" customWidth="1"/>
    <col min="10" max="10" width="5.81640625" style="134" customWidth="1"/>
    <col min="11" max="11" width="9.453125" style="134" customWidth="1"/>
    <col min="12" max="14" width="16.26953125" style="134" customWidth="1"/>
    <col min="15" max="16" width="10.453125" style="134" customWidth="1"/>
    <col min="17" max="17" width="91" style="134" customWidth="1"/>
    <col min="18" max="16384" width="11.453125" style="134"/>
  </cols>
  <sheetData>
    <row r="1" spans="1:17" ht="15" customHeight="1" x14ac:dyDescent="0.35">
      <c r="G1" s="32"/>
      <c r="H1" s="199" t="s">
        <v>5127</v>
      </c>
      <c r="I1" s="199"/>
      <c r="J1" s="199"/>
      <c r="K1" s="199"/>
      <c r="L1" s="199"/>
      <c r="O1" s="194" t="s">
        <v>889</v>
      </c>
      <c r="P1" s="195"/>
      <c r="Q1" s="26"/>
    </row>
    <row r="2" spans="1:17" ht="15.75" customHeight="1" x14ac:dyDescent="0.35">
      <c r="G2" s="32"/>
      <c r="H2" s="199"/>
      <c r="I2" s="199"/>
      <c r="J2" s="199"/>
      <c r="K2" s="199"/>
      <c r="L2" s="199"/>
      <c r="O2" s="194"/>
      <c r="P2" s="195"/>
      <c r="Q2" s="26"/>
    </row>
    <row r="3" spans="1:17" ht="15.5" x14ac:dyDescent="0.35">
      <c r="G3" s="32"/>
      <c r="H3" s="199" t="s">
        <v>847</v>
      </c>
      <c r="I3" s="199"/>
      <c r="J3" s="199"/>
      <c r="K3" s="199"/>
      <c r="L3" s="199"/>
      <c r="O3" s="196">
        <v>44064</v>
      </c>
      <c r="P3" s="197"/>
      <c r="Q3" s="27"/>
    </row>
    <row r="4" spans="1:17" ht="39" customHeight="1" thickBot="1" x14ac:dyDescent="0.4">
      <c r="G4" s="189" t="s">
        <v>1422</v>
      </c>
      <c r="H4" s="189"/>
      <c r="I4" s="189"/>
      <c r="J4" s="189"/>
      <c r="K4" s="198" t="s">
        <v>901</v>
      </c>
      <c r="L4" s="198"/>
      <c r="M4" s="198"/>
      <c r="N4" s="198"/>
      <c r="O4" s="121"/>
      <c r="P4" s="121"/>
      <c r="Q4" s="121"/>
    </row>
    <row r="5" spans="1:17" x14ac:dyDescent="0.35">
      <c r="G5" s="185" t="s">
        <v>67</v>
      </c>
      <c r="H5" s="186"/>
      <c r="I5" s="186"/>
      <c r="J5" s="186"/>
      <c r="K5" s="186"/>
      <c r="L5" s="186"/>
      <c r="M5" s="186"/>
      <c r="N5" s="186"/>
      <c r="O5" s="186"/>
      <c r="P5" s="187"/>
      <c r="Q5" s="188"/>
    </row>
    <row r="6" spans="1:17" ht="28.5" customHeight="1" x14ac:dyDescent="0.35">
      <c r="G6" s="20" t="s">
        <v>0</v>
      </c>
      <c r="H6" s="21" t="s">
        <v>820</v>
      </c>
      <c r="I6" s="21" t="s">
        <v>950</v>
      </c>
      <c r="J6" s="21" t="s">
        <v>1</v>
      </c>
      <c r="K6" s="21" t="s">
        <v>5128</v>
      </c>
      <c r="L6" s="21" t="s">
        <v>5129</v>
      </c>
      <c r="M6" s="21" t="s">
        <v>3820</v>
      </c>
      <c r="N6" s="21" t="s">
        <v>3821</v>
      </c>
      <c r="O6" s="21" t="s">
        <v>5130</v>
      </c>
      <c r="P6" s="125" t="s">
        <v>5131</v>
      </c>
      <c r="Q6" s="74" t="s">
        <v>3826</v>
      </c>
    </row>
    <row r="7" spans="1:17" ht="20" x14ac:dyDescent="0.35">
      <c r="A7" s="137" t="s">
        <v>9</v>
      </c>
      <c r="B7" s="138">
        <v>1</v>
      </c>
      <c r="C7" s="138" t="s">
        <v>4449</v>
      </c>
      <c r="F7" s="184" t="s">
        <v>8</v>
      </c>
      <c r="G7" s="127" t="s">
        <v>1393</v>
      </c>
      <c r="H7" s="128" t="s">
        <v>786</v>
      </c>
      <c r="I7" s="128" t="s">
        <v>956</v>
      </c>
      <c r="J7" s="127">
        <v>0.1</v>
      </c>
      <c r="K7" s="139">
        <f>IF(SUMIF(Tareas!$D$8:$D$671,G7,Tareas!$BD$8:$BD$671)=0,"",SUMIF(Tareas!$D$8:$D$671,G7,Tareas!$AZ$8:$AZ$671)/SUMIF(Tareas!$D$8:$D$671,G7,Tareas!$BD$8:$BD$671))</f>
        <v>1</v>
      </c>
      <c r="L7" s="129" t="str">
        <f>IF(SUMIF(Productos!$B$8:$B$130,G7,Productos!$H$8:$H$130)=0,"",SUMIF(Productos!$B$8:$B$130,G7,Productos!$H$8:$H$130))</f>
        <v/>
      </c>
      <c r="M7" s="129" t="str">
        <f>IF(SUMIF(Productos!$B$8:$B$130,G7,Productos!$I$8:$I$130)=0,"",SUMIF(Productos!$B$8:$B$130,G7,Productos!$I$8:$I$130))</f>
        <v/>
      </c>
      <c r="N7" s="129" t="str">
        <f>IF(SUMIF(Productos!$B$8:$B$130,G7,Productos!$J$8:$J$130)=0,"",SUMIF(Productos!$B$8:$B$130,G7,Productos!$J$8:$J$130))</f>
        <v/>
      </c>
      <c r="O7" s="139" t="str">
        <f t="shared" ref="O7:O37" si="0">IF(M7="","",N7/M7)</f>
        <v/>
      </c>
      <c r="P7" s="139" t="str">
        <f t="shared" ref="P7:P37" si="1">IF(L7="","",N7/L7)</f>
        <v/>
      </c>
      <c r="Q7" s="128" t="s">
        <v>3862</v>
      </c>
    </row>
    <row r="8" spans="1:17" ht="60" x14ac:dyDescent="0.35">
      <c r="A8" s="137" t="s">
        <v>9</v>
      </c>
      <c r="B8" s="138">
        <v>2</v>
      </c>
      <c r="C8" s="138" t="s">
        <v>4451</v>
      </c>
      <c r="F8" s="184"/>
      <c r="G8" s="127" t="s">
        <v>1394</v>
      </c>
      <c r="H8" s="128" t="s">
        <v>1306</v>
      </c>
      <c r="I8" s="128" t="s">
        <v>1395</v>
      </c>
      <c r="J8" s="127">
        <v>0.9</v>
      </c>
      <c r="K8" s="139">
        <f>IF(SUMIF(Tareas!$D$8:$D$671,G8,Tareas!$BD$8:$BD$671)=0,"",SUMIF(Tareas!$D$8:$D$671,G8,Tareas!$AZ$8:$AZ$671)/SUMIF(Tareas!$D$8:$D$671,G8,Tareas!$BD$8:$BD$671))</f>
        <v>1</v>
      </c>
      <c r="L8" s="129" t="str">
        <f>IF(SUMIF(Productos!$B$8:$B$130,G8,Productos!$H$8:$H$130)=0,"",SUMIF(Productos!$B$8:$B$130,G8,Productos!$H$8:$H$130))</f>
        <v/>
      </c>
      <c r="M8" s="129" t="str">
        <f>IF(SUMIF(Productos!$B$8:$B$130,G8,Productos!$I$8:$I$130)=0,"",SUMIF(Productos!$B$8:$B$130,G8,Productos!$I$8:$I$130))</f>
        <v/>
      </c>
      <c r="N8" s="129" t="str">
        <f>IF(SUMIF(Productos!$B$8:$B$130,G8,Productos!$J$8:$J$130)=0,"",SUMIF(Productos!$B$8:$B$130,G8,Productos!$J$8:$J$130))</f>
        <v/>
      </c>
      <c r="O8" s="139" t="str">
        <f t="shared" si="0"/>
        <v/>
      </c>
      <c r="P8" s="139" t="str">
        <f t="shared" si="1"/>
        <v/>
      </c>
      <c r="Q8" s="128" t="s">
        <v>3857</v>
      </c>
    </row>
    <row r="9" spans="1:17" ht="33" customHeight="1" x14ac:dyDescent="0.35">
      <c r="A9" s="137" t="s">
        <v>11</v>
      </c>
      <c r="B9" s="138">
        <v>1</v>
      </c>
      <c r="C9" s="138" t="s">
        <v>4457</v>
      </c>
      <c r="F9" s="183" t="s">
        <v>10</v>
      </c>
      <c r="G9" s="131" t="s">
        <v>1471</v>
      </c>
      <c r="H9" s="133" t="s">
        <v>786</v>
      </c>
      <c r="I9" s="133" t="s">
        <v>956</v>
      </c>
      <c r="J9" s="131">
        <v>0.1</v>
      </c>
      <c r="K9" s="140">
        <f>IF(SUMIF(Tareas!$D$8:$D$671,G9,Tareas!$BD$8:$BD$671)=0,"",SUMIF(Tareas!$D$8:$D$671,G9,Tareas!$AZ$8:$AZ$671)/SUMIF(Tareas!$D$8:$D$671,G9,Tareas!$BD$8:$BD$671))</f>
        <v>1</v>
      </c>
      <c r="L9" s="132" t="str">
        <f>IF(SUMIF(Productos!$B$8:$B$130,G9,Productos!$H$8:$H$130)=0,"",SUMIF(Productos!$B$8:$B$130,G9,Productos!$H$8:$H$130))</f>
        <v/>
      </c>
      <c r="M9" s="132" t="str">
        <f>IF(SUMIF(Productos!$B$8:$B$130,G9,Productos!$I$8:$I$130)=0,"",SUMIF(Productos!$B$8:$B$130,G9,Productos!$I$8:$I$130))</f>
        <v/>
      </c>
      <c r="N9" s="132" t="str">
        <f>IF(SUMIF(Productos!$B$8:$B$130,G9,Productos!$J$8:$J$130)=0,"",SUMIF(Productos!$B$8:$B$130,G9,Productos!$J$8:$J$130))</f>
        <v/>
      </c>
      <c r="O9" s="140" t="str">
        <f t="shared" si="0"/>
        <v/>
      </c>
      <c r="P9" s="140" t="str">
        <f t="shared" si="1"/>
        <v/>
      </c>
      <c r="Q9" s="133" t="s">
        <v>3862</v>
      </c>
    </row>
    <row r="10" spans="1:17" ht="33" customHeight="1" x14ac:dyDescent="0.35">
      <c r="A10" s="137" t="s">
        <v>11</v>
      </c>
      <c r="B10" s="138">
        <v>2</v>
      </c>
      <c r="C10" s="138" t="s">
        <v>4458</v>
      </c>
      <c r="F10" s="183"/>
      <c r="G10" s="131" t="s">
        <v>1472</v>
      </c>
      <c r="H10" s="133" t="s">
        <v>788</v>
      </c>
      <c r="I10" s="133" t="s">
        <v>1473</v>
      </c>
      <c r="J10" s="131">
        <v>0.35</v>
      </c>
      <c r="K10" s="140">
        <f>IF(SUMIF(Tareas!$D$8:$D$671,G10,Tareas!$BD$8:$BD$671)=0,"",SUMIF(Tareas!$D$8:$D$671,G10,Tareas!$AZ$8:$AZ$671)/SUMIF(Tareas!$D$8:$D$671,G10,Tareas!$BD$8:$BD$671))</f>
        <v>1</v>
      </c>
      <c r="L10" s="132" t="str">
        <f>IF(SUMIF(Productos!$B$8:$B$130,G10,Productos!$H$8:$H$130)=0,"",SUMIF(Productos!$B$8:$B$130,G10,Productos!$H$8:$H$130))</f>
        <v/>
      </c>
      <c r="M10" s="132" t="str">
        <f>IF(SUMIF(Productos!$B$8:$B$130,G10,Productos!$I$8:$I$130)=0,"",SUMIF(Productos!$B$8:$B$130,G10,Productos!$I$8:$I$130))</f>
        <v/>
      </c>
      <c r="N10" s="132" t="str">
        <f>IF(SUMIF(Productos!$B$8:$B$130,G10,Productos!$J$8:$J$130)=0,"",SUMIF(Productos!$B$8:$B$130,G10,Productos!$J$8:$J$130))</f>
        <v/>
      </c>
      <c r="O10" s="140" t="str">
        <f t="shared" si="0"/>
        <v/>
      </c>
      <c r="P10" s="140" t="str">
        <f t="shared" si="1"/>
        <v/>
      </c>
      <c r="Q10" s="133" t="s">
        <v>3897</v>
      </c>
    </row>
    <row r="11" spans="1:17" ht="33" customHeight="1" x14ac:dyDescent="0.35">
      <c r="A11" s="137" t="s">
        <v>11</v>
      </c>
      <c r="B11" s="138">
        <v>3</v>
      </c>
      <c r="C11" s="138" t="s">
        <v>4459</v>
      </c>
      <c r="F11" s="183"/>
      <c r="G11" s="131" t="s">
        <v>1474</v>
      </c>
      <c r="H11" s="133" t="s">
        <v>789</v>
      </c>
      <c r="I11" s="133" t="s">
        <v>1473</v>
      </c>
      <c r="J11" s="131">
        <v>0.35</v>
      </c>
      <c r="K11" s="140">
        <f>IF(SUMIF(Tareas!$D$8:$D$671,G11,Tareas!$BD$8:$BD$671)=0,"",SUMIF(Tareas!$D$8:$D$671,G11,Tareas!$AZ$8:$AZ$671)/SUMIF(Tareas!$D$8:$D$671,G11,Tareas!$BD$8:$BD$671))</f>
        <v>1</v>
      </c>
      <c r="L11" s="132" t="str">
        <f>IF(SUMIF(Productos!$B$8:$B$130,G11,Productos!$H$8:$H$130)=0,"",SUMIF(Productos!$B$8:$B$130,G11,Productos!$H$8:$H$130))</f>
        <v/>
      </c>
      <c r="M11" s="132" t="str">
        <f>IF(SUMIF(Productos!$B$8:$B$130,G11,Productos!$I$8:$I$130)=0,"",SUMIF(Productos!$B$8:$B$130,G11,Productos!$I$8:$I$130))</f>
        <v/>
      </c>
      <c r="N11" s="132" t="str">
        <f>IF(SUMIF(Productos!$B$8:$B$130,G11,Productos!$J$8:$J$130)=0,"",SUMIF(Productos!$B$8:$B$130,G11,Productos!$J$8:$J$130))</f>
        <v/>
      </c>
      <c r="O11" s="140" t="str">
        <f t="shared" si="0"/>
        <v/>
      </c>
      <c r="P11" s="140" t="str">
        <f t="shared" si="1"/>
        <v/>
      </c>
      <c r="Q11" s="133" t="s">
        <v>3897</v>
      </c>
    </row>
    <row r="12" spans="1:17" ht="33" customHeight="1" x14ac:dyDescent="0.35">
      <c r="A12" s="137" t="s">
        <v>11</v>
      </c>
      <c r="B12" s="138">
        <v>4</v>
      </c>
      <c r="C12" s="138" t="s">
        <v>4460</v>
      </c>
      <c r="F12" s="183"/>
      <c r="G12" s="131" t="s">
        <v>1475</v>
      </c>
      <c r="H12" s="133" t="s">
        <v>890</v>
      </c>
      <c r="I12" s="133" t="s">
        <v>1473</v>
      </c>
      <c r="J12" s="131">
        <v>0.2</v>
      </c>
      <c r="K12" s="140">
        <f>IF(SUMIF(Tareas!$D$8:$D$671,G12,Tareas!$BD$8:$BD$671)=0,"",SUMIF(Tareas!$D$8:$D$671,G12,Tareas!$AZ$8:$AZ$671)/SUMIF(Tareas!$D$8:$D$671,G12,Tareas!$BD$8:$BD$671))</f>
        <v>1</v>
      </c>
      <c r="L12" s="132" t="str">
        <f>IF(SUMIF(Productos!$B$8:$B$130,G12,Productos!$H$8:$H$130)=0,"",SUMIF(Productos!$B$8:$B$130,G12,Productos!$H$8:$H$130))</f>
        <v/>
      </c>
      <c r="M12" s="132" t="str">
        <f>IF(SUMIF(Productos!$B$8:$B$130,G12,Productos!$I$8:$I$130)=0,"",SUMIF(Productos!$B$8:$B$130,G12,Productos!$I$8:$I$130))</f>
        <v/>
      </c>
      <c r="N12" s="132" t="str">
        <f>IF(SUMIF(Productos!$B$8:$B$130,G12,Productos!$J$8:$J$130)=0,"",SUMIF(Productos!$B$8:$B$130,G12,Productos!$J$8:$J$130))</f>
        <v/>
      </c>
      <c r="O12" s="140" t="str">
        <f t="shared" si="0"/>
        <v/>
      </c>
      <c r="P12" s="140" t="str">
        <f t="shared" si="1"/>
        <v/>
      </c>
      <c r="Q12" s="133" t="s">
        <v>3897</v>
      </c>
    </row>
    <row r="13" spans="1:17" ht="33" customHeight="1" x14ac:dyDescent="0.35">
      <c r="A13" s="137" t="s">
        <v>13</v>
      </c>
      <c r="B13" s="138">
        <v>1</v>
      </c>
      <c r="C13" s="138" t="s">
        <v>4471</v>
      </c>
      <c r="F13" s="184" t="s">
        <v>3288</v>
      </c>
      <c r="G13" s="127" t="s">
        <v>3278</v>
      </c>
      <c r="H13" s="128" t="s">
        <v>849</v>
      </c>
      <c r="I13" s="128" t="s">
        <v>956</v>
      </c>
      <c r="J13" s="127">
        <v>0.1</v>
      </c>
      <c r="K13" s="139">
        <f>IF(SUMIF(Tareas!$D$8:$D$671,G13,Tareas!$BD$8:$BD$671)=0,"",SUMIF(Tareas!$D$8:$D$671,G13,Tareas!$AZ$8:$AZ$671)/SUMIF(Tareas!$D$8:$D$671,G13,Tareas!$BD$8:$BD$671))</f>
        <v>1</v>
      </c>
      <c r="L13" s="129" t="str">
        <f>IF(SUMIF(Productos!$B$8:$B$130,G13,Productos!$H$8:$H$130)=0,"",SUMIF(Productos!$B$8:$B$130,G13,Productos!$H$8:$H$130))</f>
        <v/>
      </c>
      <c r="M13" s="129" t="str">
        <f>IF(SUMIF(Productos!$B$8:$B$130,G13,Productos!$I$8:$I$130)=0,"",SUMIF(Productos!$B$8:$B$130,G13,Productos!$I$8:$I$130))</f>
        <v/>
      </c>
      <c r="N13" s="129" t="str">
        <f>IF(SUMIF(Productos!$B$8:$B$130,G13,Productos!$J$8:$J$130)=0,"",SUMIF(Productos!$B$8:$B$130,G13,Productos!$J$8:$J$130))</f>
        <v/>
      </c>
      <c r="O13" s="139" t="str">
        <f t="shared" si="0"/>
        <v/>
      </c>
      <c r="P13" s="139" t="str">
        <f t="shared" si="1"/>
        <v/>
      </c>
      <c r="Q13" s="128" t="s">
        <v>3862</v>
      </c>
    </row>
    <row r="14" spans="1:17" ht="33" customHeight="1" x14ac:dyDescent="0.35">
      <c r="A14" s="137" t="s">
        <v>13</v>
      </c>
      <c r="B14" s="138">
        <v>2</v>
      </c>
      <c r="C14" s="138" t="s">
        <v>4472</v>
      </c>
      <c r="F14" s="184"/>
      <c r="G14" s="130" t="s">
        <v>3293</v>
      </c>
      <c r="H14" s="128" t="s">
        <v>792</v>
      </c>
      <c r="I14" s="128" t="s">
        <v>3283</v>
      </c>
      <c r="J14" s="127">
        <v>0.2</v>
      </c>
      <c r="K14" s="139">
        <f>IF(SUMIF(Tareas!$D$8:$D$671,G14,Tareas!$BD$8:$BD$671)=0,"",SUMIF(Tareas!$D$8:$D$671,G14,Tareas!$AZ$8:$AZ$671)/SUMIF(Tareas!$D$8:$D$671,G14,Tareas!$BD$8:$BD$671))</f>
        <v>1</v>
      </c>
      <c r="L14" s="129" t="str">
        <f>IF(SUMIF(Productos!$B$8:$B$130,G14,Productos!$H$8:$H$130)=0,"",SUMIF(Productos!$B$8:$B$130,G14,Productos!$H$8:$H$130))</f>
        <v/>
      </c>
      <c r="M14" s="129" t="str">
        <f>IF(SUMIF(Productos!$B$8:$B$130,G14,Productos!$I$8:$I$130)=0,"",SUMIF(Productos!$B$8:$B$130,G14,Productos!$I$8:$I$130))</f>
        <v/>
      </c>
      <c r="N14" s="129" t="str">
        <f>IF(SUMIF(Productos!$B$8:$B$130,G14,Productos!$J$8:$J$130)=0,"",SUMIF(Productos!$B$8:$B$130,G14,Productos!$J$8:$J$130))</f>
        <v/>
      </c>
      <c r="O14" s="139" t="str">
        <f t="shared" si="0"/>
        <v/>
      </c>
      <c r="P14" s="139" t="str">
        <f t="shared" si="1"/>
        <v/>
      </c>
      <c r="Q14" s="128" t="s">
        <v>4340</v>
      </c>
    </row>
    <row r="15" spans="1:17" ht="33" customHeight="1" x14ac:dyDescent="0.35">
      <c r="A15" s="137" t="s">
        <v>13</v>
      </c>
      <c r="B15" s="138">
        <v>3</v>
      </c>
      <c r="C15" s="138" t="s">
        <v>4473</v>
      </c>
      <c r="F15" s="184"/>
      <c r="G15" s="127" t="s">
        <v>3279</v>
      </c>
      <c r="H15" s="128" t="s">
        <v>793</v>
      </c>
      <c r="I15" s="128" t="s">
        <v>3284</v>
      </c>
      <c r="J15" s="127">
        <v>0.15</v>
      </c>
      <c r="K15" s="139">
        <f>IF(SUMIF(Tareas!$D$8:$D$671,G15,Tareas!$BD$8:$BD$671)=0,"",SUMIF(Tareas!$D$8:$D$671,G15,Tareas!$AZ$8:$AZ$671)/SUMIF(Tareas!$D$8:$D$671,G15,Tareas!$BD$8:$BD$671))</f>
        <v>1</v>
      </c>
      <c r="L15" s="129" t="str">
        <f>IF(SUMIF(Productos!$B$8:$B$130,G15,Productos!$H$8:$H$130)=0,"",SUMIF(Productos!$B$8:$B$130,G15,Productos!$H$8:$H$130))</f>
        <v/>
      </c>
      <c r="M15" s="129" t="str">
        <f>IF(SUMIF(Productos!$B$8:$B$130,G15,Productos!$I$8:$I$130)=0,"",SUMIF(Productos!$B$8:$B$130,G15,Productos!$I$8:$I$130))</f>
        <v/>
      </c>
      <c r="N15" s="129" t="str">
        <f>IF(SUMIF(Productos!$B$8:$B$130,G15,Productos!$J$8:$J$130)=0,"",SUMIF(Productos!$B$8:$B$130,G15,Productos!$J$8:$J$130))</f>
        <v/>
      </c>
      <c r="O15" s="139" t="str">
        <f t="shared" si="0"/>
        <v/>
      </c>
      <c r="P15" s="139" t="str">
        <f t="shared" si="1"/>
        <v/>
      </c>
      <c r="Q15" s="128" t="s">
        <v>4341</v>
      </c>
    </row>
    <row r="16" spans="1:17" ht="33" customHeight="1" x14ac:dyDescent="0.35">
      <c r="A16" s="137" t="s">
        <v>13</v>
      </c>
      <c r="B16" s="138">
        <v>4</v>
      </c>
      <c r="C16" s="138" t="s">
        <v>4474</v>
      </c>
      <c r="F16" s="184"/>
      <c r="G16" s="127" t="s">
        <v>3280</v>
      </c>
      <c r="H16" s="128" t="s">
        <v>790</v>
      </c>
      <c r="I16" s="128" t="s">
        <v>3285</v>
      </c>
      <c r="J16" s="127">
        <v>0.2</v>
      </c>
      <c r="K16" s="139">
        <f>IF(SUMIF(Tareas!$D$8:$D$671,G16,Tareas!$BD$8:$BD$671)=0,"",SUMIF(Tareas!$D$8:$D$671,G16,Tareas!$AZ$8:$AZ$671)/SUMIF(Tareas!$D$8:$D$671,G16,Tareas!$BD$8:$BD$671))</f>
        <v>1</v>
      </c>
      <c r="L16" s="129" t="str">
        <f>IF(SUMIF(Productos!$B$8:$B$130,G16,Productos!$H$8:$H$130)=0,"",SUMIF(Productos!$B$8:$B$130,G16,Productos!$H$8:$H$130))</f>
        <v/>
      </c>
      <c r="M16" s="129" t="str">
        <f>IF(SUMIF(Productos!$B$8:$B$130,G16,Productos!$I$8:$I$130)=0,"",SUMIF(Productos!$B$8:$B$130,G16,Productos!$I$8:$I$130))</f>
        <v/>
      </c>
      <c r="N16" s="129" t="str">
        <f>IF(SUMIF(Productos!$B$8:$B$130,G16,Productos!$J$8:$J$130)=0,"",SUMIF(Productos!$B$8:$B$130,G16,Productos!$J$8:$J$130))</f>
        <v/>
      </c>
      <c r="O16" s="139" t="str">
        <f t="shared" si="0"/>
        <v/>
      </c>
      <c r="P16" s="139" t="str">
        <f t="shared" si="1"/>
        <v/>
      </c>
      <c r="Q16" s="128" t="s">
        <v>4342</v>
      </c>
    </row>
    <row r="17" spans="1:17" ht="33" customHeight="1" x14ac:dyDescent="0.35">
      <c r="A17" s="137" t="s">
        <v>13</v>
      </c>
      <c r="B17" s="138">
        <v>5</v>
      </c>
      <c r="C17" s="138" t="s">
        <v>4475</v>
      </c>
      <c r="F17" s="184"/>
      <c r="G17" s="127" t="s">
        <v>3281</v>
      </c>
      <c r="H17" s="128" t="s">
        <v>791</v>
      </c>
      <c r="I17" s="128" t="s">
        <v>3286</v>
      </c>
      <c r="J17" s="127">
        <v>0.2</v>
      </c>
      <c r="K17" s="139">
        <f>IF(SUMIF(Tareas!$D$8:$D$671,G17,Tareas!$BD$8:$BD$671)=0,"",SUMIF(Tareas!$D$8:$D$671,G17,Tareas!$AZ$8:$AZ$671)/SUMIF(Tareas!$D$8:$D$671,G17,Tareas!$BD$8:$BD$671))</f>
        <v>1</v>
      </c>
      <c r="L17" s="129" t="str">
        <f>IF(SUMIF(Productos!$B$8:$B$130,G17,Productos!$H$8:$H$130)=0,"",SUMIF(Productos!$B$8:$B$130,G17,Productos!$H$8:$H$130))</f>
        <v/>
      </c>
      <c r="M17" s="129" t="str">
        <f>IF(SUMIF(Productos!$B$8:$B$130,G17,Productos!$I$8:$I$130)=0,"",SUMIF(Productos!$B$8:$B$130,G17,Productos!$I$8:$I$130))</f>
        <v/>
      </c>
      <c r="N17" s="129" t="str">
        <f>IF(SUMIF(Productos!$B$8:$B$130,G17,Productos!$J$8:$J$130)=0,"",SUMIF(Productos!$B$8:$B$130,G17,Productos!$J$8:$J$130))</f>
        <v/>
      </c>
      <c r="O17" s="139" t="str">
        <f t="shared" si="0"/>
        <v/>
      </c>
      <c r="P17" s="139" t="str">
        <f t="shared" si="1"/>
        <v/>
      </c>
      <c r="Q17" s="128" t="s">
        <v>4343</v>
      </c>
    </row>
    <row r="18" spans="1:17" ht="33" customHeight="1" x14ac:dyDescent="0.35">
      <c r="A18" s="137" t="s">
        <v>13</v>
      </c>
      <c r="B18" s="138">
        <v>6</v>
      </c>
      <c r="C18" s="138" t="s">
        <v>4476</v>
      </c>
      <c r="F18" s="184"/>
      <c r="G18" s="127" t="s">
        <v>3282</v>
      </c>
      <c r="H18" s="128" t="s">
        <v>890</v>
      </c>
      <c r="I18" s="128" t="s">
        <v>3287</v>
      </c>
      <c r="J18" s="127">
        <v>0.15</v>
      </c>
      <c r="K18" s="139">
        <f>IF(SUMIF(Tareas!$D$8:$D$671,G18,Tareas!$BD$8:$BD$671)=0,"",SUMIF(Tareas!$D$8:$D$671,G18,Tareas!$AZ$8:$AZ$671)/SUMIF(Tareas!$D$8:$D$671,G18,Tareas!$BD$8:$BD$671))</f>
        <v>1</v>
      </c>
      <c r="L18" s="129" t="str">
        <f>IF(SUMIF(Productos!$B$8:$B$130,G18,Productos!$H$8:$H$130)=0,"",SUMIF(Productos!$B$8:$B$130,G18,Productos!$H$8:$H$130))</f>
        <v/>
      </c>
      <c r="M18" s="129" t="str">
        <f>IF(SUMIF(Productos!$B$8:$B$130,G18,Productos!$I$8:$I$130)=0,"",SUMIF(Productos!$B$8:$B$130,G18,Productos!$I$8:$I$130))</f>
        <v/>
      </c>
      <c r="N18" s="129" t="str">
        <f>IF(SUMIF(Productos!$B$8:$B$130,G18,Productos!$J$8:$J$130)=0,"",SUMIF(Productos!$B$8:$B$130,G18,Productos!$J$8:$J$130))</f>
        <v/>
      </c>
      <c r="O18" s="139" t="str">
        <f t="shared" si="0"/>
        <v/>
      </c>
      <c r="P18" s="139" t="str">
        <f t="shared" si="1"/>
        <v/>
      </c>
      <c r="Q18" s="128" t="s">
        <v>4344</v>
      </c>
    </row>
    <row r="19" spans="1:17" ht="33" customHeight="1" x14ac:dyDescent="0.35">
      <c r="A19" s="137" t="s">
        <v>15</v>
      </c>
      <c r="B19" s="138">
        <v>1</v>
      </c>
      <c r="C19" s="138" t="s">
        <v>4496</v>
      </c>
      <c r="F19" s="183" t="s">
        <v>1644</v>
      </c>
      <c r="G19" s="131" t="s">
        <v>1639</v>
      </c>
      <c r="H19" s="133" t="s">
        <v>786</v>
      </c>
      <c r="I19" s="133" t="s">
        <v>956</v>
      </c>
      <c r="J19" s="131">
        <v>0.1</v>
      </c>
      <c r="K19" s="140">
        <f>IF(SUMIF(Tareas!$D$8:$D$671,G19,Tareas!$BD$8:$BD$671)=0,"",SUMIF(Tareas!$D$8:$D$671,G19,Tareas!$AZ$8:$AZ$671)/SUMIF(Tareas!$D$8:$D$671,G19,Tareas!$BD$8:$BD$671))</f>
        <v>1</v>
      </c>
      <c r="L19" s="132" t="str">
        <f>IF(SUMIF(Productos!$B$8:$B$130,G19,Productos!$H$8:$H$130)=0,"",SUMIF(Productos!$B$8:$B$130,G19,Productos!$H$8:$H$130))</f>
        <v/>
      </c>
      <c r="M19" s="132" t="str">
        <f>IF(SUMIF(Productos!$B$8:$B$130,G19,Productos!$I$8:$I$130)=0,"",SUMIF(Productos!$B$8:$B$130,G19,Productos!$I$8:$I$130))</f>
        <v/>
      </c>
      <c r="N19" s="132" t="str">
        <f>IF(SUMIF(Productos!$B$8:$B$130,G19,Productos!$J$8:$J$130)=0,"",SUMIF(Productos!$B$8:$B$130,G19,Productos!$J$8:$J$130))</f>
        <v/>
      </c>
      <c r="O19" s="140" t="str">
        <f t="shared" si="0"/>
        <v/>
      </c>
      <c r="P19" s="140" t="str">
        <f t="shared" si="1"/>
        <v/>
      </c>
      <c r="Q19" s="133" t="s">
        <v>3862</v>
      </c>
    </row>
    <row r="20" spans="1:17" ht="33" customHeight="1" x14ac:dyDescent="0.35">
      <c r="A20" s="137" t="s">
        <v>15</v>
      </c>
      <c r="B20" s="138">
        <v>2</v>
      </c>
      <c r="C20" s="138" t="s">
        <v>4497</v>
      </c>
      <c r="F20" s="183"/>
      <c r="G20" s="131" t="s">
        <v>1640</v>
      </c>
      <c r="H20" s="133" t="s">
        <v>794</v>
      </c>
      <c r="I20" s="133" t="s">
        <v>1641</v>
      </c>
      <c r="J20" s="131">
        <v>0.55000000000000004</v>
      </c>
      <c r="K20" s="140">
        <f>IF(SUMIF(Tareas!$D$8:$D$671,G20,Tareas!$BD$8:$BD$671)=0,"",SUMIF(Tareas!$D$8:$D$671,G20,Tareas!$AZ$8:$AZ$671)/SUMIF(Tareas!$D$8:$D$671,G20,Tareas!$BD$8:$BD$671))</f>
        <v>1</v>
      </c>
      <c r="L20" s="132">
        <f>IF(SUMIF(Productos!$B$8:$B$130,G20,Productos!$H$8:$H$130)=0,"",SUMIF(Productos!$B$8:$B$130,G20,Productos!$H$8:$H$130))</f>
        <v>4852906820</v>
      </c>
      <c r="M20" s="132">
        <f>IF(SUMIF(Productos!$B$8:$B$130,G20,Productos!$I$8:$I$130)=0,"",SUMIF(Productos!$B$8:$B$130,G20,Productos!$I$8:$I$130))</f>
        <v>978607794</v>
      </c>
      <c r="N20" s="132">
        <f>IF(SUMIF(Productos!$B$8:$B$130,G20,Productos!$J$8:$J$130)=0,"",SUMIF(Productos!$B$8:$B$130,G20,Productos!$J$8:$J$130))</f>
        <v>277357794</v>
      </c>
      <c r="O20" s="140">
        <f t="shared" si="0"/>
        <v>0.2834207899227093</v>
      </c>
      <c r="P20" s="140">
        <f t="shared" si="1"/>
        <v>5.7152919742233993E-2</v>
      </c>
      <c r="Q20" s="133" t="s">
        <v>4338</v>
      </c>
    </row>
    <row r="21" spans="1:17" ht="33" customHeight="1" x14ac:dyDescent="0.35">
      <c r="A21" s="137" t="s">
        <v>15</v>
      </c>
      <c r="B21" s="138">
        <v>3</v>
      </c>
      <c r="C21" s="138" t="s">
        <v>4498</v>
      </c>
      <c r="F21" s="183"/>
      <c r="G21" s="131" t="s">
        <v>1642</v>
      </c>
      <c r="H21" s="133" t="s">
        <v>795</v>
      </c>
      <c r="I21" s="133" t="s">
        <v>1643</v>
      </c>
      <c r="J21" s="131">
        <v>0.35</v>
      </c>
      <c r="K21" s="140">
        <f>IF(SUMIF(Tareas!$D$8:$D$671,G21,Tareas!$BD$8:$BD$671)=0,"",SUMIF(Tareas!$D$8:$D$671,G21,Tareas!$AZ$8:$AZ$671)/SUMIF(Tareas!$D$8:$D$671,G21,Tareas!$BD$8:$BD$671))</f>
        <v>1</v>
      </c>
      <c r="L21" s="132">
        <f>IF(SUMIF(Productos!$B$8:$B$130,G21,Productos!$H$8:$H$130)=0,"",SUMIF(Productos!$B$8:$B$130,G21,Productos!$H$8:$H$130))</f>
        <v>857093180</v>
      </c>
      <c r="M21" s="132">
        <f>IF(SUMIF(Productos!$B$8:$B$130,G21,Productos!$I$8:$I$130)=0,"",SUMIF(Productos!$B$8:$B$130,G21,Productos!$I$8:$I$130))</f>
        <v>214273295</v>
      </c>
      <c r="N21" s="132">
        <f>IF(SUMIF(Productos!$B$8:$B$130,G21,Productos!$J$8:$J$130)=0,"",SUMIF(Productos!$B$8:$B$130,G21,Productos!$J$8:$J$130))</f>
        <v>214273295</v>
      </c>
      <c r="O21" s="140">
        <f t="shared" si="0"/>
        <v>1</v>
      </c>
      <c r="P21" s="140">
        <f t="shared" si="1"/>
        <v>0.25</v>
      </c>
      <c r="Q21" s="133" t="s">
        <v>4339</v>
      </c>
    </row>
    <row r="22" spans="1:17" ht="33" customHeight="1" x14ac:dyDescent="0.35">
      <c r="A22" s="137" t="s">
        <v>17</v>
      </c>
      <c r="B22" s="138">
        <v>1</v>
      </c>
      <c r="C22" s="138" t="s">
        <v>4509</v>
      </c>
      <c r="F22" s="190" t="s">
        <v>477</v>
      </c>
      <c r="G22" s="127" t="s">
        <v>3584</v>
      </c>
      <c r="H22" s="128" t="s">
        <v>786</v>
      </c>
      <c r="I22" s="128" t="s">
        <v>956</v>
      </c>
      <c r="J22" s="127">
        <v>0.1</v>
      </c>
      <c r="K22" s="139">
        <f>IF(SUMIF(Tareas!$D$8:$D$671,G22,Tareas!$BD$8:$BD$671)=0,"",SUMIF(Tareas!$D$8:$D$671,G22,Tareas!$AZ$8:$AZ$671)/SUMIF(Tareas!$D$8:$D$671,G22,Tareas!$BD$8:$BD$671))</f>
        <v>1</v>
      </c>
      <c r="L22" s="129" t="str">
        <f>IF(SUMIF(Productos!$B$8:$B$130,G22,Productos!$H$8:$H$130)=0,"",SUMIF(Productos!$B$8:$B$130,G22,Productos!$H$8:$H$130))</f>
        <v/>
      </c>
      <c r="M22" s="129" t="str">
        <f>IF(SUMIF(Productos!$B$8:$B$130,G22,Productos!$I$8:$I$130)=0,"",SUMIF(Productos!$B$8:$B$130,G22,Productos!$I$8:$I$130))</f>
        <v/>
      </c>
      <c r="N22" s="129" t="str">
        <f>IF(SUMIF(Productos!$B$8:$B$130,G22,Productos!$J$8:$J$130)=0,"",SUMIF(Productos!$B$8:$B$130,G22,Productos!$J$8:$J$130))</f>
        <v/>
      </c>
      <c r="O22" s="139" t="str">
        <f t="shared" si="0"/>
        <v/>
      </c>
      <c r="P22" s="139" t="str">
        <f t="shared" si="1"/>
        <v/>
      </c>
      <c r="Q22" s="128" t="s">
        <v>3862</v>
      </c>
    </row>
    <row r="23" spans="1:17" ht="33" customHeight="1" x14ac:dyDescent="0.35">
      <c r="A23" s="137" t="s">
        <v>17</v>
      </c>
      <c r="B23" s="138">
        <v>2</v>
      </c>
      <c r="C23" s="138" t="s">
        <v>4510</v>
      </c>
      <c r="F23" s="191"/>
      <c r="G23" s="127" t="s">
        <v>3585</v>
      </c>
      <c r="H23" s="128" t="s">
        <v>796</v>
      </c>
      <c r="I23" s="128" t="s">
        <v>3594</v>
      </c>
      <c r="J23" s="127">
        <v>0.35</v>
      </c>
      <c r="K23" s="139">
        <f>IF(SUMIF(Tareas!$D$8:$D$671,G23,Tareas!$BD$8:$BD$671)=0,"",SUMIF(Tareas!$D$8:$D$671,G23,Tareas!$AZ$8:$AZ$671)/SUMIF(Tareas!$D$8:$D$671,G23,Tareas!$BD$8:$BD$671))</f>
        <v>1</v>
      </c>
      <c r="L23" s="129" t="str">
        <f>IF(SUMIF(Productos!$B$8:$B$130,G23,Productos!$H$8:$H$130)=0,"",SUMIF(Productos!$B$8:$B$130,G23,Productos!$H$8:$H$130))</f>
        <v/>
      </c>
      <c r="M23" s="129" t="str">
        <f>IF(SUMIF(Productos!$B$8:$B$130,G23,Productos!$I$8:$I$130)=0,"",SUMIF(Productos!$B$8:$B$130,G23,Productos!$I$8:$I$130))</f>
        <v/>
      </c>
      <c r="N23" s="129" t="str">
        <f>IF(SUMIF(Productos!$B$8:$B$130,G23,Productos!$J$8:$J$130)=0,"",SUMIF(Productos!$B$8:$B$130,G23,Productos!$J$8:$J$130))</f>
        <v/>
      </c>
      <c r="O23" s="139" t="str">
        <f t="shared" si="0"/>
        <v/>
      </c>
      <c r="P23" s="139" t="str">
        <f t="shared" si="1"/>
        <v/>
      </c>
      <c r="Q23" s="128"/>
    </row>
    <row r="24" spans="1:17" ht="33" customHeight="1" x14ac:dyDescent="0.35">
      <c r="A24" s="137" t="s">
        <v>17</v>
      </c>
      <c r="B24" s="138">
        <v>3</v>
      </c>
      <c r="C24" s="138" t="s">
        <v>4511</v>
      </c>
      <c r="F24" s="191"/>
      <c r="G24" s="127" t="s">
        <v>3595</v>
      </c>
      <c r="H24" s="128" t="s">
        <v>797</v>
      </c>
      <c r="I24" s="128" t="s">
        <v>3596</v>
      </c>
      <c r="J24" s="127">
        <v>0.35</v>
      </c>
      <c r="K24" s="139" t="str">
        <f>IF(SUMIF(Tareas!$D$8:$D$671,G24,Tareas!$BD$8:$BD$671)=0,"",SUMIF(Tareas!$D$8:$D$671,G24,Tareas!$AZ$8:$AZ$671)/SUMIF(Tareas!$D$8:$D$671,G24,Tareas!$BD$8:$BD$671))</f>
        <v/>
      </c>
      <c r="L24" s="129" t="str">
        <f>IF(SUMIF(Productos!$B$8:$B$130,G24,Productos!$H$8:$H$130)=0,"",SUMIF(Productos!$B$8:$B$130,G24,Productos!$H$8:$H$130))</f>
        <v/>
      </c>
      <c r="M24" s="129" t="str">
        <f>IF(SUMIF(Productos!$B$8:$B$130,G24,Productos!$I$8:$I$130)=0,"",SUMIF(Productos!$B$8:$B$130,G24,Productos!$I$8:$I$130))</f>
        <v/>
      </c>
      <c r="N24" s="129" t="str">
        <f>IF(SUMIF(Productos!$B$8:$B$130,G24,Productos!$J$8:$J$130)=0,"",SUMIF(Productos!$B$8:$B$130,G24,Productos!$J$8:$J$130))</f>
        <v/>
      </c>
      <c r="O24" s="139" t="str">
        <f t="shared" si="0"/>
        <v/>
      </c>
      <c r="P24" s="139" t="str">
        <f t="shared" si="1"/>
        <v/>
      </c>
      <c r="Q24" s="128"/>
    </row>
    <row r="25" spans="1:17" ht="33" customHeight="1" x14ac:dyDescent="0.35">
      <c r="A25" s="137" t="s">
        <v>17</v>
      </c>
      <c r="B25" s="138">
        <v>4</v>
      </c>
      <c r="C25" s="138" t="s">
        <v>4512</v>
      </c>
      <c r="F25" s="192"/>
      <c r="G25" s="127" t="s">
        <v>3597</v>
      </c>
      <c r="H25" s="128" t="s">
        <v>890</v>
      </c>
      <c r="I25" s="128" t="s">
        <v>3598</v>
      </c>
      <c r="J25" s="127">
        <v>0.2</v>
      </c>
      <c r="K25" s="139" t="str">
        <f>IF(SUMIF(Tareas!$D$8:$D$671,G25,Tareas!$BD$8:$BD$671)=0,"",SUMIF(Tareas!$D$8:$D$671,G25,Tareas!$AZ$8:$AZ$671)/SUMIF(Tareas!$D$8:$D$671,G25,Tareas!$BD$8:$BD$671))</f>
        <v/>
      </c>
      <c r="L25" s="129" t="str">
        <f>IF(SUMIF(Productos!$B$8:$B$130,G25,Productos!$H$8:$H$130)=0,"",SUMIF(Productos!$B$8:$B$130,G25,Productos!$H$8:$H$130))</f>
        <v/>
      </c>
      <c r="M25" s="129" t="str">
        <f>IF(SUMIF(Productos!$B$8:$B$130,G25,Productos!$I$8:$I$130)=0,"",SUMIF(Productos!$B$8:$B$130,G25,Productos!$I$8:$I$130))</f>
        <v/>
      </c>
      <c r="N25" s="129" t="str">
        <f>IF(SUMIF(Productos!$B$8:$B$130,G25,Productos!$J$8:$J$130)=0,"",SUMIF(Productos!$B$8:$B$130,G25,Productos!$J$8:$J$130))</f>
        <v/>
      </c>
      <c r="O25" s="139" t="str">
        <f t="shared" si="0"/>
        <v/>
      </c>
      <c r="P25" s="139" t="str">
        <f t="shared" si="1"/>
        <v/>
      </c>
      <c r="Q25" s="128"/>
    </row>
    <row r="26" spans="1:17" ht="20" x14ac:dyDescent="0.35">
      <c r="A26" s="137" t="s">
        <v>19</v>
      </c>
      <c r="B26" s="138">
        <v>1</v>
      </c>
      <c r="C26" s="138" t="s">
        <v>4518</v>
      </c>
      <c r="F26" s="183" t="s">
        <v>18</v>
      </c>
      <c r="G26" s="131" t="s">
        <v>1771</v>
      </c>
      <c r="H26" s="133" t="s">
        <v>786</v>
      </c>
      <c r="I26" s="133" t="s">
        <v>956</v>
      </c>
      <c r="J26" s="131">
        <v>0.1</v>
      </c>
      <c r="K26" s="140">
        <f>IF(SUMIF(Tareas!$D$8:$D$671,G26,Tareas!$BD$8:$BD$671)=0,"",SUMIF(Tareas!$D$8:$D$671,G26,Tareas!$AZ$8:$AZ$671)/SUMIF(Tareas!$D$8:$D$671,G26,Tareas!$BD$8:$BD$671))</f>
        <v>1</v>
      </c>
      <c r="L26" s="132" t="str">
        <f>IF(SUMIF(Productos!$B$8:$B$130,G26,Productos!$H$8:$H$130)=0,"",SUMIF(Productos!$B$8:$B$130,G26,Productos!$H$8:$H$130))</f>
        <v/>
      </c>
      <c r="M26" s="132" t="str">
        <f>IF(SUMIF(Productos!$B$8:$B$130,G26,Productos!$I$8:$I$130)=0,"",SUMIF(Productos!$B$8:$B$130,G26,Productos!$I$8:$I$130))</f>
        <v/>
      </c>
      <c r="N26" s="132" t="str">
        <f>IF(SUMIF(Productos!$B$8:$B$130,G26,Productos!$J$8:$J$130)=0,"",SUMIF(Productos!$B$8:$B$130,G26,Productos!$J$8:$J$130))</f>
        <v/>
      </c>
      <c r="O26" s="140" t="str">
        <f t="shared" si="0"/>
        <v/>
      </c>
      <c r="P26" s="140" t="str">
        <f t="shared" si="1"/>
        <v/>
      </c>
      <c r="Q26" s="133" t="s">
        <v>3862</v>
      </c>
    </row>
    <row r="27" spans="1:17" ht="27.75" customHeight="1" x14ac:dyDescent="0.35">
      <c r="A27" s="137" t="s">
        <v>19</v>
      </c>
      <c r="B27" s="138">
        <v>2</v>
      </c>
      <c r="C27" s="138" t="s">
        <v>4519</v>
      </c>
      <c r="F27" s="183"/>
      <c r="G27" s="131" t="s">
        <v>1772</v>
      </c>
      <c r="H27" s="133" t="s">
        <v>798</v>
      </c>
      <c r="I27" s="133" t="s">
        <v>1773</v>
      </c>
      <c r="J27" s="131">
        <v>0.06</v>
      </c>
      <c r="K27" s="140">
        <f>IF(SUMIF(Tareas!$D$8:$D$671,G27,Tareas!$BD$8:$BD$671)=0,"",SUMIF(Tareas!$D$8:$D$671,G27,Tareas!$AZ$8:$AZ$671)/SUMIF(Tareas!$D$8:$D$671,G27,Tareas!$BD$8:$BD$671))</f>
        <v>1</v>
      </c>
      <c r="L27" s="132">
        <f>IF(SUMIF(Productos!$B$8:$B$130,G27,Productos!$H$8:$H$130)=0,"",SUMIF(Productos!$B$8:$B$130,G27,Productos!$H$8:$H$130))</f>
        <v>110000000</v>
      </c>
      <c r="M27" s="132">
        <f>IF(SUMIF(Productos!$B$8:$B$130,G27,Productos!$I$8:$I$130)=0,"",SUMIF(Productos!$B$8:$B$130,G27,Productos!$I$8:$I$130))</f>
        <v>25000000</v>
      </c>
      <c r="N27" s="132">
        <f>IF(SUMIF(Productos!$B$8:$B$130,G27,Productos!$J$8:$J$130)=0,"",SUMIF(Productos!$B$8:$B$130,G27,Productos!$J$8:$J$130))</f>
        <v>8053333</v>
      </c>
      <c r="O27" s="140">
        <f t="shared" si="0"/>
        <v>0.32213332</v>
      </c>
      <c r="P27" s="140">
        <f t="shared" si="1"/>
        <v>7.3212118181818178E-2</v>
      </c>
      <c r="Q27" s="133" t="s">
        <v>4188</v>
      </c>
    </row>
    <row r="28" spans="1:17" ht="36.75" customHeight="1" x14ac:dyDescent="0.35">
      <c r="A28" s="137" t="s">
        <v>19</v>
      </c>
      <c r="B28" s="138">
        <v>3</v>
      </c>
      <c r="C28" s="138" t="s">
        <v>4520</v>
      </c>
      <c r="F28" s="183"/>
      <c r="G28" s="131" t="s">
        <v>1774</v>
      </c>
      <c r="H28" s="133" t="s">
        <v>799</v>
      </c>
      <c r="I28" s="133" t="s">
        <v>1775</v>
      </c>
      <c r="J28" s="131">
        <v>0.06</v>
      </c>
      <c r="K28" s="140">
        <f>IF(SUMIF(Tareas!$D$8:$D$671,G28,Tareas!$BD$8:$BD$671)=0,"",SUMIF(Tareas!$D$8:$D$671,G28,Tareas!$AZ$8:$AZ$671)/SUMIF(Tareas!$D$8:$D$671,G28,Tareas!$BD$8:$BD$671))</f>
        <v>1</v>
      </c>
      <c r="L28" s="132">
        <f>IF(SUMIF(Productos!$B$8:$B$130,G28,Productos!$H$8:$H$130)=0,"",SUMIF(Productos!$B$8:$B$130,G28,Productos!$H$8:$H$130))</f>
        <v>580000000</v>
      </c>
      <c r="M28" s="132">
        <f>IF(SUMIF(Productos!$B$8:$B$130,G28,Productos!$I$8:$I$130)=0,"",SUMIF(Productos!$B$8:$B$130,G28,Productos!$I$8:$I$130))</f>
        <v>145000000</v>
      </c>
      <c r="N28" s="132">
        <f>IF(SUMIF(Productos!$B$8:$B$130,G28,Productos!$J$8:$J$130)=0,"",SUMIF(Productos!$B$8:$B$130,G28,Productos!$J$8:$J$130))</f>
        <v>33905583</v>
      </c>
      <c r="O28" s="140">
        <f t="shared" si="0"/>
        <v>0.23383160689655172</v>
      </c>
      <c r="P28" s="140">
        <f t="shared" si="1"/>
        <v>5.845790172413793E-2</v>
      </c>
      <c r="Q28" s="133" t="s">
        <v>4187</v>
      </c>
    </row>
    <row r="29" spans="1:17" ht="27.75" customHeight="1" x14ac:dyDescent="0.35">
      <c r="A29" s="137" t="s">
        <v>19</v>
      </c>
      <c r="B29" s="138">
        <v>4</v>
      </c>
      <c r="C29" s="138" t="s">
        <v>4521</v>
      </c>
      <c r="F29" s="183"/>
      <c r="G29" s="131" t="s">
        <v>1776</v>
      </c>
      <c r="H29" s="133" t="s">
        <v>800</v>
      </c>
      <c r="I29" s="133" t="s">
        <v>1777</v>
      </c>
      <c r="J29" s="131">
        <v>0.1</v>
      </c>
      <c r="K29" s="140">
        <f>IF(SUMIF(Tareas!$D$8:$D$671,G29,Tareas!$BD$8:$BD$671)=0,"",SUMIF(Tareas!$D$8:$D$671,G29,Tareas!$AZ$8:$AZ$671)/SUMIF(Tareas!$D$8:$D$671,G29,Tareas!$BD$8:$BD$671))</f>
        <v>1</v>
      </c>
      <c r="L29" s="132" t="str">
        <f>IF(SUMIF(Productos!$B$8:$B$130,G29,Productos!$H$8:$H$130)=0,"",SUMIF(Productos!$B$8:$B$130,G29,Productos!$H$8:$H$130))</f>
        <v/>
      </c>
      <c r="M29" s="132" t="str">
        <f>IF(SUMIF(Productos!$B$8:$B$130,G29,Productos!$I$8:$I$130)=0,"",SUMIF(Productos!$B$8:$B$130,G29,Productos!$I$8:$I$130))</f>
        <v/>
      </c>
      <c r="N29" s="132" t="str">
        <f>IF(SUMIF(Productos!$B$8:$B$130,G29,Productos!$J$8:$J$130)=0,"",SUMIF(Productos!$B$8:$B$130,G29,Productos!$J$8:$J$130))</f>
        <v/>
      </c>
      <c r="O29" s="140" t="str">
        <f t="shared" si="0"/>
        <v/>
      </c>
      <c r="P29" s="140" t="str">
        <f t="shared" si="1"/>
        <v/>
      </c>
      <c r="Q29" s="133" t="s">
        <v>4267</v>
      </c>
    </row>
    <row r="30" spans="1:17" ht="27.75" customHeight="1" x14ac:dyDescent="0.35">
      <c r="A30" s="137" t="s">
        <v>19</v>
      </c>
      <c r="B30" s="138">
        <v>5</v>
      </c>
      <c r="C30" s="138" t="s">
        <v>4522</v>
      </c>
      <c r="F30" s="183"/>
      <c r="G30" s="131" t="s">
        <v>1778</v>
      </c>
      <c r="H30" s="133" t="s">
        <v>801</v>
      </c>
      <c r="I30" s="133" t="s">
        <v>1779</v>
      </c>
      <c r="J30" s="131">
        <v>0.02</v>
      </c>
      <c r="K30" s="140">
        <f>IF(SUMIF(Tareas!$D$8:$D$671,G30,Tareas!$BD$8:$BD$671)=0,"",SUMIF(Tareas!$D$8:$D$671,G30,Tareas!$AZ$8:$AZ$671)/SUMIF(Tareas!$D$8:$D$671,G30,Tareas!$BD$8:$BD$671))</f>
        <v>1</v>
      </c>
      <c r="L30" s="132" t="str">
        <f>IF(SUMIF(Productos!$B$8:$B$130,G30,Productos!$H$8:$H$130)=0,"",SUMIF(Productos!$B$8:$B$130,G30,Productos!$H$8:$H$130))</f>
        <v/>
      </c>
      <c r="M30" s="132" t="str">
        <f>IF(SUMIF(Productos!$B$8:$B$130,G30,Productos!$I$8:$I$130)=0,"",SUMIF(Productos!$B$8:$B$130,G30,Productos!$I$8:$I$130))</f>
        <v/>
      </c>
      <c r="N30" s="132" t="str">
        <f>IF(SUMIF(Productos!$B$8:$B$130,G30,Productos!$J$8:$J$130)=0,"",SUMIF(Productos!$B$8:$B$130,G30,Productos!$J$8:$J$130))</f>
        <v/>
      </c>
      <c r="O30" s="140" t="str">
        <f t="shared" si="0"/>
        <v/>
      </c>
      <c r="P30" s="140" t="str">
        <f t="shared" si="1"/>
        <v/>
      </c>
      <c r="Q30" s="133" t="s">
        <v>4241</v>
      </c>
    </row>
    <row r="31" spans="1:17" ht="27.75" customHeight="1" x14ac:dyDescent="0.35">
      <c r="A31" s="137" t="s">
        <v>19</v>
      </c>
      <c r="B31" s="138">
        <v>6</v>
      </c>
      <c r="C31" s="138" t="s">
        <v>4523</v>
      </c>
      <c r="F31" s="183"/>
      <c r="G31" s="131" t="s">
        <v>1780</v>
      </c>
      <c r="H31" s="133" t="s">
        <v>1314</v>
      </c>
      <c r="I31" s="133" t="s">
        <v>1781</v>
      </c>
      <c r="J31" s="131">
        <v>0.11</v>
      </c>
      <c r="K31" s="140">
        <f>IF(SUMIF(Tareas!$D$8:$D$671,G31,Tareas!$BD$8:$BD$671)=0,"",SUMIF(Tareas!$D$8:$D$671,G31,Tareas!$AZ$8:$AZ$671)/SUMIF(Tareas!$D$8:$D$671,G31,Tareas!$BD$8:$BD$671))</f>
        <v>1</v>
      </c>
      <c r="L31" s="132" t="str">
        <f>IF(SUMIF(Productos!$B$8:$B$130,G31,Productos!$H$8:$H$130)=0,"",SUMIF(Productos!$B$8:$B$130,G31,Productos!$H$8:$H$130))</f>
        <v/>
      </c>
      <c r="M31" s="132" t="str">
        <f>IF(SUMIF(Productos!$B$8:$B$130,G31,Productos!$I$8:$I$130)=0,"",SUMIF(Productos!$B$8:$B$130,G31,Productos!$I$8:$I$130))</f>
        <v/>
      </c>
      <c r="N31" s="132" t="str">
        <f>IF(SUMIF(Productos!$B$8:$B$130,G31,Productos!$J$8:$J$130)=0,"",SUMIF(Productos!$B$8:$B$130,G31,Productos!$J$8:$J$130))</f>
        <v/>
      </c>
      <c r="O31" s="140" t="str">
        <f t="shared" si="0"/>
        <v/>
      </c>
      <c r="P31" s="140" t="str">
        <f t="shared" si="1"/>
        <v/>
      </c>
      <c r="Q31" s="133" t="s">
        <v>4268</v>
      </c>
    </row>
    <row r="32" spans="1:17" ht="57" customHeight="1" x14ac:dyDescent="0.35">
      <c r="A32" s="137" t="s">
        <v>19</v>
      </c>
      <c r="B32" s="138">
        <v>7</v>
      </c>
      <c r="C32" s="138" t="s">
        <v>4524</v>
      </c>
      <c r="F32" s="183"/>
      <c r="G32" s="131" t="s">
        <v>1782</v>
      </c>
      <c r="H32" s="133" t="s">
        <v>812</v>
      </c>
      <c r="I32" s="133" t="s">
        <v>1783</v>
      </c>
      <c r="J32" s="131">
        <v>0.04</v>
      </c>
      <c r="K32" s="140">
        <f>IF(SUMIF(Tareas!$D$8:$D$671,G32,Tareas!$BD$8:$BD$671)=0,"",SUMIF(Tareas!$D$8:$D$671,G32,Tareas!$AZ$8:$AZ$671)/SUMIF(Tareas!$D$8:$D$671,G32,Tareas!$BD$8:$BD$671))</f>
        <v>1</v>
      </c>
      <c r="L32" s="132">
        <f>IF(SUMIF(Productos!$B$8:$B$130,G32,Productos!$H$8:$H$130)=0,"",SUMIF(Productos!$B$8:$B$130,G32,Productos!$H$8:$H$130))</f>
        <v>3950000000</v>
      </c>
      <c r="M32" s="132">
        <f>IF(SUMIF(Productos!$B$8:$B$130,G32,Productos!$I$8:$I$130)=0,"",SUMIF(Productos!$B$8:$B$130,G32,Productos!$I$8:$I$130))</f>
        <v>226000000</v>
      </c>
      <c r="N32" s="132">
        <f>IF(SUMIF(Productos!$B$8:$B$130,G32,Productos!$J$8:$J$130)=0,"",SUMIF(Productos!$B$8:$B$130,G32,Productos!$J$8:$J$130))</f>
        <v>241966289.31999999</v>
      </c>
      <c r="O32" s="140">
        <f t="shared" si="0"/>
        <v>1.0706472978761061</v>
      </c>
      <c r="P32" s="140">
        <f t="shared" si="1"/>
        <v>6.1257288435443036E-2</v>
      </c>
      <c r="Q32" s="133" t="s">
        <v>4261</v>
      </c>
    </row>
    <row r="33" spans="1:17" ht="27.75" customHeight="1" x14ac:dyDescent="0.35">
      <c r="A33" s="137" t="s">
        <v>19</v>
      </c>
      <c r="B33" s="138">
        <v>8</v>
      </c>
      <c r="C33" s="138" t="s">
        <v>4525</v>
      </c>
      <c r="F33" s="183"/>
      <c r="G33" s="131" t="s">
        <v>1784</v>
      </c>
      <c r="H33" s="133" t="s">
        <v>890</v>
      </c>
      <c r="I33" s="133" t="s">
        <v>1785</v>
      </c>
      <c r="J33" s="131">
        <v>0.03</v>
      </c>
      <c r="K33" s="140">
        <f>IF(SUMIF(Tareas!$D$8:$D$671,G33,Tareas!$BD$8:$BD$671)=0,"",SUMIF(Tareas!$D$8:$D$671,G33,Tareas!$AZ$8:$AZ$671)/SUMIF(Tareas!$D$8:$D$671,G33,Tareas!$BD$8:$BD$671))</f>
        <v>1</v>
      </c>
      <c r="L33" s="132" t="str">
        <f>IF(SUMIF(Productos!$B$8:$B$130,G33,Productos!$H$8:$H$130)=0,"",SUMIF(Productos!$B$8:$B$130,G33,Productos!$H$8:$H$130))</f>
        <v/>
      </c>
      <c r="M33" s="132" t="str">
        <f>IF(SUMIF(Productos!$B$8:$B$130,G33,Productos!$I$8:$I$130)=0,"",SUMIF(Productos!$B$8:$B$130,G33,Productos!$I$8:$I$130))</f>
        <v/>
      </c>
      <c r="N33" s="132" t="str">
        <f>IF(SUMIF(Productos!$B$8:$B$130,G33,Productos!$J$8:$J$130)=0,"",SUMIF(Productos!$B$8:$B$130,G33,Productos!$J$8:$J$130))</f>
        <v/>
      </c>
      <c r="O33" s="140" t="str">
        <f t="shared" si="0"/>
        <v/>
      </c>
      <c r="P33" s="140" t="str">
        <f t="shared" si="1"/>
        <v/>
      </c>
      <c r="Q33" s="133" t="s">
        <v>4262</v>
      </c>
    </row>
    <row r="34" spans="1:17" ht="27.75" customHeight="1" x14ac:dyDescent="0.35">
      <c r="A34" s="137" t="s">
        <v>19</v>
      </c>
      <c r="B34" s="138">
        <v>9</v>
      </c>
      <c r="C34" s="138" t="s">
        <v>4526</v>
      </c>
      <c r="F34" s="183"/>
      <c r="G34" s="131" t="s">
        <v>1786</v>
      </c>
      <c r="H34" s="133" t="s">
        <v>813</v>
      </c>
      <c r="I34" s="133" t="s">
        <v>1787</v>
      </c>
      <c r="J34" s="131">
        <v>0.04</v>
      </c>
      <c r="K34" s="140" t="str">
        <f>IF(SUMIF(Tareas!$D$8:$D$671,G34,Tareas!$BD$8:$BD$671)=0,"",SUMIF(Tareas!$D$8:$D$671,G34,Tareas!$AZ$8:$AZ$671)/SUMIF(Tareas!$D$8:$D$671,G34,Tareas!$BD$8:$BD$671))</f>
        <v/>
      </c>
      <c r="L34" s="132" t="str">
        <f>IF(SUMIF(Productos!$B$8:$B$130,G34,Productos!$H$8:$H$130)=0,"",SUMIF(Productos!$B$8:$B$130,G34,Productos!$H$8:$H$130))</f>
        <v/>
      </c>
      <c r="M34" s="132" t="str">
        <f>IF(SUMIF(Productos!$B$8:$B$130,G34,Productos!$I$8:$I$130)=0,"",SUMIF(Productos!$B$8:$B$130,G34,Productos!$I$8:$I$130))</f>
        <v/>
      </c>
      <c r="N34" s="132" t="str">
        <f>IF(SUMIF(Productos!$B$8:$B$130,G34,Productos!$J$8:$J$130)=0,"",SUMIF(Productos!$B$8:$B$130,G34,Productos!$J$8:$J$130))</f>
        <v/>
      </c>
      <c r="O34" s="140" t="str">
        <f t="shared" si="0"/>
        <v/>
      </c>
      <c r="P34" s="140" t="str">
        <f t="shared" si="1"/>
        <v/>
      </c>
      <c r="Q34" s="133"/>
    </row>
    <row r="35" spans="1:17" ht="27.75" customHeight="1" x14ac:dyDescent="0.35">
      <c r="A35" s="137" t="s">
        <v>19</v>
      </c>
      <c r="B35" s="138">
        <v>10</v>
      </c>
      <c r="C35" s="138" t="s">
        <v>1790</v>
      </c>
      <c r="F35" s="183"/>
      <c r="G35" s="131" t="s">
        <v>1788</v>
      </c>
      <c r="H35" s="133" t="s">
        <v>3298</v>
      </c>
      <c r="I35" s="133" t="s">
        <v>1789</v>
      </c>
      <c r="J35" s="131">
        <v>0.04</v>
      </c>
      <c r="K35" s="140">
        <f>IF(SUMIF(Tareas!$D$8:$D$671,G35,Tareas!$BD$8:$BD$671)=0,"",SUMIF(Tareas!$D$8:$D$671,G35,Tareas!$AZ$8:$AZ$671)/SUMIF(Tareas!$D$8:$D$671,G35,Tareas!$BD$8:$BD$671))</f>
        <v>1</v>
      </c>
      <c r="L35" s="132" t="str">
        <f>IF(SUMIF(Productos!$B$8:$B$130,G35,Productos!$H$8:$H$130)=0,"",SUMIF(Productos!$B$8:$B$130,G35,Productos!$H$8:$H$130))</f>
        <v/>
      </c>
      <c r="M35" s="132" t="str">
        <f>IF(SUMIF(Productos!$B$8:$B$130,G35,Productos!$I$8:$I$130)=0,"",SUMIF(Productos!$B$8:$B$130,G35,Productos!$I$8:$I$130))</f>
        <v/>
      </c>
      <c r="N35" s="132" t="str">
        <f>IF(SUMIF(Productos!$B$8:$B$130,G35,Productos!$J$8:$J$130)=0,"",SUMIF(Productos!$B$8:$B$130,G35,Productos!$J$8:$J$130))</f>
        <v/>
      </c>
      <c r="O35" s="140" t="str">
        <f t="shared" si="0"/>
        <v/>
      </c>
      <c r="P35" s="140" t="str">
        <f t="shared" si="1"/>
        <v/>
      </c>
      <c r="Q35" s="133" t="s">
        <v>4269</v>
      </c>
    </row>
    <row r="36" spans="1:17" ht="27.75" customHeight="1" x14ac:dyDescent="0.35">
      <c r="A36" s="137" t="s">
        <v>19</v>
      </c>
      <c r="B36" s="138">
        <v>11</v>
      </c>
      <c r="C36" s="138" t="s">
        <v>1792</v>
      </c>
      <c r="F36" s="183"/>
      <c r="G36" s="131" t="s">
        <v>1790</v>
      </c>
      <c r="H36" s="133" t="s">
        <v>3299</v>
      </c>
      <c r="I36" s="133" t="s">
        <v>1791</v>
      </c>
      <c r="J36" s="131">
        <v>0.04</v>
      </c>
      <c r="K36" s="140">
        <f>IF(SUMIF(Tareas!$D$8:$D$671,G36,Tareas!$BD$8:$BD$671)=0,"",SUMIF(Tareas!$D$8:$D$671,G36,Tareas!$AZ$8:$AZ$671)/SUMIF(Tareas!$D$8:$D$671,G36,Tareas!$BD$8:$BD$671))</f>
        <v>1</v>
      </c>
      <c r="L36" s="132" t="str">
        <f>IF(SUMIF(Productos!$B$8:$B$130,G36,Productos!$H$8:$H$130)=0,"",SUMIF(Productos!$B$8:$B$130,G36,Productos!$H$8:$H$130))</f>
        <v/>
      </c>
      <c r="M36" s="132" t="str">
        <f>IF(SUMIF(Productos!$B$8:$B$130,G36,Productos!$I$8:$I$130)=0,"",SUMIF(Productos!$B$8:$B$130,G36,Productos!$I$8:$I$130))</f>
        <v/>
      </c>
      <c r="N36" s="132" t="str">
        <f>IF(SUMIF(Productos!$B$8:$B$130,G36,Productos!$J$8:$J$130)=0,"",SUMIF(Productos!$B$8:$B$130,G36,Productos!$J$8:$J$130))</f>
        <v/>
      </c>
      <c r="O36" s="140" t="str">
        <f t="shared" si="0"/>
        <v/>
      </c>
      <c r="P36" s="140" t="str">
        <f t="shared" si="1"/>
        <v/>
      </c>
      <c r="Q36" s="133" t="s">
        <v>4270</v>
      </c>
    </row>
    <row r="37" spans="1:17" ht="30" x14ac:dyDescent="0.35">
      <c r="A37" s="137" t="s">
        <v>19</v>
      </c>
      <c r="B37" s="138">
        <v>12</v>
      </c>
      <c r="C37" s="138" t="s">
        <v>1794</v>
      </c>
      <c r="F37" s="183"/>
      <c r="G37" s="131" t="s">
        <v>1792</v>
      </c>
      <c r="H37" s="133" t="s">
        <v>890</v>
      </c>
      <c r="I37" s="133" t="s">
        <v>1793</v>
      </c>
      <c r="J37" s="131">
        <v>0.03</v>
      </c>
      <c r="K37" s="140" t="str">
        <f>IF(SUMIF(Tareas!$D$8:$D$671,G37,Tareas!$BD$8:$BD$671)=0,"",SUMIF(Tareas!$D$8:$D$671,G37,Tareas!$AZ$8:$AZ$671)/SUMIF(Tareas!$D$8:$D$671,G37,Tareas!$BD$8:$BD$671))</f>
        <v/>
      </c>
      <c r="L37" s="132" t="str">
        <f>IF(SUMIF(Productos!$B$8:$B$130,G37,Productos!$H$8:$H$130)=0,"",SUMIF(Productos!$B$8:$B$130,G37,Productos!$H$8:$H$130))</f>
        <v/>
      </c>
      <c r="M37" s="132" t="str">
        <f>IF(SUMIF(Productos!$B$8:$B$130,G37,Productos!$I$8:$I$130)=0,"",SUMIF(Productos!$B$8:$B$130,G37,Productos!$I$8:$I$130))</f>
        <v/>
      </c>
      <c r="N37" s="132" t="str">
        <f>IF(SUMIF(Productos!$B$8:$B$130,G37,Productos!$J$8:$J$130)=0,"",SUMIF(Productos!$B$8:$B$130,G37,Productos!$J$8:$J$130))</f>
        <v/>
      </c>
      <c r="O37" s="140" t="str">
        <f t="shared" si="0"/>
        <v/>
      </c>
      <c r="P37" s="140" t="str">
        <f t="shared" si="1"/>
        <v/>
      </c>
      <c r="Q37" s="133" t="s">
        <v>4271</v>
      </c>
    </row>
    <row r="38" spans="1:17" ht="27.75" customHeight="1" x14ac:dyDescent="0.35">
      <c r="A38" s="137" t="s">
        <v>19</v>
      </c>
      <c r="B38" s="138">
        <v>13</v>
      </c>
      <c r="C38" s="138" t="s">
        <v>1795</v>
      </c>
      <c r="F38" s="183"/>
      <c r="G38" s="131" t="s">
        <v>1794</v>
      </c>
      <c r="H38" s="133" t="s">
        <v>804</v>
      </c>
      <c r="I38" s="133" t="s">
        <v>3290</v>
      </c>
      <c r="J38" s="131">
        <v>0.05</v>
      </c>
      <c r="K38" s="140">
        <f>IF(SUMIF(Tareas!$D$8:$D$671,G38,Tareas!$BD$8:$BD$671)=0,"",SUMIF(Tareas!$D$8:$D$671,G38,Tareas!$AZ$8:$AZ$671)/SUMIF(Tareas!$D$8:$D$671,G38,Tareas!$BD$8:$BD$671))</f>
        <v>1</v>
      </c>
      <c r="L38" s="132">
        <f>IF(SUMIF(Productos!$B$8:$B$130,G38,Productos!$H$8:$H$130)=0,"",SUMIF(Productos!$B$8:$B$130,G38,Productos!$H$8:$H$130))</f>
        <v>6000000000</v>
      </c>
      <c r="M38" s="132" t="str">
        <f>IF(SUMIF(Productos!$B$8:$B$130,G38,Productos!$I$8:$I$130)=0,"",SUMIF(Productos!$B$8:$B$130,G38,Productos!$I$8:$I$130))</f>
        <v/>
      </c>
      <c r="N38" s="132">
        <f>IF(SUMIF(Productos!$B$8:$B$130,G38,Productos!$J$8:$J$130)=0,"",SUMIF(Productos!$B$8:$B$130,G38,Productos!$J$8:$J$130))</f>
        <v>1584488400</v>
      </c>
      <c r="O38" s="140" t="str">
        <f>IF(M38="","",N38/M38)</f>
        <v/>
      </c>
      <c r="P38" s="140">
        <f>IF(L38="","",N38/L38)</f>
        <v>0.26408140000000002</v>
      </c>
      <c r="Q38" s="133" t="s">
        <v>4272</v>
      </c>
    </row>
    <row r="39" spans="1:17" ht="27.75" customHeight="1" x14ac:dyDescent="0.35">
      <c r="A39" s="137" t="s">
        <v>19</v>
      </c>
      <c r="B39" s="138">
        <v>14</v>
      </c>
      <c r="C39" s="138" t="s">
        <v>1796</v>
      </c>
      <c r="F39" s="183"/>
      <c r="G39" s="131" t="s">
        <v>1795</v>
      </c>
      <c r="H39" s="133" t="s">
        <v>805</v>
      </c>
      <c r="I39" s="133" t="s">
        <v>3289</v>
      </c>
      <c r="J39" s="131">
        <v>0.06</v>
      </c>
      <c r="K39" s="140">
        <f>IF(SUMIF(Tareas!$D$8:$D$671,G39,Tareas!$BD$8:$BD$671)=0,"",SUMIF(Tareas!$D$8:$D$671,G39,Tareas!$AZ$8:$AZ$671)/SUMIF(Tareas!$D$8:$D$671,G39,Tareas!$BD$8:$BD$671))</f>
        <v>1</v>
      </c>
      <c r="L39" s="132">
        <f>IF(SUMIF(Productos!$B$8:$B$130,G39,Productos!$H$8:$H$130)=0,"",SUMIF(Productos!$B$8:$B$130,G39,Productos!$H$8:$H$130))</f>
        <v>4840000000</v>
      </c>
      <c r="M39" s="132">
        <f>IF(SUMIF(Productos!$B$8:$B$130,G39,Productos!$I$8:$I$130)=0,"",SUMIF(Productos!$B$8:$B$130,G39,Productos!$I$8:$I$130))</f>
        <v>1085000000</v>
      </c>
      <c r="N39" s="132">
        <f>IF(SUMIF(Productos!$B$8:$B$130,G39,Productos!$J$8:$J$130)=0,"",SUMIF(Productos!$B$8:$B$130,G39,Productos!$J$8:$J$130))</f>
        <v>1674059592</v>
      </c>
      <c r="O39" s="140">
        <f t="shared" ref="O39:O62" si="2">IF(M39="","",N39/M39)</f>
        <v>1.5429120663594471</v>
      </c>
      <c r="P39" s="140">
        <f t="shared" ref="P39:P62" si="3">IF(L39="","",N39/L39)</f>
        <v>0.34588008099173556</v>
      </c>
      <c r="Q39" s="133" t="s">
        <v>4273</v>
      </c>
    </row>
    <row r="40" spans="1:17" ht="27.75" customHeight="1" x14ac:dyDescent="0.35">
      <c r="A40" s="137" t="s">
        <v>19</v>
      </c>
      <c r="B40" s="138">
        <v>15</v>
      </c>
      <c r="C40" s="138" t="s">
        <v>1798</v>
      </c>
      <c r="F40" s="183"/>
      <c r="G40" s="131" t="s">
        <v>1796</v>
      </c>
      <c r="H40" s="133" t="s">
        <v>802</v>
      </c>
      <c r="I40" s="133" t="s">
        <v>1797</v>
      </c>
      <c r="J40" s="131">
        <v>0.06</v>
      </c>
      <c r="K40" s="140">
        <f>IF(SUMIF(Tareas!$D$8:$D$671,G40,Tareas!$BD$8:$BD$671)=0,"",SUMIF(Tareas!$D$8:$D$671,G40,Tareas!$AZ$8:$AZ$671)/SUMIF(Tareas!$D$8:$D$671,G40,Tareas!$BD$8:$BD$671))</f>
        <v>1</v>
      </c>
      <c r="L40" s="132" t="str">
        <f>IF(SUMIF(Productos!$B$8:$B$130,G40,Productos!$H$8:$H$130)=0,"",SUMIF(Productos!$B$8:$B$130,G40,Productos!$H$8:$H$130))</f>
        <v/>
      </c>
      <c r="M40" s="132" t="str">
        <f>IF(SUMIF(Productos!$B$8:$B$130,G40,Productos!$I$8:$I$130)=0,"",SUMIF(Productos!$B$8:$B$130,G40,Productos!$I$8:$I$130))</f>
        <v/>
      </c>
      <c r="N40" s="132" t="str">
        <f>IF(SUMIF(Productos!$B$8:$B$130,G40,Productos!$J$8:$J$130)=0,"",SUMIF(Productos!$B$8:$B$130,G40,Productos!$J$8:$J$130))</f>
        <v/>
      </c>
      <c r="O40" s="140" t="str">
        <f t="shared" si="2"/>
        <v/>
      </c>
      <c r="P40" s="140" t="str">
        <f t="shared" si="3"/>
        <v/>
      </c>
      <c r="Q40" s="133"/>
    </row>
    <row r="41" spans="1:17" ht="27.75" customHeight="1" x14ac:dyDescent="0.35">
      <c r="A41" s="137" t="s">
        <v>19</v>
      </c>
      <c r="B41" s="138">
        <v>16</v>
      </c>
      <c r="C41" s="138" t="s">
        <v>1800</v>
      </c>
      <c r="F41" s="183"/>
      <c r="G41" s="131" t="s">
        <v>1798</v>
      </c>
      <c r="H41" s="133" t="s">
        <v>803</v>
      </c>
      <c r="I41" s="133" t="s">
        <v>1799</v>
      </c>
      <c r="J41" s="131">
        <v>0.05</v>
      </c>
      <c r="K41" s="140">
        <f>IF(SUMIF(Tareas!$D$8:$D$671,G41,Tareas!$BD$8:$BD$671)=0,"",SUMIF(Tareas!$D$8:$D$671,G41,Tareas!$AZ$8:$AZ$671)/SUMIF(Tareas!$D$8:$D$671,G41,Tareas!$BD$8:$BD$671))</f>
        <v>1</v>
      </c>
      <c r="L41" s="132" t="str">
        <f>IF(SUMIF(Productos!$B$8:$B$130,G41,Productos!$H$8:$H$130)=0,"",SUMIF(Productos!$B$8:$B$130,G41,Productos!$H$8:$H$130))</f>
        <v/>
      </c>
      <c r="M41" s="132" t="str">
        <f>IF(SUMIF(Productos!$B$8:$B$130,G41,Productos!$I$8:$I$130)=0,"",SUMIF(Productos!$B$8:$B$130,G41,Productos!$I$8:$I$130))</f>
        <v/>
      </c>
      <c r="N41" s="132" t="str">
        <f>IF(SUMIF(Productos!$B$8:$B$130,G41,Productos!$J$8:$J$130)=0,"",SUMIF(Productos!$B$8:$B$130,G41,Productos!$J$8:$J$130))</f>
        <v/>
      </c>
      <c r="O41" s="140" t="str">
        <f t="shared" si="2"/>
        <v/>
      </c>
      <c r="P41" s="140" t="str">
        <f t="shared" si="3"/>
        <v/>
      </c>
      <c r="Q41" s="133"/>
    </row>
    <row r="42" spans="1:17" ht="40" x14ac:dyDescent="0.35">
      <c r="A42" s="137" t="s">
        <v>19</v>
      </c>
      <c r="B42" s="138">
        <v>17</v>
      </c>
      <c r="C42" s="138" t="s">
        <v>4527</v>
      </c>
      <c r="F42" s="183"/>
      <c r="G42" s="131" t="s">
        <v>1800</v>
      </c>
      <c r="H42" s="133" t="s">
        <v>1315</v>
      </c>
      <c r="I42" s="133" t="s">
        <v>1801</v>
      </c>
      <c r="J42" s="131">
        <v>0.11</v>
      </c>
      <c r="K42" s="140">
        <f>IF(SUMIF(Tareas!$D$8:$D$671,G42,Tareas!$BD$8:$BD$671)=0,"",SUMIF(Tareas!$D$8:$D$671,G42,Tareas!$AZ$8:$AZ$671)/SUMIF(Tareas!$D$8:$D$671,G42,Tareas!$BD$8:$BD$671))</f>
        <v>1</v>
      </c>
      <c r="L42" s="132" t="str">
        <f>IF(SUMIF(Productos!$B$8:$B$130,G42,Productos!$H$8:$H$130)=0,"",SUMIF(Productos!$B$8:$B$130,G42,Productos!$H$8:$H$130))</f>
        <v/>
      </c>
      <c r="M42" s="132" t="str">
        <f>IF(SUMIF(Productos!$B$8:$B$130,G42,Productos!$I$8:$I$130)=0,"",SUMIF(Productos!$B$8:$B$130,G42,Productos!$I$8:$I$130))</f>
        <v/>
      </c>
      <c r="N42" s="132" t="str">
        <f>IF(SUMIF(Productos!$B$8:$B$130,G42,Productos!$J$8:$J$130)=0,"",SUMIF(Productos!$B$8:$B$130,G42,Productos!$J$8:$J$130))</f>
        <v/>
      </c>
      <c r="O42" s="140" t="str">
        <f t="shared" si="2"/>
        <v/>
      </c>
      <c r="P42" s="140" t="str">
        <f t="shared" si="3"/>
        <v/>
      </c>
      <c r="Q42" s="133" t="s">
        <v>4258</v>
      </c>
    </row>
    <row r="43" spans="1:17" ht="37.5" customHeight="1" x14ac:dyDescent="0.35">
      <c r="A43" s="137" t="s">
        <v>21</v>
      </c>
      <c r="B43" s="138">
        <v>1</v>
      </c>
      <c r="C43" s="138" t="s">
        <v>4548</v>
      </c>
      <c r="F43" s="184" t="s">
        <v>20</v>
      </c>
      <c r="G43" s="127" t="s">
        <v>2162</v>
      </c>
      <c r="H43" s="128" t="s">
        <v>786</v>
      </c>
      <c r="I43" s="128" t="s">
        <v>956</v>
      </c>
      <c r="J43" s="127">
        <v>0.1</v>
      </c>
      <c r="K43" s="139">
        <f>IF(SUMIF(Tareas!$D$8:$D$671,G43,Tareas!$BD$8:$BD$671)=0,"",SUMIF(Tareas!$D$8:$D$671,G43,Tareas!$AZ$8:$AZ$671)/SUMIF(Tareas!$D$8:$D$671,G43,Tareas!$BD$8:$BD$671))</f>
        <v>1</v>
      </c>
      <c r="L43" s="129" t="str">
        <f>IF(SUMIF(Productos!$B$8:$B$130,G43,Productos!$H$8:$H$130)=0,"",SUMIF(Productos!$B$8:$B$130,G43,Productos!$H$8:$H$130))</f>
        <v/>
      </c>
      <c r="M43" s="129" t="str">
        <f>IF(SUMIF(Productos!$B$8:$B$130,G43,Productos!$I$8:$I$130)=0,"",SUMIF(Productos!$B$8:$B$130,G43,Productos!$I$8:$I$130))</f>
        <v/>
      </c>
      <c r="N43" s="129" t="str">
        <f>IF(SUMIF(Productos!$B$8:$B$130,G43,Productos!$J$8:$J$130)=0,"",SUMIF(Productos!$B$8:$B$130,G43,Productos!$J$8:$J$130))</f>
        <v/>
      </c>
      <c r="O43" s="139" t="str">
        <f t="shared" si="2"/>
        <v/>
      </c>
      <c r="P43" s="139" t="str">
        <f t="shared" si="3"/>
        <v/>
      </c>
      <c r="Q43" s="128" t="s">
        <v>3862</v>
      </c>
    </row>
    <row r="44" spans="1:17" ht="37.5" customHeight="1" x14ac:dyDescent="0.35">
      <c r="A44" s="137" t="s">
        <v>21</v>
      </c>
      <c r="B44" s="138">
        <v>2</v>
      </c>
      <c r="C44" s="138" t="s">
        <v>4549</v>
      </c>
      <c r="F44" s="184"/>
      <c r="G44" s="127" t="s">
        <v>2163</v>
      </c>
      <c r="H44" s="128" t="s">
        <v>833</v>
      </c>
      <c r="I44" s="128"/>
      <c r="J44" s="127">
        <v>0.6</v>
      </c>
      <c r="K44" s="139">
        <f>IF(SUMIF(Tareas!$D$8:$D$671,G44,Tareas!$BD$8:$BD$671)=0,"",SUMIF(Tareas!$D$8:$D$671,G44,Tareas!$AZ$8:$AZ$671)/SUMIF(Tareas!$D$8:$D$671,G44,Tareas!$BD$8:$BD$671))</f>
        <v>1</v>
      </c>
      <c r="L44" s="129">
        <f>IF(SUMIF(Productos!$B$8:$B$130,G44,Productos!$H$8:$H$130)=0,"",SUMIF(Productos!$B$8:$B$130,G44,Productos!$H$8:$H$130))</f>
        <v>3650010040</v>
      </c>
      <c r="M44" s="129">
        <f>IF(SUMIF(Productos!$B$8:$B$130,G44,Productos!$I$8:$I$130)=0,"",SUMIF(Productos!$B$8:$B$130,G44,Productos!$I$8:$I$130))</f>
        <v>1630100000</v>
      </c>
      <c r="N44" s="129">
        <f>IF(SUMIF(Productos!$B$8:$B$130,G44,Productos!$J$8:$J$130)=0,"",SUMIF(Productos!$B$8:$B$130,G44,Productos!$J$8:$J$130))</f>
        <v>599916511.5</v>
      </c>
      <c r="O44" s="139">
        <f t="shared" si="2"/>
        <v>0.36802436138887185</v>
      </c>
      <c r="P44" s="139">
        <f t="shared" si="3"/>
        <v>0.16436023597896735</v>
      </c>
      <c r="Q44" s="128"/>
    </row>
    <row r="45" spans="1:17" ht="37.5" customHeight="1" x14ac:dyDescent="0.35">
      <c r="A45" s="137" t="s">
        <v>21</v>
      </c>
      <c r="B45" s="138">
        <v>3</v>
      </c>
      <c r="C45" s="138" t="s">
        <v>4550</v>
      </c>
      <c r="F45" s="184"/>
      <c r="G45" s="127" t="s">
        <v>2164</v>
      </c>
      <c r="H45" s="128" t="s">
        <v>834</v>
      </c>
      <c r="I45" s="128"/>
      <c r="J45" s="127">
        <v>0.3</v>
      </c>
      <c r="K45" s="139">
        <f>IF(SUMIF(Tareas!$D$8:$D$671,G45,Tareas!$BD$8:$BD$671)=0,"",SUMIF(Tareas!$D$8:$D$671,G45,Tareas!$AZ$8:$AZ$671)/SUMIF(Tareas!$D$8:$D$671,G45,Tareas!$BD$8:$BD$671))</f>
        <v>1</v>
      </c>
      <c r="L45" s="129">
        <f>IF(SUMIF(Productos!$B$8:$B$130,G45,Productos!$H$8:$H$130)=0,"",SUMIF(Productos!$B$8:$B$130,G45,Productos!$H$8:$H$130))</f>
        <v>359989960</v>
      </c>
      <c r="M45" s="129">
        <f>IF(SUMIF(Productos!$B$8:$B$130,G45,Productos!$I$8:$I$130)=0,"",SUMIF(Productos!$B$8:$B$130,G45,Productos!$I$8:$I$130))</f>
        <v>218884520</v>
      </c>
      <c r="N45" s="129">
        <f>IF(SUMIF(Productos!$B$8:$B$130,G45,Productos!$J$8:$J$130)=0,"",SUMIF(Productos!$B$8:$B$130,G45,Productos!$J$8:$J$130))</f>
        <v>23052720</v>
      </c>
      <c r="O45" s="139">
        <f t="shared" si="2"/>
        <v>0.1053190970288808</v>
      </c>
      <c r="P45" s="139">
        <f t="shared" si="3"/>
        <v>6.4037119257437075E-2</v>
      </c>
      <c r="Q45" s="128"/>
    </row>
    <row r="46" spans="1:17" ht="39" customHeight="1" x14ac:dyDescent="0.35">
      <c r="A46" s="137" t="s">
        <v>23</v>
      </c>
      <c r="B46" s="138">
        <v>1</v>
      </c>
      <c r="C46" s="138" t="s">
        <v>4569</v>
      </c>
      <c r="F46" s="193" t="s">
        <v>2408</v>
      </c>
      <c r="G46" s="70" t="s">
        <v>2401</v>
      </c>
      <c r="H46" s="72" t="s">
        <v>786</v>
      </c>
      <c r="I46" s="72" t="s">
        <v>956</v>
      </c>
      <c r="J46" s="70">
        <v>0.1</v>
      </c>
      <c r="K46" s="141">
        <f>IF(SUMIF(Tareas!$D$8:$D$671,G46,Tareas!$BD$8:$BD$671)=0,"",SUMIF(Tareas!$D$8:$D$671,G46,Tareas!$AZ$8:$AZ$671)/SUMIF(Tareas!$D$8:$D$671,G46,Tareas!$BD$8:$BD$671))</f>
        <v>1</v>
      </c>
      <c r="L46" s="126" t="str">
        <f>IF(SUMIF(Productos!$B$8:$B$130,G46,Productos!$H$8:$H$130)=0,"",SUMIF(Productos!$B$8:$B$130,G46,Productos!$H$8:$H$130))</f>
        <v/>
      </c>
      <c r="M46" s="126" t="str">
        <f>IF(SUMIF(Productos!$B$8:$B$130,G46,Productos!$I$8:$I$130)=0,"",SUMIF(Productos!$B$8:$B$130,G46,Productos!$I$8:$I$130))</f>
        <v/>
      </c>
      <c r="N46" s="126" t="str">
        <f>IF(SUMIF(Productos!$B$8:$B$130,G46,Productos!$J$8:$J$130)=0,"",SUMIF(Productos!$B$8:$B$130,G46,Productos!$J$8:$J$130))</f>
        <v/>
      </c>
      <c r="O46" s="141" t="str">
        <f t="shared" si="2"/>
        <v/>
      </c>
      <c r="P46" s="141" t="str">
        <f t="shared" si="3"/>
        <v/>
      </c>
      <c r="Q46" s="72" t="s">
        <v>3862</v>
      </c>
    </row>
    <row r="47" spans="1:17" ht="39" customHeight="1" x14ac:dyDescent="0.35">
      <c r="A47" s="137" t="s">
        <v>23</v>
      </c>
      <c r="B47" s="138">
        <v>2</v>
      </c>
      <c r="C47" s="138" t="s">
        <v>4570</v>
      </c>
      <c r="F47" s="193"/>
      <c r="G47" s="70" t="s">
        <v>2402</v>
      </c>
      <c r="H47" s="72" t="s">
        <v>830</v>
      </c>
      <c r="I47" s="72" t="s">
        <v>2403</v>
      </c>
      <c r="J47" s="70">
        <v>0.4</v>
      </c>
      <c r="K47" s="141">
        <f>IF(SUMIF(Tareas!$D$8:$D$671,G47,Tareas!$BD$8:$BD$671)=0,"",SUMIF(Tareas!$D$8:$D$671,G47,Tareas!$AZ$8:$AZ$671)/SUMIF(Tareas!$D$8:$D$671,G47,Tareas!$BD$8:$BD$671))</f>
        <v>1</v>
      </c>
      <c r="L47" s="126">
        <f>IF(SUMIF(Productos!$B$8:$B$130,G47,Productos!$H$8:$H$130)=0,"",SUMIF(Productos!$B$8:$B$130,G47,Productos!$H$8:$H$130))</f>
        <v>6742000000</v>
      </c>
      <c r="M47" s="126">
        <f>IF(SUMIF(Productos!$B$8:$B$130,G47,Productos!$I$8:$I$130)=0,"",SUMIF(Productos!$B$8:$B$130,G47,Productos!$I$8:$I$130))</f>
        <v>3705386166</v>
      </c>
      <c r="N47" s="126">
        <f>IF(SUMIF(Productos!$B$8:$B$130,G47,Productos!$J$8:$J$130)=0,"",SUMIF(Productos!$B$8:$B$130,G47,Productos!$J$8:$J$130))</f>
        <v>4102792652.8000002</v>
      </c>
      <c r="O47" s="141">
        <f t="shared" si="2"/>
        <v>1.1072510310656782</v>
      </c>
      <c r="P47" s="141">
        <f t="shared" si="3"/>
        <v>0.60854236914862059</v>
      </c>
      <c r="Q47" s="72" t="s">
        <v>3823</v>
      </c>
    </row>
    <row r="48" spans="1:17" ht="39" customHeight="1" x14ac:dyDescent="0.35">
      <c r="A48" s="137" t="s">
        <v>23</v>
      </c>
      <c r="B48" s="138">
        <v>3</v>
      </c>
      <c r="C48" s="138" t="s">
        <v>4571</v>
      </c>
      <c r="F48" s="193"/>
      <c r="G48" s="70" t="s">
        <v>2404</v>
      </c>
      <c r="H48" s="72" t="s">
        <v>831</v>
      </c>
      <c r="I48" s="72" t="s">
        <v>2405</v>
      </c>
      <c r="J48" s="70">
        <v>0.3</v>
      </c>
      <c r="K48" s="141">
        <f>IF(SUMIF(Tareas!$D$8:$D$671,G48,Tareas!$BD$8:$BD$671)=0,"",SUMIF(Tareas!$D$8:$D$671,G48,Tareas!$AZ$8:$AZ$671)/SUMIF(Tareas!$D$8:$D$671,G48,Tareas!$BD$8:$BD$671))</f>
        <v>1</v>
      </c>
      <c r="L48" s="126">
        <f>IF(SUMIF(Productos!$B$8:$B$130,G48,Productos!$H$8:$H$130)=0,"",SUMIF(Productos!$B$8:$B$130,G48,Productos!$H$8:$H$130))</f>
        <v>1030000000</v>
      </c>
      <c r="M48" s="126">
        <f>IF(SUMIF(Productos!$B$8:$B$130,G48,Productos!$I$8:$I$130)=0,"",SUMIF(Productos!$B$8:$B$130,G48,Productos!$I$8:$I$130))</f>
        <v>697400000</v>
      </c>
      <c r="N48" s="126">
        <f>IF(SUMIF(Productos!$B$8:$B$130,G48,Productos!$J$8:$J$130)=0,"",SUMIF(Productos!$B$8:$B$130,G48,Productos!$J$8:$J$130))</f>
        <v>815115000</v>
      </c>
      <c r="O48" s="141">
        <f t="shared" si="2"/>
        <v>1.1687912245483223</v>
      </c>
      <c r="P48" s="141">
        <f t="shared" si="3"/>
        <v>0.79137378640776701</v>
      </c>
      <c r="Q48" s="72" t="s">
        <v>3824</v>
      </c>
    </row>
    <row r="49" spans="1:17" ht="39" customHeight="1" x14ac:dyDescent="0.35">
      <c r="A49" s="137" t="s">
        <v>23</v>
      </c>
      <c r="B49" s="138">
        <v>4</v>
      </c>
      <c r="C49" s="138" t="s">
        <v>4572</v>
      </c>
      <c r="F49" s="193"/>
      <c r="G49" s="70" t="s">
        <v>2406</v>
      </c>
      <c r="H49" s="72" t="s">
        <v>832</v>
      </c>
      <c r="I49" s="72" t="s">
        <v>2407</v>
      </c>
      <c r="J49" s="70">
        <v>0.2</v>
      </c>
      <c r="K49" s="141">
        <f>IF(SUMIF(Tareas!$D$8:$D$671,G49,Tareas!$BD$8:$BD$671)=0,"",SUMIF(Tareas!$D$8:$D$671,G49,Tareas!$AZ$8:$AZ$671)/SUMIF(Tareas!$D$8:$D$671,G49,Tareas!$BD$8:$BD$671))</f>
        <v>1</v>
      </c>
      <c r="L49" s="126">
        <f>IF(SUMIF(Productos!$B$8:$B$130,G49,Productos!$H$8:$H$130)=0,"",SUMIF(Productos!$B$8:$B$130,G49,Productos!$H$8:$H$130))</f>
        <v>728000000</v>
      </c>
      <c r="M49" s="126">
        <f>IF(SUMIF(Productos!$B$8:$B$130,G49,Productos!$I$8:$I$130)=0,"",SUMIF(Productos!$B$8:$B$130,G49,Productos!$I$8:$I$130))</f>
        <v>414494000</v>
      </c>
      <c r="N49" s="126">
        <f>IF(SUMIF(Productos!$B$8:$B$130,G49,Productos!$J$8:$J$130)=0,"",SUMIF(Productos!$B$8:$B$130,G49,Productos!$J$8:$J$130))</f>
        <v>461460934</v>
      </c>
      <c r="O49" s="141">
        <f t="shared" si="2"/>
        <v>1.1133114930493566</v>
      </c>
      <c r="P49" s="141">
        <f t="shared" si="3"/>
        <v>0.63387490934065938</v>
      </c>
      <c r="Q49" s="72" t="s">
        <v>3825</v>
      </c>
    </row>
    <row r="50" spans="1:17" ht="20" x14ac:dyDescent="0.35">
      <c r="A50" s="137" t="s">
        <v>25</v>
      </c>
      <c r="B50" s="138">
        <v>1</v>
      </c>
      <c r="C50" s="138" t="s">
        <v>4589</v>
      </c>
      <c r="F50" s="184" t="s">
        <v>2601</v>
      </c>
      <c r="G50" s="127" t="s">
        <v>2590</v>
      </c>
      <c r="H50" s="128" t="s">
        <v>786</v>
      </c>
      <c r="I50" s="128" t="s">
        <v>956</v>
      </c>
      <c r="J50" s="127">
        <v>0.1</v>
      </c>
      <c r="K50" s="139">
        <f>IF(SUMIF(Tareas!$D$8:$D$671,G50,Tareas!$BD$8:$BD$671)=0,"",SUMIF(Tareas!$D$8:$D$671,G50,Tareas!$AZ$8:$AZ$671)/SUMIF(Tareas!$D$8:$D$671,G50,Tareas!$BD$8:$BD$671))</f>
        <v>1</v>
      </c>
      <c r="L50" s="129" t="str">
        <f>IF(SUMIF(Productos!$B$8:$B$130,G50,Productos!$H$8:$H$130)=0,"",SUMIF(Productos!$B$8:$B$130,G50,Productos!$H$8:$H$130))</f>
        <v/>
      </c>
      <c r="M50" s="129" t="str">
        <f>IF(SUMIF(Productos!$B$8:$B$130,G50,Productos!$I$8:$I$130)=0,"",SUMIF(Productos!$B$8:$B$130,G50,Productos!$I$8:$I$130))</f>
        <v/>
      </c>
      <c r="N50" s="129" t="str">
        <f>IF(SUMIF(Productos!$B$8:$B$130,G50,Productos!$J$8:$J$130)=0,"",SUMIF(Productos!$B$8:$B$130,G50,Productos!$J$8:$J$130))</f>
        <v/>
      </c>
      <c r="O50" s="139" t="str">
        <f t="shared" si="2"/>
        <v/>
      </c>
      <c r="P50" s="139" t="str">
        <f t="shared" si="3"/>
        <v/>
      </c>
      <c r="Q50" s="128" t="s">
        <v>3862</v>
      </c>
    </row>
    <row r="51" spans="1:17" ht="30" x14ac:dyDescent="0.35">
      <c r="A51" s="137" t="s">
        <v>25</v>
      </c>
      <c r="B51" s="138">
        <v>2</v>
      </c>
      <c r="C51" s="138" t="s">
        <v>4590</v>
      </c>
      <c r="F51" s="184"/>
      <c r="G51" s="127" t="s">
        <v>2591</v>
      </c>
      <c r="H51" s="128" t="s">
        <v>828</v>
      </c>
      <c r="I51" s="128" t="s">
        <v>2592</v>
      </c>
      <c r="J51" s="127">
        <v>0.2</v>
      </c>
      <c r="K51" s="139">
        <f>IF(SUMIF(Tareas!$D$8:$D$671,G51,Tareas!$BD$8:$BD$671)=0,"",SUMIF(Tareas!$D$8:$D$671,G51,Tareas!$AZ$8:$AZ$671)/SUMIF(Tareas!$D$8:$D$671,G51,Tareas!$BD$8:$BD$671))</f>
        <v>1</v>
      </c>
      <c r="L51" s="129">
        <f>IF(SUMIF(Productos!$B$8:$B$130,G51,Productos!$H$8:$H$130)=0,"",SUMIF(Productos!$B$8:$B$130,G51,Productos!$H$8:$H$130))</f>
        <v>1827296500</v>
      </c>
      <c r="M51" s="129">
        <f>IF(SUMIF(Productos!$B$8:$B$130,G51,Productos!$I$8:$I$130)=0,"",SUMIF(Productos!$B$8:$B$130,G51,Productos!$I$8:$I$130))</f>
        <v>250809000</v>
      </c>
      <c r="N51" s="129">
        <f>IF(SUMIF(Productos!$B$8:$B$130,G51,Productos!$J$8:$J$130)=0,"",SUMIF(Productos!$B$8:$B$130,G51,Productos!$J$8:$J$130))</f>
        <v>168746000</v>
      </c>
      <c r="O51" s="139">
        <f t="shared" si="2"/>
        <v>0.67280679720424708</v>
      </c>
      <c r="P51" s="139">
        <f t="shared" si="3"/>
        <v>9.2347355779426057E-2</v>
      </c>
      <c r="Q51" s="128" t="s">
        <v>4031</v>
      </c>
    </row>
    <row r="52" spans="1:17" ht="20" x14ac:dyDescent="0.35">
      <c r="A52" s="137" t="s">
        <v>25</v>
      </c>
      <c r="B52" s="138">
        <v>3</v>
      </c>
      <c r="C52" s="138" t="s">
        <v>4591</v>
      </c>
      <c r="F52" s="184"/>
      <c r="G52" s="127" t="s">
        <v>2593</v>
      </c>
      <c r="H52" s="128" t="s">
        <v>816</v>
      </c>
      <c r="I52" s="128" t="s">
        <v>956</v>
      </c>
      <c r="J52" s="127">
        <v>0.15</v>
      </c>
      <c r="K52" s="139">
        <f>IF(SUMIF(Tareas!$D$8:$D$671,G52,Tareas!$BD$8:$BD$671)=0,"",SUMIF(Tareas!$D$8:$D$671,G52,Tareas!$AZ$8:$AZ$671)/SUMIF(Tareas!$D$8:$D$671,G52,Tareas!$BD$8:$BD$671))</f>
        <v>1</v>
      </c>
      <c r="L52" s="129">
        <f>IF(SUMIF(Productos!$B$8:$B$130,G52,Productos!$H$8:$H$130)=0,"",SUMIF(Productos!$B$8:$B$130,G52,Productos!$H$8:$H$130))</f>
        <v>384703500</v>
      </c>
      <c r="M52" s="129">
        <f>IF(SUMIF(Productos!$B$8:$B$130,G52,Productos!$I$8:$I$130)=0,"",SUMIF(Productos!$B$8:$B$130,G52,Productos!$I$8:$I$130))</f>
        <v>21600000</v>
      </c>
      <c r="N52" s="129">
        <f>IF(SUMIF(Productos!$B$8:$B$130,G52,Productos!$J$8:$J$130)=0,"",SUMIF(Productos!$B$8:$B$130,G52,Productos!$J$8:$J$130))</f>
        <v>14400000</v>
      </c>
      <c r="O52" s="139">
        <f t="shared" si="2"/>
        <v>0.66666666666666663</v>
      </c>
      <c r="P52" s="139">
        <f t="shared" si="3"/>
        <v>3.7431424460656067E-2</v>
      </c>
      <c r="Q52" s="128" t="s">
        <v>4032</v>
      </c>
    </row>
    <row r="53" spans="1:17" ht="30" x14ac:dyDescent="0.35">
      <c r="A53" s="137" t="s">
        <v>25</v>
      </c>
      <c r="B53" s="138">
        <v>4</v>
      </c>
      <c r="C53" s="138" t="s">
        <v>4592</v>
      </c>
      <c r="F53" s="184"/>
      <c r="G53" s="127" t="s">
        <v>2594</v>
      </c>
      <c r="H53" s="128" t="s">
        <v>815</v>
      </c>
      <c r="I53" s="128" t="s">
        <v>2595</v>
      </c>
      <c r="J53" s="127">
        <v>0.25</v>
      </c>
      <c r="K53" s="139">
        <f>IF(SUMIF(Tareas!$D$8:$D$671,G53,Tareas!$BD$8:$BD$671)=0,"",SUMIF(Tareas!$D$8:$D$671,G53,Tareas!$AZ$8:$AZ$671)/SUMIF(Tareas!$D$8:$D$671,G53,Tareas!$BD$8:$BD$671))</f>
        <v>1</v>
      </c>
      <c r="L53" s="129">
        <f>IF(SUMIF(Productos!$B$8:$B$130,G53,Productos!$H$8:$H$130)=0,"",SUMIF(Productos!$B$8:$B$130,G53,Productos!$H$8:$H$130))</f>
        <v>11255464000</v>
      </c>
      <c r="M53" s="129">
        <f>IF(SUMIF(Productos!$B$8:$B$130,G53,Productos!$I$8:$I$130)=0,"",SUMIF(Productos!$B$8:$B$130,G53,Productos!$I$8:$I$130))</f>
        <v>968207100</v>
      </c>
      <c r="N53" s="129">
        <f>IF(SUMIF(Productos!$B$8:$B$130,G53,Productos!$J$8:$J$130)=0,"",SUMIF(Productos!$B$8:$B$130,G53,Productos!$J$8:$J$130))</f>
        <v>522913165</v>
      </c>
      <c r="O53" s="139">
        <f t="shared" si="2"/>
        <v>0.54008400165625725</v>
      </c>
      <c r="P53" s="139">
        <f t="shared" si="3"/>
        <v>4.6458605793595002E-2</v>
      </c>
      <c r="Q53" s="128" t="s">
        <v>4033</v>
      </c>
    </row>
    <row r="54" spans="1:17" ht="40" x14ac:dyDescent="0.35">
      <c r="A54" s="137" t="s">
        <v>25</v>
      </c>
      <c r="B54" s="138">
        <v>5</v>
      </c>
      <c r="C54" s="138" t="s">
        <v>4593</v>
      </c>
      <c r="F54" s="184"/>
      <c r="G54" s="127" t="s">
        <v>2596</v>
      </c>
      <c r="H54" s="128" t="s">
        <v>816</v>
      </c>
      <c r="I54" s="128" t="s">
        <v>2597</v>
      </c>
      <c r="J54" s="127">
        <v>0.15</v>
      </c>
      <c r="K54" s="139">
        <f>IF(SUMIF(Tareas!$D$8:$D$671,G54,Tareas!$BD$8:$BD$671)=0,"",SUMIF(Tareas!$D$8:$D$671,G54,Tareas!$AZ$8:$AZ$671)/SUMIF(Tareas!$D$8:$D$671,G54,Tareas!$BD$8:$BD$671))</f>
        <v>1</v>
      </c>
      <c r="L54" s="129">
        <f>IF(SUMIF(Productos!$B$8:$B$130,G54,Productos!$H$8:$H$130)=0,"",SUMIF(Productos!$B$8:$B$130,G54,Productos!$H$8:$H$130))</f>
        <v>453400000</v>
      </c>
      <c r="M54" s="129">
        <f>IF(SUMIF(Productos!$B$8:$B$130,G54,Productos!$I$8:$I$130)=0,"",SUMIF(Productos!$B$8:$B$130,G54,Productos!$I$8:$I$130))</f>
        <v>57390000</v>
      </c>
      <c r="N54" s="129">
        <f>IF(SUMIF(Productos!$B$8:$B$130,G54,Productos!$J$8:$J$130)=0,"",SUMIF(Productos!$B$8:$B$130,G54,Productos!$J$8:$J$130))</f>
        <v>28260000</v>
      </c>
      <c r="O54" s="139">
        <f t="shared" si="2"/>
        <v>0.4924202822791427</v>
      </c>
      <c r="P54" s="139">
        <f t="shared" si="3"/>
        <v>6.2329069254521391E-2</v>
      </c>
      <c r="Q54" s="128" t="s">
        <v>4029</v>
      </c>
    </row>
    <row r="55" spans="1:17" ht="30" x14ac:dyDescent="0.35">
      <c r="A55" s="137" t="s">
        <v>25</v>
      </c>
      <c r="B55" s="138">
        <v>6</v>
      </c>
      <c r="C55" s="138" t="s">
        <v>4594</v>
      </c>
      <c r="F55" s="184"/>
      <c r="G55" s="127" t="s">
        <v>2598</v>
      </c>
      <c r="H55" s="128" t="s">
        <v>828</v>
      </c>
      <c r="I55" s="128" t="s">
        <v>2599</v>
      </c>
      <c r="J55" s="127">
        <v>0.1</v>
      </c>
      <c r="K55" s="139">
        <f>IF(SUMIF(Tareas!$D$8:$D$671,G55,Tareas!$BD$8:$BD$671)=0,"",SUMIF(Tareas!$D$8:$D$671,G55,Tareas!$AZ$8:$AZ$671)/SUMIF(Tareas!$D$8:$D$671,G55,Tareas!$BD$8:$BD$671))</f>
        <v>1</v>
      </c>
      <c r="L55" s="129">
        <f>IF(SUMIF(Productos!$B$8:$B$130,G55,Productos!$H$8:$H$130)=0,"",SUMIF(Productos!$B$8:$B$130,G55,Productos!$H$8:$H$130))</f>
        <v>254750000</v>
      </c>
      <c r="M55" s="129">
        <f>IF(SUMIF(Productos!$B$8:$B$130,G55,Productos!$I$8:$I$130)=0,"",SUMIF(Productos!$B$8:$B$130,G55,Productos!$I$8:$I$130))</f>
        <v>38571429</v>
      </c>
      <c r="N55" s="129">
        <f>IF(SUMIF(Productos!$B$8:$B$130,G55,Productos!$J$8:$J$130)=0,"",SUMIF(Productos!$B$8:$B$130,G55,Productos!$J$8:$J$130))</f>
        <v>11093985</v>
      </c>
      <c r="O55" s="139">
        <f t="shared" si="2"/>
        <v>0.28762183013753523</v>
      </c>
      <c r="P55" s="139">
        <f t="shared" si="3"/>
        <v>4.3548518155053978E-2</v>
      </c>
      <c r="Q55" s="128" t="s">
        <v>4030</v>
      </c>
    </row>
    <row r="56" spans="1:17" ht="30" customHeight="1" x14ac:dyDescent="0.35">
      <c r="A56" s="137" t="s">
        <v>25</v>
      </c>
      <c r="B56" s="138">
        <v>7</v>
      </c>
      <c r="C56" s="138" t="s">
        <v>4595</v>
      </c>
      <c r="F56" s="184"/>
      <c r="G56" s="127" t="s">
        <v>2600</v>
      </c>
      <c r="H56" s="128" t="s">
        <v>890</v>
      </c>
      <c r="I56" s="128" t="s">
        <v>3291</v>
      </c>
      <c r="J56" s="127">
        <v>0.05</v>
      </c>
      <c r="K56" s="139">
        <f>IF(SUMIF(Tareas!$D$8:$D$671,G56,Tareas!$BD$8:$BD$671)=0,"",SUMIF(Tareas!$D$8:$D$671,G56,Tareas!$AZ$8:$AZ$671)/SUMIF(Tareas!$D$8:$D$671,G56,Tareas!$BD$8:$BD$671))</f>
        <v>1</v>
      </c>
      <c r="L56" s="129" t="str">
        <f>IF(SUMIF(Productos!$B$8:$B$130,G56,Productos!$H$8:$H$130)=0,"",SUMIF(Productos!$B$8:$B$130,G56,Productos!$H$8:$H$130))</f>
        <v/>
      </c>
      <c r="M56" s="129" t="str">
        <f>IF(SUMIF(Productos!$B$8:$B$130,G56,Productos!$I$8:$I$130)=0,"",SUMIF(Productos!$B$8:$B$130,G56,Productos!$I$8:$I$130))</f>
        <v/>
      </c>
      <c r="N56" s="129" t="str">
        <f>IF(SUMIF(Productos!$B$8:$B$130,G56,Productos!$J$8:$J$130)=0,"",SUMIF(Productos!$B$8:$B$130,G56,Productos!$J$8:$J$130))</f>
        <v/>
      </c>
      <c r="O56" s="139" t="str">
        <f t="shared" si="2"/>
        <v/>
      </c>
      <c r="P56" s="139" t="str">
        <f t="shared" si="3"/>
        <v/>
      </c>
      <c r="Q56" s="128" t="s">
        <v>4034</v>
      </c>
    </row>
    <row r="57" spans="1:17" ht="37.5" customHeight="1" x14ac:dyDescent="0.35">
      <c r="A57" s="137" t="s">
        <v>27</v>
      </c>
      <c r="B57" s="138">
        <v>1</v>
      </c>
      <c r="C57" s="138" t="s">
        <v>4621</v>
      </c>
      <c r="F57" s="193" t="s">
        <v>26</v>
      </c>
      <c r="G57" s="70" t="s">
        <v>3126</v>
      </c>
      <c r="H57" s="72" t="s">
        <v>786</v>
      </c>
      <c r="I57" s="72" t="s">
        <v>956</v>
      </c>
      <c r="J57" s="70">
        <v>0.1</v>
      </c>
      <c r="K57" s="141">
        <f>IF(SUMIF(Tareas!$D$8:$D$671,G57,Tareas!$BD$8:$BD$671)=0,"",SUMIF(Tareas!$D$8:$D$671,G57,Tareas!$AZ$8:$AZ$671)/SUMIF(Tareas!$D$8:$D$671,G57,Tareas!$BD$8:$BD$671))</f>
        <v>1</v>
      </c>
      <c r="L57" s="126" t="str">
        <f>IF(SUMIF(Productos!$B$8:$B$130,G57,Productos!$H$8:$H$130)=0,"",SUMIF(Productos!$B$8:$B$130,G57,Productos!$H$8:$H$130))</f>
        <v/>
      </c>
      <c r="M57" s="126" t="str">
        <f>IF(SUMIF(Productos!$B$8:$B$130,G57,Productos!$I$8:$I$130)=0,"",SUMIF(Productos!$B$8:$B$130,G57,Productos!$I$8:$I$130))</f>
        <v/>
      </c>
      <c r="N57" s="126" t="str">
        <f>IF(SUMIF(Productos!$B$8:$B$130,G57,Productos!$J$8:$J$130)=0,"",SUMIF(Productos!$B$8:$B$130,G57,Productos!$J$8:$J$130))</f>
        <v/>
      </c>
      <c r="O57" s="141" t="str">
        <f t="shared" si="2"/>
        <v/>
      </c>
      <c r="P57" s="141" t="str">
        <f t="shared" si="3"/>
        <v/>
      </c>
      <c r="Q57" s="72" t="s">
        <v>3862</v>
      </c>
    </row>
    <row r="58" spans="1:17" ht="37.5" customHeight="1" x14ac:dyDescent="0.35">
      <c r="A58" s="137" t="s">
        <v>27</v>
      </c>
      <c r="B58" s="138">
        <v>2</v>
      </c>
      <c r="C58" s="138" t="s">
        <v>4622</v>
      </c>
      <c r="F58" s="193"/>
      <c r="G58" s="70" t="s">
        <v>3150</v>
      </c>
      <c r="H58" s="72" t="s">
        <v>817</v>
      </c>
      <c r="I58" s="72" t="s">
        <v>3152</v>
      </c>
      <c r="J58" s="70">
        <v>0.75</v>
      </c>
      <c r="K58" s="141">
        <f>IF(SUMIF(Tareas!$D$8:$D$671,G58,Tareas!$BD$8:$BD$671)=0,"",SUMIF(Tareas!$D$8:$D$671,G58,Tareas!$AZ$8:$AZ$671)/SUMIF(Tareas!$D$8:$D$671,G58,Tareas!$BD$8:$BD$671))</f>
        <v>1</v>
      </c>
      <c r="L58" s="126">
        <f>IF(SUMIF(Productos!$B$8:$B$130,G58,Productos!$H$8:$H$130)=0,"",SUMIF(Productos!$B$8:$B$130,G58,Productos!$H$8:$H$130))</f>
        <v>3725500000</v>
      </c>
      <c r="M58" s="126">
        <f>IF(SUMIF(Productos!$B$8:$B$130,G58,Productos!$I$8:$I$130)=0,"",SUMIF(Productos!$B$8:$B$130,G58,Productos!$I$8:$I$130))</f>
        <v>72260000</v>
      </c>
      <c r="N58" s="126">
        <f>IF(SUMIF(Productos!$B$8:$B$130,G58,Productos!$J$8:$J$130)=0,"",SUMIF(Productos!$B$8:$B$130,G58,Productos!$J$8:$J$130))</f>
        <v>394118500</v>
      </c>
      <c r="O58" s="141">
        <f t="shared" si="2"/>
        <v>5.4541724328812622</v>
      </c>
      <c r="P58" s="141">
        <f t="shared" si="3"/>
        <v>0.10578942423835727</v>
      </c>
      <c r="Q58" s="72" t="s">
        <v>4088</v>
      </c>
    </row>
    <row r="59" spans="1:17" ht="37.5" customHeight="1" x14ac:dyDescent="0.35">
      <c r="A59" s="137" t="s">
        <v>27</v>
      </c>
      <c r="B59" s="138">
        <v>3</v>
      </c>
      <c r="C59" s="138" t="s">
        <v>4623</v>
      </c>
      <c r="F59" s="193"/>
      <c r="G59" s="70" t="s">
        <v>3151</v>
      </c>
      <c r="H59" s="72" t="s">
        <v>818</v>
      </c>
      <c r="I59" s="72" t="s">
        <v>3153</v>
      </c>
      <c r="J59" s="70">
        <v>0.15</v>
      </c>
      <c r="K59" s="141">
        <f>IF(SUMIF(Tareas!$D$8:$D$671,G59,Tareas!$BD$8:$BD$671)=0,"",SUMIF(Tareas!$D$8:$D$671,G59,Tareas!$AZ$8:$AZ$671)/SUMIF(Tareas!$D$8:$D$671,G59,Tareas!$BD$8:$BD$671))</f>
        <v>1</v>
      </c>
      <c r="L59" s="126">
        <f>IF(SUMIF(Productos!$B$8:$B$130,G59,Productos!$H$8:$H$130)=0,"",SUMIF(Productos!$B$8:$B$130,G59,Productos!$H$8:$H$130))</f>
        <v>10004940000</v>
      </c>
      <c r="M59" s="126">
        <f>IF(SUMIF(Productos!$B$8:$B$130,G59,Productos!$I$8:$I$130)=0,"",SUMIF(Productos!$B$8:$B$130,G59,Productos!$I$8:$I$130))</f>
        <v>250075818</v>
      </c>
      <c r="N59" s="126">
        <f>IF(SUMIF(Productos!$B$8:$B$130,G59,Productos!$J$8:$J$130)=0,"",SUMIF(Productos!$B$8:$B$130,G59,Productos!$J$8:$J$130))</f>
        <v>1192115073.01</v>
      </c>
      <c r="O59" s="141">
        <f t="shared" si="2"/>
        <v>4.7670145899912644</v>
      </c>
      <c r="P59" s="141">
        <f t="shared" si="3"/>
        <v>0.1191526458939284</v>
      </c>
      <c r="Q59" s="72" t="s">
        <v>4087</v>
      </c>
    </row>
    <row r="60" spans="1:17" ht="37.5" customHeight="1" x14ac:dyDescent="0.35">
      <c r="A60" s="137" t="s">
        <v>29</v>
      </c>
      <c r="B60" s="138">
        <v>1</v>
      </c>
      <c r="C60" s="138" t="s">
        <v>4634</v>
      </c>
      <c r="F60" s="184" t="s">
        <v>28</v>
      </c>
      <c r="G60" s="127" t="s">
        <v>3008</v>
      </c>
      <c r="H60" s="128" t="s">
        <v>786</v>
      </c>
      <c r="I60" s="128" t="s">
        <v>956</v>
      </c>
      <c r="J60" s="127">
        <v>0.1</v>
      </c>
      <c r="K60" s="139">
        <f>IF(SUMIF(Tareas!$D$8:$D$671,G60,Tareas!$BD$8:$BD$671)=0,"",SUMIF(Tareas!$D$8:$D$671,G60,Tareas!$AZ$8:$AZ$671)/SUMIF(Tareas!$D$8:$D$671,G60,Tareas!$BD$8:$BD$671))</f>
        <v>1</v>
      </c>
      <c r="L60" s="129" t="str">
        <f>IF(SUMIF(Productos!$B$8:$B$130,G60,Productos!$H$8:$H$130)=0,"",SUMIF(Productos!$B$8:$B$130,G60,Productos!$H$8:$H$130))</f>
        <v/>
      </c>
      <c r="M60" s="129" t="str">
        <f>IF(SUMIF(Productos!$B$8:$B$130,G60,Productos!$I$8:$I$130)=0,"",SUMIF(Productos!$B$8:$B$130,G60,Productos!$I$8:$I$130))</f>
        <v/>
      </c>
      <c r="N60" s="129" t="str">
        <f>IF(SUMIF(Productos!$B$8:$B$130,G60,Productos!$J$8:$J$130)=0,"",SUMIF(Productos!$B$8:$B$130,G60,Productos!$J$8:$J$130))</f>
        <v/>
      </c>
      <c r="O60" s="139" t="str">
        <f t="shared" si="2"/>
        <v/>
      </c>
      <c r="P60" s="139" t="str">
        <f t="shared" si="3"/>
        <v/>
      </c>
      <c r="Q60" s="128" t="s">
        <v>3862</v>
      </c>
    </row>
    <row r="61" spans="1:17" ht="20" x14ac:dyDescent="0.35">
      <c r="A61" s="137" t="s">
        <v>29</v>
      </c>
      <c r="B61" s="138">
        <v>2</v>
      </c>
      <c r="C61" s="138" t="s">
        <v>4635</v>
      </c>
      <c r="F61" s="184"/>
      <c r="G61" s="127" t="s">
        <v>3009</v>
      </c>
      <c r="H61" s="128" t="s">
        <v>819</v>
      </c>
      <c r="I61" s="128" t="s">
        <v>3010</v>
      </c>
      <c r="J61" s="127">
        <v>0.45</v>
      </c>
      <c r="K61" s="139">
        <f>IF(SUMIF(Tareas!$D$8:$D$671,G61,Tareas!$BD$8:$BD$671)=0,"",SUMIF(Tareas!$D$8:$D$671,G61,Tareas!$AZ$8:$AZ$671)/SUMIF(Tareas!$D$8:$D$671,G61,Tareas!$BD$8:$BD$671))</f>
        <v>1</v>
      </c>
      <c r="L61" s="129">
        <f>IF(SUMIF(Productos!$B$8:$B$130,G61,Productos!$H$8:$H$130)=0,"",SUMIF(Productos!$B$8:$B$130,G61,Productos!$H$8:$H$130))</f>
        <v>613556933</v>
      </c>
      <c r="M61" s="129">
        <f>IF(SUMIF(Productos!$B$8:$B$130,G61,Productos!$I$8:$I$130)=0,"",SUMIF(Productos!$B$8:$B$130,G61,Productos!$I$8:$I$130))</f>
        <v>267210967</v>
      </c>
      <c r="N61" s="129">
        <f>IF(SUMIF(Productos!$B$8:$B$130,G61,Productos!$J$8:$J$130)=0,"",SUMIF(Productos!$B$8:$B$130,G61,Productos!$J$8:$J$130))</f>
        <v>131301063</v>
      </c>
      <c r="O61" s="139">
        <f t="shared" si="2"/>
        <v>0.49137602574523076</v>
      </c>
      <c r="P61" s="139">
        <f t="shared" si="3"/>
        <v>0.21399980334017349</v>
      </c>
      <c r="Q61" s="128" t="s">
        <v>4104</v>
      </c>
    </row>
    <row r="62" spans="1:17" ht="37.5" customHeight="1" x14ac:dyDescent="0.35">
      <c r="A62" s="137" t="s">
        <v>29</v>
      </c>
      <c r="B62" s="138">
        <v>3</v>
      </c>
      <c r="C62" s="138" t="s">
        <v>4636</v>
      </c>
      <c r="F62" s="184"/>
      <c r="G62" s="127" t="s">
        <v>3011</v>
      </c>
      <c r="H62" s="128" t="s">
        <v>814</v>
      </c>
      <c r="I62" s="128" t="s">
        <v>3012</v>
      </c>
      <c r="J62" s="127">
        <v>0.45</v>
      </c>
      <c r="K62" s="139">
        <f>IF(SUMIF(Tareas!$D$8:$D$671,G62,Tareas!$BD$8:$BD$671)=0,"",SUMIF(Tareas!$D$8:$D$671,G62,Tareas!$AZ$8:$AZ$671)/SUMIF(Tareas!$D$8:$D$671,G62,Tareas!$BD$8:$BD$671))</f>
        <v>1</v>
      </c>
      <c r="L62" s="129">
        <f>IF(SUMIF(Productos!$B$8:$B$130,G62,Productos!$H$8:$H$130)=0,"",SUMIF(Productos!$B$8:$B$130,G62,Productos!$H$8:$H$130))</f>
        <v>296443855</v>
      </c>
      <c r="M62" s="129">
        <f>IF(SUMIF(Productos!$B$8:$B$130,G62,Productos!$I$8:$I$130)=0,"",SUMIF(Productos!$B$8:$B$130,G62,Productos!$I$8:$I$130))</f>
        <v>48623004</v>
      </c>
      <c r="N62" s="129">
        <f>IF(SUMIF(Productos!$B$8:$B$130,G62,Productos!$J$8:$J$130)=0,"",SUMIF(Productos!$B$8:$B$130,G62,Productos!$J$8:$J$130))</f>
        <v>17658263</v>
      </c>
      <c r="O62" s="139">
        <f t="shared" si="2"/>
        <v>0.36316684588224946</v>
      </c>
      <c r="P62" s="139">
        <f t="shared" si="3"/>
        <v>5.956697263972633E-2</v>
      </c>
      <c r="Q62" s="128" t="s">
        <v>4105</v>
      </c>
    </row>
  </sheetData>
  <sheetProtection algorithmName="SHA-512" hashValue="9GXsKcEntkd9CTLDTFqudVIPOp28PlK8EhEX8+kWVFms6VuCEj6BwlZLxwp3yA0G7Ttj57kWlV1CU3FhT6DFiQ==" saltValue="UT8Jqscqo2J4T/YqaPVbpQ==" spinCount="100000" sheet="1" objects="1" scenarios="1"/>
  <mergeCells count="19">
    <mergeCell ref="F46:F49"/>
    <mergeCell ref="F50:F56"/>
    <mergeCell ref="F60:F62"/>
    <mergeCell ref="F57:F59"/>
    <mergeCell ref="O1:P2"/>
    <mergeCell ref="O3:P3"/>
    <mergeCell ref="K4:N4"/>
    <mergeCell ref="H1:L2"/>
    <mergeCell ref="H3:L3"/>
    <mergeCell ref="K5:Q5"/>
    <mergeCell ref="F13:F18"/>
    <mergeCell ref="G4:J4"/>
    <mergeCell ref="F22:F25"/>
    <mergeCell ref="F43:F45"/>
    <mergeCell ref="F26:F42"/>
    <mergeCell ref="F7:F8"/>
    <mergeCell ref="F9:F12"/>
    <mergeCell ref="F19:F21"/>
    <mergeCell ref="G5:J5"/>
  </mergeCells>
  <conditionalFormatting sqref="K4">
    <cfRule type="expression" dxfId="73" priority="14">
      <formula>#REF!&gt;1</formula>
    </cfRule>
  </conditionalFormatting>
  <conditionalFormatting sqref="Q40:Q42 H9:I62 Q44:Q45 Q47:Q49 Q51:Q56 Q58:Q59 Q61:Q62 K7:K62 O7:P62">
    <cfRule type="expression" dxfId="72" priority="86">
      <formula>#REF!&lt;&gt;""</formula>
    </cfRule>
  </conditionalFormatting>
  <dataValidations count="1">
    <dataValidation type="list" allowBlank="1" showInputMessage="1" showErrorMessage="1" sqref="H7:H8" xr:uid="{00000000-0002-0000-0300-000000000000}">
      <formula1>INDIRECT($I7)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0"/>
  <sheetViews>
    <sheetView zoomScaleNormal="100" zoomScaleSheetLayoutView="80" workbookViewId="0">
      <pane xSplit="3" ySplit="7" topLeftCell="D8" activePane="bottomRight" state="frozen"/>
      <selection activeCell="F1" sqref="F1"/>
      <selection pane="topRight" activeCell="I1" sqref="I1"/>
      <selection pane="bottomLeft" activeCell="F8" sqref="F8"/>
      <selection pane="bottomRight" activeCell="D11" sqref="D11"/>
    </sheetView>
  </sheetViews>
  <sheetFormatPr baseColWidth="10" defaultColWidth="11.453125" defaultRowHeight="14.5" x14ac:dyDescent="0.35"/>
  <cols>
    <col min="1" max="1" width="8" style="134" customWidth="1"/>
    <col min="2" max="3" width="6.26953125" style="134" customWidth="1"/>
    <col min="4" max="4" width="45.81640625" style="134" customWidth="1"/>
    <col min="5" max="5" width="45.1796875" style="134" customWidth="1"/>
    <col min="6" max="6" width="6" style="134" customWidth="1"/>
    <col min="7" max="7" width="12.1796875" style="134" customWidth="1"/>
    <col min="8" max="10" width="16.81640625" style="134" customWidth="1"/>
    <col min="11" max="12" width="10" style="134" customWidth="1"/>
    <col min="13" max="13" width="92" style="134" customWidth="1"/>
    <col min="14" max="14" width="11.453125" style="134"/>
    <col min="15" max="15" width="10.81640625" style="134" hidden="1" customWidth="1"/>
    <col min="16" max="16384" width="11.453125" style="134"/>
  </cols>
  <sheetData>
    <row r="1" spans="1:15" ht="15" customHeight="1" x14ac:dyDescent="0.35">
      <c r="A1" s="121"/>
      <c r="B1" s="28"/>
      <c r="C1" s="31"/>
      <c r="D1" s="222" t="s">
        <v>846</v>
      </c>
      <c r="E1" s="202" t="s">
        <v>5127</v>
      </c>
      <c r="F1" s="203"/>
      <c r="G1" s="203"/>
      <c r="H1" s="203"/>
      <c r="I1" s="203"/>
      <c r="J1" s="204"/>
      <c r="M1" s="200" t="s">
        <v>889</v>
      </c>
    </row>
    <row r="2" spans="1:15" ht="15.75" customHeight="1" thickBot="1" x14ac:dyDescent="0.4">
      <c r="A2" s="121"/>
      <c r="B2" s="29"/>
      <c r="C2" s="32"/>
      <c r="D2" s="199"/>
      <c r="E2" s="205"/>
      <c r="F2" s="206"/>
      <c r="G2" s="206"/>
      <c r="H2" s="206"/>
      <c r="I2" s="206"/>
      <c r="J2" s="207"/>
      <c r="M2" s="201"/>
    </row>
    <row r="3" spans="1:15" ht="16" thickBot="1" x14ac:dyDescent="0.4">
      <c r="A3" s="121"/>
      <c r="B3" s="30"/>
      <c r="C3" s="33"/>
      <c r="D3" s="206"/>
      <c r="E3" s="208" t="s">
        <v>847</v>
      </c>
      <c r="F3" s="209"/>
      <c r="G3" s="209"/>
      <c r="H3" s="209"/>
      <c r="I3" s="209"/>
      <c r="J3" s="210"/>
      <c r="M3" s="124">
        <v>44064</v>
      </c>
    </row>
    <row r="4" spans="1:15" x14ac:dyDescent="0.35">
      <c r="A4" s="121"/>
      <c r="B4" s="121"/>
      <c r="C4" s="121"/>
      <c r="D4" s="121" t="s">
        <v>4450</v>
      </c>
      <c r="E4" s="121"/>
      <c r="F4" s="121" t="s">
        <v>4450</v>
      </c>
      <c r="G4" s="121"/>
      <c r="H4" s="121"/>
      <c r="I4" s="121"/>
      <c r="J4" s="121"/>
    </row>
    <row r="5" spans="1:15" ht="15" customHeight="1" x14ac:dyDescent="0.35">
      <c r="A5" s="121"/>
      <c r="B5" s="219" t="s">
        <v>1423</v>
      </c>
      <c r="C5" s="219"/>
      <c r="D5" s="219"/>
      <c r="E5" s="219"/>
      <c r="F5" s="219"/>
      <c r="G5" s="121"/>
      <c r="H5" s="121"/>
      <c r="I5" s="121"/>
      <c r="J5" s="121"/>
    </row>
    <row r="6" spans="1:15" ht="15" customHeight="1" x14ac:dyDescent="0.35">
      <c r="A6" s="121"/>
      <c r="B6" s="220"/>
      <c r="C6" s="220"/>
      <c r="D6" s="220"/>
      <c r="E6" s="220"/>
      <c r="F6" s="220"/>
      <c r="G6" s="121"/>
      <c r="H6" s="121"/>
      <c r="I6" s="121"/>
      <c r="J6" s="121"/>
    </row>
    <row r="7" spans="1:15" ht="31.5" x14ac:dyDescent="0.35">
      <c r="A7" s="121"/>
      <c r="B7" s="15" t="s">
        <v>68</v>
      </c>
      <c r="C7" s="15" t="s">
        <v>69</v>
      </c>
      <c r="D7" s="15" t="s">
        <v>5121</v>
      </c>
      <c r="E7" s="15" t="s">
        <v>951</v>
      </c>
      <c r="F7" s="15" t="s">
        <v>70</v>
      </c>
      <c r="G7" s="24" t="s">
        <v>5122</v>
      </c>
      <c r="H7" s="24" t="s">
        <v>5124</v>
      </c>
      <c r="I7" s="24" t="s">
        <v>5123</v>
      </c>
      <c r="J7" s="24" t="s">
        <v>5132</v>
      </c>
      <c r="K7" s="24" t="s">
        <v>5125</v>
      </c>
      <c r="L7" s="24" t="s">
        <v>5126</v>
      </c>
      <c r="M7" s="15" t="s">
        <v>3826</v>
      </c>
      <c r="O7" s="151" t="s">
        <v>3814</v>
      </c>
    </row>
    <row r="8" spans="1:15" ht="20" x14ac:dyDescent="0.35">
      <c r="A8" s="221" t="s">
        <v>8</v>
      </c>
      <c r="B8" s="142" t="s">
        <v>1393</v>
      </c>
      <c r="C8" s="143" t="s">
        <v>1396</v>
      </c>
      <c r="D8" s="144" t="s">
        <v>851</v>
      </c>
      <c r="E8" s="128" t="s">
        <v>957</v>
      </c>
      <c r="F8" s="145">
        <v>0.25</v>
      </c>
      <c r="G8" s="145">
        <f>IF(SUMIF(Actividades!$G$8:$G$210,C8,Actividades!$AB$8:$AB$210)=0,"",SUMIF(Actividades!$G$8:$G$210,C8,Actividades!$AC$8:$AC$210)/SUMIF(Actividades!$G$8:$G$210,C8,Actividades!$AB$8:$AB$210))</f>
        <v>1</v>
      </c>
      <c r="H8" s="146" t="str">
        <f>IF(SUMIF(Actividades!$G$8:$G$210,C8,Actividades!$M$8:$M$210)=0,"",SUMIF(Actividades!$G$8:$G$210,C8,Actividades!$M$8:$M$210))</f>
        <v/>
      </c>
      <c r="I8" s="146" t="str">
        <f>IF(SUMIF(Actividades!$G$8:$G$210,C8,Actividades!$O$8:$O$210)=0,"",SUMIF(Actividades!$G$8:$G$210,C8,Actividades!$O$8:$O$210))</f>
        <v/>
      </c>
      <c r="J8" s="146" t="str">
        <f>IF(SUMIF(Actividades!$G$8:$G$210,C8,Actividades!$Q$8:$Q$210)=0,"",SUMIF(Actividades!$G$8:$G$210,C8,Actividades!$Q$8:$Q$210))</f>
        <v/>
      </c>
      <c r="K8" s="145" t="str">
        <f t="shared" ref="K8:K71" si="0">IF(I8="","",IF(J8="",0,J8/I8))</f>
        <v/>
      </c>
      <c r="L8" s="145" t="str">
        <f t="shared" ref="L8:L71" si="1">IF(H8="","",IF(J8="",0,J8/H8))</f>
        <v/>
      </c>
      <c r="M8" s="128" t="s">
        <v>3858</v>
      </c>
      <c r="O8" s="121">
        <v>2.5000000000000001E-2</v>
      </c>
    </row>
    <row r="9" spans="1:15" ht="20" x14ac:dyDescent="0.35">
      <c r="A9" s="221"/>
      <c r="B9" s="142" t="s">
        <v>1393</v>
      </c>
      <c r="C9" s="147" t="s">
        <v>1397</v>
      </c>
      <c r="D9" s="144" t="s">
        <v>850</v>
      </c>
      <c r="E9" s="128" t="s">
        <v>958</v>
      </c>
      <c r="F9" s="145">
        <v>0.25</v>
      </c>
      <c r="G9" s="145">
        <f>IF(SUMIF(Actividades!$G$8:$G$210,C9,Actividades!$AB$8:$AB$210)=0,"",SUMIF(Actividades!$G$8:$G$210,C9,Actividades!$AC$8:$AC$210)/SUMIF(Actividades!$G$8:$G$210,C9,Actividades!$AB$8:$AB$210))</f>
        <v>1</v>
      </c>
      <c r="H9" s="146" t="str">
        <f>IF(SUMIF(Actividades!$G$8:$G$210,C9,Actividades!$M$8:$M$210)=0,"",SUMIF(Actividades!$G$8:$G$210,C9,Actividades!$M$8:$M$210))</f>
        <v/>
      </c>
      <c r="I9" s="146" t="str">
        <f>IF(SUMIF(Actividades!$G$8:$G$210,C9,Actividades!$O$8:$O$210)=0,"",SUMIF(Actividades!$G$8:$G$210,C9,Actividades!$O$8:$O$210))</f>
        <v/>
      </c>
      <c r="J9" s="146" t="str">
        <f>IF(SUMIF(Actividades!$G$8:$G$210,C9,Actividades!$Q$8:$Q$210)=0,"",SUMIF(Actividades!$G$8:$G$210,C9,Actividades!$Q$8:$Q$210))</f>
        <v/>
      </c>
      <c r="K9" s="145" t="str">
        <f t="shared" si="0"/>
        <v/>
      </c>
      <c r="L9" s="145" t="str">
        <f t="shared" si="1"/>
        <v/>
      </c>
      <c r="M9" s="128" t="s">
        <v>3859</v>
      </c>
      <c r="O9" s="121">
        <v>2.5000000000000001E-2</v>
      </c>
    </row>
    <row r="10" spans="1:15" ht="20" x14ac:dyDescent="0.35">
      <c r="A10" s="221"/>
      <c r="B10" s="142" t="s">
        <v>1393</v>
      </c>
      <c r="C10" s="147" t="s">
        <v>1398</v>
      </c>
      <c r="D10" s="144" t="s">
        <v>852</v>
      </c>
      <c r="E10" s="128" t="s">
        <v>959</v>
      </c>
      <c r="F10" s="145">
        <v>0.25</v>
      </c>
      <c r="G10" s="145">
        <f>IF(SUMIF(Actividades!$G$8:$G$210,C10,Actividades!$AB$8:$AB$210)=0,"",SUMIF(Actividades!$G$8:$G$210,C10,Actividades!$AC$8:$AC$210)/SUMIF(Actividades!$G$8:$G$210,C10,Actividades!$AB$8:$AB$210))</f>
        <v>1</v>
      </c>
      <c r="H10" s="146" t="str">
        <f>IF(SUMIF(Actividades!$G$8:$G$210,C10,Actividades!$M$8:$M$210)=0,"",SUMIF(Actividades!$G$8:$G$210,C10,Actividades!$M$8:$M$210))</f>
        <v/>
      </c>
      <c r="I10" s="146" t="str">
        <f>IF(SUMIF(Actividades!$G$8:$G$210,C10,Actividades!$O$8:$O$210)=0,"",SUMIF(Actividades!$G$8:$G$210,C10,Actividades!$O$8:$O$210))</f>
        <v/>
      </c>
      <c r="J10" s="146" t="str">
        <f>IF(SUMIF(Actividades!$G$8:$G$210,C10,Actividades!$Q$8:$Q$210)=0,"",SUMIF(Actividades!$G$8:$G$210,C10,Actividades!$Q$8:$Q$210))</f>
        <v/>
      </c>
      <c r="K10" s="145" t="str">
        <f t="shared" si="0"/>
        <v/>
      </c>
      <c r="L10" s="145" t="str">
        <f t="shared" si="1"/>
        <v/>
      </c>
      <c r="M10" s="128" t="s">
        <v>3860</v>
      </c>
      <c r="O10" s="121">
        <v>2.5000000000000001E-2</v>
      </c>
    </row>
    <row r="11" spans="1:15" ht="20" x14ac:dyDescent="0.35">
      <c r="A11" s="221"/>
      <c r="B11" s="142" t="s">
        <v>1393</v>
      </c>
      <c r="C11" s="147" t="s">
        <v>1399</v>
      </c>
      <c r="D11" s="144" t="s">
        <v>853</v>
      </c>
      <c r="E11" s="128" t="s">
        <v>960</v>
      </c>
      <c r="F11" s="145">
        <v>0.25</v>
      </c>
      <c r="G11" s="145">
        <f>IF(SUMIF(Actividades!$G$8:$G$210,C11,Actividades!$AB$8:$AB$210)=0,"",SUMIF(Actividades!$G$8:$G$210,C11,Actividades!$AC$8:$AC$210)/SUMIF(Actividades!$G$8:$G$210,C11,Actividades!$AB$8:$AB$210))</f>
        <v>1</v>
      </c>
      <c r="H11" s="146" t="str">
        <f>IF(SUMIF(Actividades!$G$8:$G$210,C11,Actividades!$M$8:$M$210)=0,"",SUMIF(Actividades!$G$8:$G$210,C11,Actividades!$M$8:$M$210))</f>
        <v/>
      </c>
      <c r="I11" s="146" t="str">
        <f>IF(SUMIF(Actividades!$G$8:$G$210,C11,Actividades!$O$8:$O$210)=0,"",SUMIF(Actividades!$G$8:$G$210,C11,Actividades!$O$8:$O$210))</f>
        <v/>
      </c>
      <c r="J11" s="146" t="str">
        <f>IF(SUMIF(Actividades!$G$8:$G$210,C11,Actividades!$Q$8:$Q$210)=0,"",SUMIF(Actividades!$G$8:$G$210,C11,Actividades!$Q$8:$Q$210))</f>
        <v/>
      </c>
      <c r="K11" s="145" t="str">
        <f t="shared" si="0"/>
        <v/>
      </c>
      <c r="L11" s="145" t="str">
        <f t="shared" si="1"/>
        <v/>
      </c>
      <c r="M11" s="128" t="s">
        <v>3861</v>
      </c>
      <c r="O11" s="121">
        <v>2.5000000000000001E-2</v>
      </c>
    </row>
    <row r="12" spans="1:15" ht="180" x14ac:dyDescent="0.35">
      <c r="A12" s="221"/>
      <c r="B12" s="142" t="s">
        <v>1394</v>
      </c>
      <c r="C12" s="147" t="s">
        <v>1400</v>
      </c>
      <c r="D12" s="144" t="s">
        <v>1401</v>
      </c>
      <c r="E12" s="128" t="s">
        <v>1402</v>
      </c>
      <c r="F12" s="145">
        <v>0.6</v>
      </c>
      <c r="G12" s="145">
        <f>IF(SUMIF(Actividades!$G$8:$G$210,C12,Actividades!$AB$8:$AB$210)=0,"",SUMIF(Actividades!$G$8:$G$210,C12,Actividades!$AC$8:$AC$210)/SUMIF(Actividades!$G$8:$G$210,C12,Actividades!$AB$8:$AB$210))</f>
        <v>1</v>
      </c>
      <c r="H12" s="146" t="str">
        <f>IF(SUMIF(Actividades!$G$8:$G$210,C12,Actividades!$M$8:$M$210)=0,"",SUMIF(Actividades!$G$8:$G$210,C12,Actividades!$M$8:$M$210))</f>
        <v/>
      </c>
      <c r="I12" s="146" t="str">
        <f>IF(SUMIF(Actividades!$G$8:$G$210,C12,Actividades!$O$8:$O$210)=0,"",SUMIF(Actividades!$G$8:$G$210,C12,Actividades!$O$8:$O$210))</f>
        <v/>
      </c>
      <c r="J12" s="146" t="str">
        <f>IF(SUMIF(Actividades!$G$8:$G$210,C12,Actividades!$Q$8:$Q$210)=0,"",SUMIF(Actividades!$G$8:$G$210,C12,Actividades!$Q$8:$Q$210))</f>
        <v/>
      </c>
      <c r="K12" s="145" t="str">
        <f t="shared" si="0"/>
        <v/>
      </c>
      <c r="L12" s="145" t="str">
        <f t="shared" si="1"/>
        <v/>
      </c>
      <c r="M12" s="128" t="s">
        <v>3856</v>
      </c>
      <c r="O12" s="121">
        <v>0.54</v>
      </c>
    </row>
    <row r="13" spans="1:15" ht="60" x14ac:dyDescent="0.35">
      <c r="A13" s="221"/>
      <c r="B13" s="142" t="s">
        <v>1394</v>
      </c>
      <c r="C13" s="147" t="s">
        <v>1403</v>
      </c>
      <c r="D13" s="144" t="s">
        <v>1404</v>
      </c>
      <c r="E13" s="128" t="s">
        <v>1405</v>
      </c>
      <c r="F13" s="145">
        <v>0.3</v>
      </c>
      <c r="G13" s="145">
        <f>IF(SUMIF(Actividades!$G$8:$G$210,C13,Actividades!$AB$8:$AB$210)=0,"",SUMIF(Actividades!$G$8:$G$210,C13,Actividades!$AC$8:$AC$210)/SUMIF(Actividades!$G$8:$G$210,C13,Actividades!$AB$8:$AB$210))</f>
        <v>1</v>
      </c>
      <c r="H13" s="146" t="str">
        <f>IF(SUMIF(Actividades!$G$8:$G$210,C13,Actividades!$M$8:$M$210)=0,"",SUMIF(Actividades!$G$8:$G$210,C13,Actividades!$M$8:$M$210))</f>
        <v/>
      </c>
      <c r="I13" s="146" t="str">
        <f>IF(SUMIF(Actividades!$G$8:$G$210,C13,Actividades!$O$8:$O$210)=0,"",SUMIF(Actividades!$G$8:$G$210,C13,Actividades!$O$8:$O$210))</f>
        <v/>
      </c>
      <c r="J13" s="146" t="str">
        <f>IF(SUMIF(Actividades!$G$8:$G$210,C13,Actividades!$Q$8:$Q$210)=0,"",SUMIF(Actividades!$G$8:$G$210,C13,Actividades!$Q$8:$Q$210))</f>
        <v/>
      </c>
      <c r="K13" s="145" t="str">
        <f t="shared" si="0"/>
        <v/>
      </c>
      <c r="L13" s="145" t="str">
        <f t="shared" si="1"/>
        <v/>
      </c>
      <c r="M13" s="128" t="s">
        <v>3857</v>
      </c>
      <c r="O13" s="121">
        <v>0.27</v>
      </c>
    </row>
    <row r="14" spans="1:15" ht="60" x14ac:dyDescent="0.35">
      <c r="A14" s="221"/>
      <c r="B14" s="142" t="s">
        <v>1394</v>
      </c>
      <c r="C14" s="147" t="s">
        <v>1406</v>
      </c>
      <c r="D14" s="144" t="s">
        <v>1407</v>
      </c>
      <c r="E14" s="128" t="s">
        <v>1408</v>
      </c>
      <c r="F14" s="145">
        <v>0.1</v>
      </c>
      <c r="G14" s="145">
        <f>IF(SUMIF(Actividades!$G$8:$G$210,C14,Actividades!$AB$8:$AB$210)=0,"",SUMIF(Actividades!$G$8:$G$210,C14,Actividades!$AC$8:$AC$210)/SUMIF(Actividades!$G$8:$G$210,C14,Actividades!$AB$8:$AB$210))</f>
        <v>1</v>
      </c>
      <c r="H14" s="146" t="str">
        <f>IF(SUMIF(Actividades!$G$8:$G$210,C14,Actividades!$M$8:$M$210)=0,"",SUMIF(Actividades!$G$8:$G$210,C14,Actividades!$M$8:$M$210))</f>
        <v/>
      </c>
      <c r="I14" s="146" t="str">
        <f>IF(SUMIF(Actividades!$G$8:$G$210,C14,Actividades!$O$8:$O$210)=0,"",SUMIF(Actividades!$G$8:$G$210,C14,Actividades!$O$8:$O$210))</f>
        <v/>
      </c>
      <c r="J14" s="146" t="str">
        <f>IF(SUMIF(Actividades!$G$8:$G$210,C14,Actividades!$Q$8:$Q$210)=0,"",SUMIF(Actividades!$G$8:$G$210,C14,Actividades!$Q$8:$Q$210))</f>
        <v/>
      </c>
      <c r="K14" s="145" t="str">
        <f t="shared" si="0"/>
        <v/>
      </c>
      <c r="L14" s="145" t="str">
        <f t="shared" si="1"/>
        <v/>
      </c>
      <c r="M14" s="128" t="s">
        <v>3841</v>
      </c>
      <c r="O14" s="121">
        <v>9.0000000000000011E-2</v>
      </c>
    </row>
    <row r="15" spans="1:15" ht="20" x14ac:dyDescent="0.35">
      <c r="A15" s="215" t="s">
        <v>10</v>
      </c>
      <c r="B15" s="152" t="s">
        <v>1471</v>
      </c>
      <c r="C15" s="148" t="s">
        <v>1476</v>
      </c>
      <c r="D15" s="153" t="s">
        <v>851</v>
      </c>
      <c r="E15" s="133" t="s">
        <v>957</v>
      </c>
      <c r="F15" s="149">
        <v>0.25</v>
      </c>
      <c r="G15" s="149">
        <f>IF(SUMIF(Actividades!$G$8:$G$210,C15,Actividades!$AB$8:$AB$210)=0,"",SUMIF(Actividades!$G$8:$G$210,C15,Actividades!$AC$8:$AC$210)/SUMIF(Actividades!$G$8:$G$210,C15,Actividades!$AB$8:$AB$210))</f>
        <v>1</v>
      </c>
      <c r="H15" s="150" t="str">
        <f>IF(SUMIF(Actividades!$G$8:$G$210,C15,Actividades!$M$8:$M$210)=0,"",SUMIF(Actividades!$G$8:$G$210,C15,Actividades!$M$8:$M$210))</f>
        <v/>
      </c>
      <c r="I15" s="150" t="str">
        <f>IF(SUMIF(Actividades!$G$8:$G$210,C15,Actividades!$O$8:$O$210)=0,"",SUMIF(Actividades!$G$8:$G$210,C15,Actividades!$O$8:$O$210))</f>
        <v/>
      </c>
      <c r="J15" s="150" t="str">
        <f>IF(SUMIF(Actividades!$G$8:$G$210,C15,Actividades!$Q$8:$Q$210)=0,"",SUMIF(Actividades!$G$8:$G$210,C15,Actividades!$Q$8:$Q$210))</f>
        <v/>
      </c>
      <c r="K15" s="149" t="str">
        <f t="shared" si="0"/>
        <v/>
      </c>
      <c r="L15" s="149" t="str">
        <f t="shared" si="1"/>
        <v/>
      </c>
      <c r="M15" s="133" t="s">
        <v>3858</v>
      </c>
      <c r="O15" s="121">
        <v>2.5000000000000001E-2</v>
      </c>
    </row>
    <row r="16" spans="1:15" ht="20" x14ac:dyDescent="0.35">
      <c r="A16" s="215"/>
      <c r="B16" s="152" t="s">
        <v>1471</v>
      </c>
      <c r="C16" s="148" t="s">
        <v>1477</v>
      </c>
      <c r="D16" s="153" t="s">
        <v>850</v>
      </c>
      <c r="E16" s="133" t="s">
        <v>958</v>
      </c>
      <c r="F16" s="149">
        <v>0.25</v>
      </c>
      <c r="G16" s="149">
        <f>IF(SUMIF(Actividades!$G$8:$G$210,C16,Actividades!$AB$8:$AB$210)=0,"",SUMIF(Actividades!$G$8:$G$210,C16,Actividades!$AC$8:$AC$210)/SUMIF(Actividades!$G$8:$G$210,C16,Actividades!$AB$8:$AB$210))</f>
        <v>1</v>
      </c>
      <c r="H16" s="150" t="str">
        <f>IF(SUMIF(Actividades!$G$8:$G$210,C16,Actividades!$M$8:$M$210)=0,"",SUMIF(Actividades!$G$8:$G$210,C16,Actividades!$M$8:$M$210))</f>
        <v/>
      </c>
      <c r="I16" s="150" t="str">
        <f>IF(SUMIF(Actividades!$G$8:$G$210,C16,Actividades!$O$8:$O$210)=0,"",SUMIF(Actividades!$G$8:$G$210,C16,Actividades!$O$8:$O$210))</f>
        <v/>
      </c>
      <c r="J16" s="150" t="str">
        <f>IF(SUMIF(Actividades!$G$8:$G$210,C16,Actividades!$Q$8:$Q$210)=0,"",SUMIF(Actividades!$G$8:$G$210,C16,Actividades!$Q$8:$Q$210))</f>
        <v/>
      </c>
      <c r="K16" s="149" t="str">
        <f t="shared" si="0"/>
        <v/>
      </c>
      <c r="L16" s="149" t="str">
        <f t="shared" si="1"/>
        <v/>
      </c>
      <c r="M16" s="133" t="s">
        <v>3859</v>
      </c>
      <c r="O16" s="121">
        <v>2.5000000000000001E-2</v>
      </c>
    </row>
    <row r="17" spans="1:15" ht="20" x14ac:dyDescent="0.35">
      <c r="A17" s="215"/>
      <c r="B17" s="152" t="s">
        <v>1471</v>
      </c>
      <c r="C17" s="148" t="s">
        <v>1478</v>
      </c>
      <c r="D17" s="153" t="s">
        <v>852</v>
      </c>
      <c r="E17" s="133" t="s">
        <v>959</v>
      </c>
      <c r="F17" s="149">
        <v>0.25</v>
      </c>
      <c r="G17" s="149">
        <f>IF(SUMIF(Actividades!$G$8:$G$210,C17,Actividades!$AB$8:$AB$210)=0,"",SUMIF(Actividades!$G$8:$G$210,C17,Actividades!$AC$8:$AC$210)/SUMIF(Actividades!$G$8:$G$210,C17,Actividades!$AB$8:$AB$210))</f>
        <v>1</v>
      </c>
      <c r="H17" s="150" t="str">
        <f>IF(SUMIF(Actividades!$G$8:$G$210,C17,Actividades!$M$8:$M$210)=0,"",SUMIF(Actividades!$G$8:$G$210,C17,Actividades!$M$8:$M$210))</f>
        <v/>
      </c>
      <c r="I17" s="150" t="str">
        <f>IF(SUMIF(Actividades!$G$8:$G$210,C17,Actividades!$O$8:$O$210)=0,"",SUMIF(Actividades!$G$8:$G$210,C17,Actividades!$O$8:$O$210))</f>
        <v/>
      </c>
      <c r="J17" s="150" t="str">
        <f>IF(SUMIF(Actividades!$G$8:$G$210,C17,Actividades!$Q$8:$Q$210)=0,"",SUMIF(Actividades!$G$8:$G$210,C17,Actividades!$Q$8:$Q$210))</f>
        <v/>
      </c>
      <c r="K17" s="149" t="str">
        <f t="shared" si="0"/>
        <v/>
      </c>
      <c r="L17" s="149" t="str">
        <f t="shared" si="1"/>
        <v/>
      </c>
      <c r="M17" s="133" t="s">
        <v>3860</v>
      </c>
      <c r="O17" s="121">
        <v>2.5000000000000001E-2</v>
      </c>
    </row>
    <row r="18" spans="1:15" ht="20" x14ac:dyDescent="0.35">
      <c r="A18" s="215"/>
      <c r="B18" s="152" t="s">
        <v>1471</v>
      </c>
      <c r="C18" s="148" t="s">
        <v>1479</v>
      </c>
      <c r="D18" s="153" t="s">
        <v>853</v>
      </c>
      <c r="E18" s="133" t="s">
        <v>960</v>
      </c>
      <c r="F18" s="149">
        <v>0.25</v>
      </c>
      <c r="G18" s="149">
        <f>IF(SUMIF(Actividades!$G$8:$G$210,C18,Actividades!$AB$8:$AB$210)=0,"",SUMIF(Actividades!$G$8:$G$210,C18,Actividades!$AC$8:$AC$210)/SUMIF(Actividades!$G$8:$G$210,C18,Actividades!$AB$8:$AB$210))</f>
        <v>1</v>
      </c>
      <c r="H18" s="150" t="str">
        <f>IF(SUMIF(Actividades!$G$8:$G$210,C18,Actividades!$M$8:$M$210)=0,"",SUMIF(Actividades!$G$8:$G$210,C18,Actividades!$M$8:$M$210))</f>
        <v/>
      </c>
      <c r="I18" s="150" t="str">
        <f>IF(SUMIF(Actividades!$G$8:$G$210,C18,Actividades!$O$8:$O$210)=0,"",SUMIF(Actividades!$G$8:$G$210,C18,Actividades!$O$8:$O$210))</f>
        <v/>
      </c>
      <c r="J18" s="150" t="str">
        <f>IF(SUMIF(Actividades!$G$8:$G$210,C18,Actividades!$Q$8:$Q$210)=0,"",SUMIF(Actividades!$G$8:$G$210,C18,Actividades!$Q$8:$Q$210))</f>
        <v/>
      </c>
      <c r="K18" s="149" t="str">
        <f t="shared" si="0"/>
        <v/>
      </c>
      <c r="L18" s="149" t="str">
        <f t="shared" si="1"/>
        <v/>
      </c>
      <c r="M18" s="133" t="s">
        <v>3861</v>
      </c>
      <c r="O18" s="121">
        <v>2.5000000000000001E-2</v>
      </c>
    </row>
    <row r="19" spans="1:15" ht="20" x14ac:dyDescent="0.35">
      <c r="A19" s="215"/>
      <c r="B19" s="152" t="s">
        <v>1472</v>
      </c>
      <c r="C19" s="148" t="s">
        <v>1480</v>
      </c>
      <c r="D19" s="153" t="s">
        <v>1481</v>
      </c>
      <c r="E19" s="133" t="s">
        <v>1482</v>
      </c>
      <c r="F19" s="149">
        <v>0.2</v>
      </c>
      <c r="G19" s="149">
        <f>IF(SUMIF(Actividades!$G$8:$G$210,C19,Actividades!$AB$8:$AB$210)=0,"",SUMIF(Actividades!$G$8:$G$210,C19,Actividades!$AC$8:$AC$210)/SUMIF(Actividades!$G$8:$G$210,C19,Actividades!$AB$8:$AB$210))</f>
        <v>1</v>
      </c>
      <c r="H19" s="150" t="str">
        <f>IF(SUMIF(Actividades!$G$8:$G$210,C19,Actividades!$M$8:$M$210)=0,"",SUMIF(Actividades!$G$8:$G$210,C19,Actividades!$M$8:$M$210))</f>
        <v/>
      </c>
      <c r="I19" s="150" t="str">
        <f>IF(SUMIF(Actividades!$G$8:$G$210,C19,Actividades!$O$8:$O$210)=0,"",SUMIF(Actividades!$G$8:$G$210,C19,Actividades!$O$8:$O$210))</f>
        <v/>
      </c>
      <c r="J19" s="150" t="str">
        <f>IF(SUMIF(Actividades!$G$8:$G$210,C19,Actividades!$Q$8:$Q$210)=0,"",SUMIF(Actividades!$G$8:$G$210,C19,Actividades!$Q$8:$Q$210))</f>
        <v/>
      </c>
      <c r="K19" s="149" t="str">
        <f t="shared" si="0"/>
        <v/>
      </c>
      <c r="L19" s="149" t="str">
        <f t="shared" si="1"/>
        <v/>
      </c>
      <c r="M19" s="133" t="s">
        <v>3891</v>
      </c>
      <c r="O19" s="121">
        <v>6.9999999999999993E-2</v>
      </c>
    </row>
    <row r="20" spans="1:15" ht="23" x14ac:dyDescent="0.35">
      <c r="A20" s="215"/>
      <c r="B20" s="152" t="s">
        <v>1472</v>
      </c>
      <c r="C20" s="148" t="s">
        <v>1483</v>
      </c>
      <c r="D20" s="153" t="s">
        <v>1484</v>
      </c>
      <c r="E20" s="133" t="s">
        <v>1485</v>
      </c>
      <c r="F20" s="149">
        <v>0.1</v>
      </c>
      <c r="G20" s="149" t="str">
        <f>IF(SUMIF(Actividades!$G$8:$G$210,C20,Actividades!$AB$8:$AB$210)=0,"",SUMIF(Actividades!$G$8:$G$210,C20,Actividades!$AC$8:$AC$210)/SUMIF(Actividades!$G$8:$G$210,C20,Actividades!$AB$8:$AB$210))</f>
        <v/>
      </c>
      <c r="H20" s="150" t="str">
        <f>IF(SUMIF(Actividades!$G$8:$G$210,C20,Actividades!$M$8:$M$210)=0,"",SUMIF(Actividades!$G$8:$G$210,C20,Actividades!$M$8:$M$210))</f>
        <v/>
      </c>
      <c r="I20" s="150" t="str">
        <f>IF(SUMIF(Actividades!$G$8:$G$210,C20,Actividades!$O$8:$O$210)=0,"",SUMIF(Actividades!$G$8:$G$210,C20,Actividades!$O$8:$O$210))</f>
        <v/>
      </c>
      <c r="J20" s="150" t="str">
        <f>IF(SUMIF(Actividades!$G$8:$G$210,C20,Actividades!$Q$8:$Q$210)=0,"",SUMIF(Actividades!$G$8:$G$210,C20,Actividades!$Q$8:$Q$210))</f>
        <v/>
      </c>
      <c r="K20" s="149" t="str">
        <f t="shared" si="0"/>
        <v/>
      </c>
      <c r="L20" s="149" t="str">
        <f t="shared" si="1"/>
        <v/>
      </c>
      <c r="M20" s="133" t="s">
        <v>3892</v>
      </c>
      <c r="O20" s="121">
        <v>3.4999999999999996E-2</v>
      </c>
    </row>
    <row r="21" spans="1:15" ht="20" x14ac:dyDescent="0.35">
      <c r="A21" s="215"/>
      <c r="B21" s="152" t="s">
        <v>1472</v>
      </c>
      <c r="C21" s="148" t="s">
        <v>1486</v>
      </c>
      <c r="D21" s="153" t="s">
        <v>1487</v>
      </c>
      <c r="E21" s="133" t="s">
        <v>1488</v>
      </c>
      <c r="F21" s="149">
        <v>0.15</v>
      </c>
      <c r="G21" s="149">
        <f>IF(SUMIF(Actividades!$G$8:$G$210,C21,Actividades!$AB$8:$AB$210)=0,"",SUMIF(Actividades!$G$8:$G$210,C21,Actividades!$AC$8:$AC$210)/SUMIF(Actividades!$G$8:$G$210,C21,Actividades!$AB$8:$AB$210))</f>
        <v>1</v>
      </c>
      <c r="H21" s="150" t="str">
        <f>IF(SUMIF(Actividades!$G$8:$G$210,C21,Actividades!$M$8:$M$210)=0,"",SUMIF(Actividades!$G$8:$G$210,C21,Actividades!$M$8:$M$210))</f>
        <v/>
      </c>
      <c r="I21" s="150" t="str">
        <f>IF(SUMIF(Actividades!$G$8:$G$210,C21,Actividades!$O$8:$O$210)=0,"",SUMIF(Actividades!$G$8:$G$210,C21,Actividades!$O$8:$O$210))</f>
        <v/>
      </c>
      <c r="J21" s="150" t="str">
        <f>IF(SUMIF(Actividades!$G$8:$G$210,C21,Actividades!$Q$8:$Q$210)=0,"",SUMIF(Actividades!$G$8:$G$210,C21,Actividades!$Q$8:$Q$210))</f>
        <v/>
      </c>
      <c r="K21" s="149" t="str">
        <f t="shared" si="0"/>
        <v/>
      </c>
      <c r="L21" s="149" t="str">
        <f t="shared" si="1"/>
        <v/>
      </c>
      <c r="M21" s="133" t="s">
        <v>3893</v>
      </c>
      <c r="O21" s="121">
        <v>5.2499999999999998E-2</v>
      </c>
    </row>
    <row r="22" spans="1:15" ht="23" x14ac:dyDescent="0.35">
      <c r="A22" s="215"/>
      <c r="B22" s="152" t="s">
        <v>1472</v>
      </c>
      <c r="C22" s="148" t="s">
        <v>1489</v>
      </c>
      <c r="D22" s="153" t="s">
        <v>1490</v>
      </c>
      <c r="E22" s="133" t="s">
        <v>1491</v>
      </c>
      <c r="F22" s="149">
        <v>0.05</v>
      </c>
      <c r="G22" s="149" t="str">
        <f>IF(SUMIF(Actividades!$G$8:$G$210,C22,Actividades!$AB$8:$AB$210)=0,"",SUMIF(Actividades!$G$8:$G$210,C22,Actividades!$AC$8:$AC$210)/SUMIF(Actividades!$G$8:$G$210,C22,Actividades!$AB$8:$AB$210))</f>
        <v/>
      </c>
      <c r="H22" s="150" t="str">
        <f>IF(SUMIF(Actividades!$G$8:$G$210,C22,Actividades!$M$8:$M$210)=0,"",SUMIF(Actividades!$G$8:$G$210,C22,Actividades!$M$8:$M$210))</f>
        <v/>
      </c>
      <c r="I22" s="150" t="str">
        <f>IF(SUMIF(Actividades!$G$8:$G$210,C22,Actividades!$O$8:$O$210)=0,"",SUMIF(Actividades!$G$8:$G$210,C22,Actividades!$O$8:$O$210))</f>
        <v/>
      </c>
      <c r="J22" s="150" t="str">
        <f>IF(SUMIF(Actividades!$G$8:$G$210,C22,Actividades!$Q$8:$Q$210)=0,"",SUMIF(Actividades!$G$8:$G$210,C22,Actividades!$Q$8:$Q$210))</f>
        <v/>
      </c>
      <c r="K22" s="149" t="str">
        <f t="shared" si="0"/>
        <v/>
      </c>
      <c r="L22" s="149" t="str">
        <f t="shared" si="1"/>
        <v/>
      </c>
      <c r="M22" s="133" t="s">
        <v>3889</v>
      </c>
      <c r="O22" s="121">
        <v>1.7499999999999998E-2</v>
      </c>
    </row>
    <row r="23" spans="1:15" ht="30" x14ac:dyDescent="0.35">
      <c r="A23" s="215"/>
      <c r="B23" s="152" t="s">
        <v>1472</v>
      </c>
      <c r="C23" s="148" t="s">
        <v>1492</v>
      </c>
      <c r="D23" s="153" t="s">
        <v>1493</v>
      </c>
      <c r="E23" s="133" t="s">
        <v>1494</v>
      </c>
      <c r="F23" s="149">
        <v>0.1</v>
      </c>
      <c r="G23" s="149">
        <f>IF(SUMIF(Actividades!$G$8:$G$210,C23,Actividades!$AB$8:$AB$210)=0,"",SUMIF(Actividades!$G$8:$G$210,C23,Actividades!$AC$8:$AC$210)/SUMIF(Actividades!$G$8:$G$210,C23,Actividades!$AB$8:$AB$210))</f>
        <v>1</v>
      </c>
      <c r="H23" s="150" t="str">
        <f>IF(SUMIF(Actividades!$G$8:$G$210,C23,Actividades!$M$8:$M$210)=0,"",SUMIF(Actividades!$G$8:$G$210,C23,Actividades!$M$8:$M$210))</f>
        <v/>
      </c>
      <c r="I23" s="150" t="str">
        <f>IF(SUMIF(Actividades!$G$8:$G$210,C23,Actividades!$O$8:$O$210)=0,"",SUMIF(Actividades!$G$8:$G$210,C23,Actividades!$O$8:$O$210))</f>
        <v/>
      </c>
      <c r="J23" s="150" t="str">
        <f>IF(SUMIF(Actividades!$G$8:$G$210,C23,Actividades!$Q$8:$Q$210)=0,"",SUMIF(Actividades!$G$8:$G$210,C23,Actividades!$Q$8:$Q$210))</f>
        <v/>
      </c>
      <c r="K23" s="149" t="str">
        <f t="shared" si="0"/>
        <v/>
      </c>
      <c r="L23" s="149" t="str">
        <f t="shared" si="1"/>
        <v/>
      </c>
      <c r="M23" s="133" t="s">
        <v>3894</v>
      </c>
      <c r="O23" s="121">
        <v>3.4999999999999996E-2</v>
      </c>
    </row>
    <row r="24" spans="1:15" ht="20" x14ac:dyDescent="0.35">
      <c r="A24" s="215"/>
      <c r="B24" s="152" t="s">
        <v>1472</v>
      </c>
      <c r="C24" s="148" t="s">
        <v>1495</v>
      </c>
      <c r="D24" s="153" t="s">
        <v>1496</v>
      </c>
      <c r="E24" s="133" t="s">
        <v>1497</v>
      </c>
      <c r="F24" s="149">
        <v>0.2</v>
      </c>
      <c r="G24" s="149">
        <f>IF(SUMIF(Actividades!$G$8:$G$210,C24,Actividades!$AB$8:$AB$210)=0,"",SUMIF(Actividades!$G$8:$G$210,C24,Actividades!$AC$8:$AC$210)/SUMIF(Actividades!$G$8:$G$210,C24,Actividades!$AB$8:$AB$210))</f>
        <v>1</v>
      </c>
      <c r="H24" s="150" t="str">
        <f>IF(SUMIF(Actividades!$G$8:$G$210,C24,Actividades!$M$8:$M$210)=0,"",SUMIF(Actividades!$G$8:$G$210,C24,Actividades!$M$8:$M$210))</f>
        <v/>
      </c>
      <c r="I24" s="150" t="str">
        <f>IF(SUMIF(Actividades!$G$8:$G$210,C24,Actividades!$O$8:$O$210)=0,"",SUMIF(Actividades!$G$8:$G$210,C24,Actividades!$O$8:$O$210))</f>
        <v/>
      </c>
      <c r="J24" s="150" t="str">
        <f>IF(SUMIF(Actividades!$G$8:$G$210,C24,Actividades!$Q$8:$Q$210)=0,"",SUMIF(Actividades!$G$8:$G$210,C24,Actividades!$Q$8:$Q$210))</f>
        <v/>
      </c>
      <c r="K24" s="149" t="str">
        <f t="shared" si="0"/>
        <v/>
      </c>
      <c r="L24" s="149" t="str">
        <f t="shared" si="1"/>
        <v/>
      </c>
      <c r="M24" s="133" t="s">
        <v>3895</v>
      </c>
      <c r="O24" s="121">
        <v>6.9999999999999993E-2</v>
      </c>
    </row>
    <row r="25" spans="1:15" x14ac:dyDescent="0.35">
      <c r="A25" s="215"/>
      <c r="B25" s="152" t="s">
        <v>1472</v>
      </c>
      <c r="C25" s="148" t="s">
        <v>1498</v>
      </c>
      <c r="D25" s="153" t="s">
        <v>3297</v>
      </c>
      <c r="E25" s="133" t="s">
        <v>1499</v>
      </c>
      <c r="F25" s="149">
        <v>0.2</v>
      </c>
      <c r="G25" s="149" t="str">
        <f>IF(SUMIF(Actividades!$G$8:$G$210,C25,Actividades!$AB$8:$AB$210)=0,"",SUMIF(Actividades!$G$8:$G$210,C25,Actividades!$AC$8:$AC$210)/SUMIF(Actividades!$G$8:$G$210,C25,Actividades!$AB$8:$AB$210))</f>
        <v/>
      </c>
      <c r="H25" s="150" t="str">
        <f>IF(SUMIF(Actividades!$G$8:$G$210,C25,Actividades!$M$8:$M$210)=0,"",SUMIF(Actividades!$G$8:$G$210,C25,Actividades!$M$8:$M$210))</f>
        <v/>
      </c>
      <c r="I25" s="150" t="str">
        <f>IF(SUMIF(Actividades!$G$8:$G$210,C25,Actividades!$O$8:$O$210)=0,"",SUMIF(Actividades!$G$8:$G$210,C25,Actividades!$O$8:$O$210))</f>
        <v/>
      </c>
      <c r="J25" s="150" t="str">
        <f>IF(SUMIF(Actividades!$G$8:$G$210,C25,Actividades!$Q$8:$Q$210)=0,"",SUMIF(Actividades!$G$8:$G$210,C25,Actividades!$Q$8:$Q$210))</f>
        <v/>
      </c>
      <c r="K25" s="149" t="str">
        <f t="shared" si="0"/>
        <v/>
      </c>
      <c r="L25" s="149" t="str">
        <f t="shared" si="1"/>
        <v/>
      </c>
      <c r="M25" s="133" t="s">
        <v>3892</v>
      </c>
      <c r="O25" s="121">
        <v>6.9999999999999993E-2</v>
      </c>
    </row>
    <row r="26" spans="1:15" ht="23" x14ac:dyDescent="0.35">
      <c r="A26" s="215"/>
      <c r="B26" s="152" t="s">
        <v>1474</v>
      </c>
      <c r="C26" s="148" t="s">
        <v>1500</v>
      </c>
      <c r="D26" s="153" t="s">
        <v>3296</v>
      </c>
      <c r="E26" s="133" t="s">
        <v>1501</v>
      </c>
      <c r="F26" s="149">
        <v>0.5</v>
      </c>
      <c r="G26" s="149">
        <f>IF(SUMIF(Actividades!$G$8:$G$210,C26,Actividades!$AB$8:$AB$210)=0,"",SUMIF(Actividades!$G$8:$G$210,C26,Actividades!$AC$8:$AC$210)/SUMIF(Actividades!$G$8:$G$210,C26,Actividades!$AB$8:$AB$210))</f>
        <v>1</v>
      </c>
      <c r="H26" s="150" t="str">
        <f>IF(SUMIF(Actividades!$G$8:$G$210,C26,Actividades!$M$8:$M$210)=0,"",SUMIF(Actividades!$G$8:$G$210,C26,Actividades!$M$8:$M$210))</f>
        <v/>
      </c>
      <c r="I26" s="150" t="str">
        <f>IF(SUMIF(Actividades!$G$8:$G$210,C26,Actividades!$O$8:$O$210)=0,"",SUMIF(Actividades!$G$8:$G$210,C26,Actividades!$O$8:$O$210))</f>
        <v/>
      </c>
      <c r="J26" s="150" t="str">
        <f>IF(SUMIF(Actividades!$G$8:$G$210,C26,Actividades!$Q$8:$Q$210)=0,"",SUMIF(Actividades!$G$8:$G$210,C26,Actividades!$Q$8:$Q$210))</f>
        <v/>
      </c>
      <c r="K26" s="149" t="str">
        <f t="shared" si="0"/>
        <v/>
      </c>
      <c r="L26" s="149" t="str">
        <f t="shared" si="1"/>
        <v/>
      </c>
      <c r="M26" s="133" t="s">
        <v>3890</v>
      </c>
      <c r="O26" s="121">
        <v>0.17499999999999999</v>
      </c>
    </row>
    <row r="27" spans="1:15" ht="20" x14ac:dyDescent="0.35">
      <c r="A27" s="215"/>
      <c r="B27" s="152" t="s">
        <v>1474</v>
      </c>
      <c r="C27" s="148" t="s">
        <v>1502</v>
      </c>
      <c r="D27" s="153" t="s">
        <v>1503</v>
      </c>
      <c r="E27" s="133" t="s">
        <v>3294</v>
      </c>
      <c r="F27" s="149">
        <v>0.5</v>
      </c>
      <c r="G27" s="149">
        <f>IF(SUMIF(Actividades!$G$8:$G$210,C27,Actividades!$AB$8:$AB$210)=0,"",SUMIF(Actividades!$G$8:$G$210,C27,Actividades!$AC$8:$AC$210)/SUMIF(Actividades!$G$8:$G$210,C27,Actividades!$AB$8:$AB$210))</f>
        <v>1</v>
      </c>
      <c r="H27" s="150" t="str">
        <f>IF(SUMIF(Actividades!$G$8:$G$210,C27,Actividades!$M$8:$M$210)=0,"",SUMIF(Actividades!$G$8:$G$210,C27,Actividades!$M$8:$M$210))</f>
        <v/>
      </c>
      <c r="I27" s="150" t="str">
        <f>IF(SUMIF(Actividades!$G$8:$G$210,C27,Actividades!$O$8:$O$210)=0,"",SUMIF(Actividades!$G$8:$G$210,C27,Actividades!$O$8:$O$210))</f>
        <v/>
      </c>
      <c r="J27" s="150" t="str">
        <f>IF(SUMIF(Actividades!$G$8:$G$210,C27,Actividades!$Q$8:$Q$210)=0,"",SUMIF(Actividades!$G$8:$G$210,C27,Actividades!$Q$8:$Q$210))</f>
        <v/>
      </c>
      <c r="K27" s="149" t="str">
        <f t="shared" si="0"/>
        <v/>
      </c>
      <c r="L27" s="149" t="str">
        <f t="shared" si="1"/>
        <v/>
      </c>
      <c r="M27" s="133" t="s">
        <v>3896</v>
      </c>
      <c r="O27" s="121">
        <v>0.17499999999999999</v>
      </c>
    </row>
    <row r="28" spans="1:15" ht="34.5" x14ac:dyDescent="0.35">
      <c r="A28" s="215"/>
      <c r="B28" s="152" t="s">
        <v>1475</v>
      </c>
      <c r="C28" s="148" t="s">
        <v>1504</v>
      </c>
      <c r="D28" s="153" t="s">
        <v>3295</v>
      </c>
      <c r="E28" s="133" t="s">
        <v>1499</v>
      </c>
      <c r="F28" s="149">
        <v>1</v>
      </c>
      <c r="G28" s="149" t="str">
        <f>IF(SUMIF(Actividades!$G$8:$G$210,C28,Actividades!$AB$8:$AB$210)=0,"",SUMIF(Actividades!$G$8:$G$210,C28,Actividades!$AC$8:$AC$210)/SUMIF(Actividades!$G$8:$G$210,C28,Actividades!$AB$8:$AB$210))</f>
        <v/>
      </c>
      <c r="H28" s="150" t="str">
        <f>IF(SUMIF(Actividades!$G$8:$G$210,C28,Actividades!$M$8:$M$210)=0,"",SUMIF(Actividades!$G$8:$G$210,C28,Actividades!$M$8:$M$210))</f>
        <v/>
      </c>
      <c r="I28" s="150" t="str">
        <f>IF(SUMIF(Actividades!$G$8:$G$210,C28,Actividades!$O$8:$O$210)=0,"",SUMIF(Actividades!$G$8:$G$210,C28,Actividades!$O$8:$O$210))</f>
        <v/>
      </c>
      <c r="J28" s="150" t="str">
        <f>IF(SUMIF(Actividades!$G$8:$G$210,C28,Actividades!$Q$8:$Q$210)=0,"",SUMIF(Actividades!$G$8:$G$210,C28,Actividades!$Q$8:$Q$210))</f>
        <v/>
      </c>
      <c r="K28" s="149" t="str">
        <f t="shared" si="0"/>
        <v/>
      </c>
      <c r="L28" s="149" t="str">
        <f t="shared" si="1"/>
        <v/>
      </c>
      <c r="M28" s="133" t="s">
        <v>3892</v>
      </c>
      <c r="O28" s="121">
        <v>0.2</v>
      </c>
    </row>
    <row r="29" spans="1:15" ht="20" x14ac:dyDescent="0.35">
      <c r="A29" s="211" t="s">
        <v>12</v>
      </c>
      <c r="B29" s="142" t="s">
        <v>3278</v>
      </c>
      <c r="C29" s="147" t="s">
        <v>3154</v>
      </c>
      <c r="D29" s="144" t="s">
        <v>851</v>
      </c>
      <c r="E29" s="128" t="s">
        <v>957</v>
      </c>
      <c r="F29" s="145">
        <v>0.25</v>
      </c>
      <c r="G29" s="145">
        <f>IF(SUMIF(Actividades!$G$8:$G$210,C29,Actividades!$AB$8:$AB$210)=0,"",SUMIF(Actividades!$G$8:$G$210,C29,Actividades!$AC$8:$AC$210)/SUMIF(Actividades!$G$8:$G$210,C29,Actividades!$AB$8:$AB$210))</f>
        <v>1</v>
      </c>
      <c r="H29" s="146" t="str">
        <f>IF(SUMIF(Actividades!$G$8:$G$210,C29,Actividades!$M$8:$M$210)=0,"",SUMIF(Actividades!$G$8:$G$210,C29,Actividades!$M$8:$M$210))</f>
        <v/>
      </c>
      <c r="I29" s="146" t="str">
        <f>IF(SUMIF(Actividades!$G$8:$G$210,C29,Actividades!$O$8:$O$210)=0,"",SUMIF(Actividades!$G$8:$G$210,C29,Actividades!$O$8:$O$210))</f>
        <v/>
      </c>
      <c r="J29" s="146" t="str">
        <f>IF(SUMIF(Actividades!$G$8:$G$210,C29,Actividades!$Q$8:$Q$210)=0,"",SUMIF(Actividades!$G$8:$G$210,C29,Actividades!$Q$8:$Q$210))</f>
        <v/>
      </c>
      <c r="K29" s="145" t="str">
        <f t="shared" si="0"/>
        <v/>
      </c>
      <c r="L29" s="145" t="str">
        <f t="shared" si="1"/>
        <v/>
      </c>
      <c r="M29" s="128" t="s">
        <v>3858</v>
      </c>
      <c r="O29" s="121">
        <v>2.5000000000000001E-2</v>
      </c>
    </row>
    <row r="30" spans="1:15" ht="20" x14ac:dyDescent="0.35">
      <c r="A30" s="212"/>
      <c r="B30" s="142" t="s">
        <v>3278</v>
      </c>
      <c r="C30" s="147" t="s">
        <v>3155</v>
      </c>
      <c r="D30" s="144" t="s">
        <v>850</v>
      </c>
      <c r="E30" s="128" t="s">
        <v>958</v>
      </c>
      <c r="F30" s="145">
        <v>0.25</v>
      </c>
      <c r="G30" s="145">
        <f>IF(SUMIF(Actividades!$G$8:$G$210,C30,Actividades!$AB$8:$AB$210)=0,"",SUMIF(Actividades!$G$8:$G$210,C30,Actividades!$AC$8:$AC$210)/SUMIF(Actividades!$G$8:$G$210,C30,Actividades!$AB$8:$AB$210))</f>
        <v>1</v>
      </c>
      <c r="H30" s="146" t="str">
        <f>IF(SUMIF(Actividades!$G$8:$G$210,C30,Actividades!$M$8:$M$210)=0,"",SUMIF(Actividades!$G$8:$G$210,C30,Actividades!$M$8:$M$210))</f>
        <v/>
      </c>
      <c r="I30" s="146" t="str">
        <f>IF(SUMIF(Actividades!$G$8:$G$210,C30,Actividades!$O$8:$O$210)=0,"",SUMIF(Actividades!$G$8:$G$210,C30,Actividades!$O$8:$O$210))</f>
        <v/>
      </c>
      <c r="J30" s="146" t="str">
        <f>IF(SUMIF(Actividades!$G$8:$G$210,C30,Actividades!$Q$8:$Q$210)=0,"",SUMIF(Actividades!$G$8:$G$210,C30,Actividades!$Q$8:$Q$210))</f>
        <v/>
      </c>
      <c r="K30" s="145" t="str">
        <f t="shared" si="0"/>
        <v/>
      </c>
      <c r="L30" s="145" t="str">
        <f t="shared" si="1"/>
        <v/>
      </c>
      <c r="M30" s="128" t="s">
        <v>3859</v>
      </c>
      <c r="O30" s="121">
        <v>2.5000000000000001E-2</v>
      </c>
    </row>
    <row r="31" spans="1:15" ht="20" x14ac:dyDescent="0.35">
      <c r="A31" s="212"/>
      <c r="B31" s="142" t="s">
        <v>3278</v>
      </c>
      <c r="C31" s="147" t="s">
        <v>3156</v>
      </c>
      <c r="D31" s="144" t="s">
        <v>852</v>
      </c>
      <c r="E31" s="128" t="s">
        <v>959</v>
      </c>
      <c r="F31" s="145">
        <v>0.25</v>
      </c>
      <c r="G31" s="145">
        <f>IF(SUMIF(Actividades!$G$8:$G$210,C31,Actividades!$AB$8:$AB$210)=0,"",SUMIF(Actividades!$G$8:$G$210,C31,Actividades!$AC$8:$AC$210)/SUMIF(Actividades!$G$8:$G$210,C31,Actividades!$AB$8:$AB$210))</f>
        <v>1</v>
      </c>
      <c r="H31" s="146" t="str">
        <f>IF(SUMIF(Actividades!$G$8:$G$210,C31,Actividades!$M$8:$M$210)=0,"",SUMIF(Actividades!$G$8:$G$210,C31,Actividades!$M$8:$M$210))</f>
        <v/>
      </c>
      <c r="I31" s="146" t="str">
        <f>IF(SUMIF(Actividades!$G$8:$G$210,C31,Actividades!$O$8:$O$210)=0,"",SUMIF(Actividades!$G$8:$G$210,C31,Actividades!$O$8:$O$210))</f>
        <v/>
      </c>
      <c r="J31" s="146" t="str">
        <f>IF(SUMIF(Actividades!$G$8:$G$210,C31,Actividades!$Q$8:$Q$210)=0,"",SUMIF(Actividades!$G$8:$G$210,C31,Actividades!$Q$8:$Q$210))</f>
        <v/>
      </c>
      <c r="K31" s="145" t="str">
        <f t="shared" si="0"/>
        <v/>
      </c>
      <c r="L31" s="145" t="str">
        <f t="shared" si="1"/>
        <v/>
      </c>
      <c r="M31" s="128" t="s">
        <v>3860</v>
      </c>
      <c r="O31" s="121">
        <v>2.5000000000000001E-2</v>
      </c>
    </row>
    <row r="32" spans="1:15" ht="20" x14ac:dyDescent="0.35">
      <c r="A32" s="212"/>
      <c r="B32" s="142" t="s">
        <v>3278</v>
      </c>
      <c r="C32" s="147" t="s">
        <v>3157</v>
      </c>
      <c r="D32" s="144" t="s">
        <v>853</v>
      </c>
      <c r="E32" s="128" t="s">
        <v>960</v>
      </c>
      <c r="F32" s="145">
        <v>0.25</v>
      </c>
      <c r="G32" s="145">
        <f>IF(SUMIF(Actividades!$G$8:$G$210,C32,Actividades!$AB$8:$AB$210)=0,"",SUMIF(Actividades!$G$8:$G$210,C32,Actividades!$AC$8:$AC$210)/SUMIF(Actividades!$G$8:$G$210,C32,Actividades!$AB$8:$AB$210))</f>
        <v>1</v>
      </c>
      <c r="H32" s="146" t="str">
        <f>IF(SUMIF(Actividades!$G$8:$G$210,C32,Actividades!$M$8:$M$210)=0,"",SUMIF(Actividades!$G$8:$G$210,C32,Actividades!$M$8:$M$210))</f>
        <v/>
      </c>
      <c r="I32" s="146" t="str">
        <f>IF(SUMIF(Actividades!$G$8:$G$210,C32,Actividades!$O$8:$O$210)=0,"",SUMIF(Actividades!$G$8:$G$210,C32,Actividades!$O$8:$O$210))</f>
        <v/>
      </c>
      <c r="J32" s="146" t="str">
        <f>IF(SUMIF(Actividades!$G$8:$G$210,C32,Actividades!$Q$8:$Q$210)=0,"",SUMIF(Actividades!$G$8:$G$210,C32,Actividades!$Q$8:$Q$210))</f>
        <v/>
      </c>
      <c r="K32" s="145" t="str">
        <f t="shared" si="0"/>
        <v/>
      </c>
      <c r="L32" s="145" t="str">
        <f t="shared" si="1"/>
        <v/>
      </c>
      <c r="M32" s="128" t="s">
        <v>3861</v>
      </c>
      <c r="O32" s="121">
        <v>2.5000000000000001E-2</v>
      </c>
    </row>
    <row r="33" spans="1:15" ht="20" x14ac:dyDescent="0.35">
      <c r="A33" s="212"/>
      <c r="B33" s="142" t="s">
        <v>3293</v>
      </c>
      <c r="C33" s="147" t="s">
        <v>3232</v>
      </c>
      <c r="D33" s="144" t="s">
        <v>3248</v>
      </c>
      <c r="E33" s="128" t="s">
        <v>3249</v>
      </c>
      <c r="F33" s="145">
        <v>0.25</v>
      </c>
      <c r="G33" s="145">
        <f>IF(SUMIF(Actividades!$G$8:$G$210,C33,Actividades!$AB$8:$AB$210)=0,"",SUMIF(Actividades!$G$8:$G$210,C33,Actividades!$AC$8:$AC$210)/SUMIF(Actividades!$G$8:$G$210,C33,Actividades!$AB$8:$AB$210))</f>
        <v>1</v>
      </c>
      <c r="H33" s="146" t="str">
        <f>IF(SUMIF(Actividades!$G$8:$G$210,C33,Actividades!$M$8:$M$210)=0,"",SUMIF(Actividades!$G$8:$G$210,C33,Actividades!$M$8:$M$210))</f>
        <v/>
      </c>
      <c r="I33" s="146" t="str">
        <f>IF(SUMIF(Actividades!$G$8:$G$210,C33,Actividades!$O$8:$O$210)=0,"",SUMIF(Actividades!$G$8:$G$210,C33,Actividades!$O$8:$O$210))</f>
        <v/>
      </c>
      <c r="J33" s="146" t="str">
        <f>IF(SUMIF(Actividades!$G$8:$G$210,C33,Actividades!$Q$8:$Q$210)=0,"",SUMIF(Actividades!$G$8:$G$210,C33,Actividades!$Q$8:$Q$210))</f>
        <v/>
      </c>
      <c r="K33" s="145" t="str">
        <f t="shared" si="0"/>
        <v/>
      </c>
      <c r="L33" s="145" t="str">
        <f t="shared" si="1"/>
        <v/>
      </c>
      <c r="M33" s="128" t="s">
        <v>4345</v>
      </c>
      <c r="O33" s="121">
        <v>0.05</v>
      </c>
    </row>
    <row r="34" spans="1:15" ht="20" x14ac:dyDescent="0.35">
      <c r="A34" s="212"/>
      <c r="B34" s="142" t="s">
        <v>3293</v>
      </c>
      <c r="C34" s="147" t="s">
        <v>3233</v>
      </c>
      <c r="D34" s="144" t="s">
        <v>3250</v>
      </c>
      <c r="E34" s="128" t="s">
        <v>3251</v>
      </c>
      <c r="F34" s="145">
        <v>0.25</v>
      </c>
      <c r="G34" s="145">
        <f>IF(SUMIF(Actividades!$G$8:$G$210,C34,Actividades!$AB$8:$AB$210)=0,"",SUMIF(Actividades!$G$8:$G$210,C34,Actividades!$AC$8:$AC$210)/SUMIF(Actividades!$G$8:$G$210,C34,Actividades!$AB$8:$AB$210))</f>
        <v>1</v>
      </c>
      <c r="H34" s="146" t="str">
        <f>IF(SUMIF(Actividades!$G$8:$G$210,C34,Actividades!$M$8:$M$210)=0,"",SUMIF(Actividades!$G$8:$G$210,C34,Actividades!$M$8:$M$210))</f>
        <v/>
      </c>
      <c r="I34" s="146" t="str">
        <f>IF(SUMIF(Actividades!$G$8:$G$210,C34,Actividades!$O$8:$O$210)=0,"",SUMIF(Actividades!$G$8:$G$210,C34,Actividades!$O$8:$O$210))</f>
        <v/>
      </c>
      <c r="J34" s="146" t="str">
        <f>IF(SUMIF(Actividades!$G$8:$G$210,C34,Actividades!$Q$8:$Q$210)=0,"",SUMIF(Actividades!$G$8:$G$210,C34,Actividades!$Q$8:$Q$210))</f>
        <v/>
      </c>
      <c r="K34" s="145" t="str">
        <f t="shared" si="0"/>
        <v/>
      </c>
      <c r="L34" s="145" t="str">
        <f t="shared" si="1"/>
        <v/>
      </c>
      <c r="M34" s="128" t="s">
        <v>4346</v>
      </c>
      <c r="O34" s="121">
        <v>0.05</v>
      </c>
    </row>
    <row r="35" spans="1:15" ht="20" x14ac:dyDescent="0.35">
      <c r="A35" s="212"/>
      <c r="B35" s="142" t="s">
        <v>3293</v>
      </c>
      <c r="C35" s="147" t="s">
        <v>3234</v>
      </c>
      <c r="D35" s="144" t="s">
        <v>3252</v>
      </c>
      <c r="E35" s="128" t="s">
        <v>3253</v>
      </c>
      <c r="F35" s="145">
        <v>0.25</v>
      </c>
      <c r="G35" s="145">
        <f>IF(SUMIF(Actividades!$G$8:$G$210,C35,Actividades!$AB$8:$AB$210)=0,"",SUMIF(Actividades!$G$8:$G$210,C35,Actividades!$AC$8:$AC$210)/SUMIF(Actividades!$G$8:$G$210,C35,Actividades!$AB$8:$AB$210))</f>
        <v>1</v>
      </c>
      <c r="H35" s="146" t="str">
        <f>IF(SUMIF(Actividades!$G$8:$G$210,C35,Actividades!$M$8:$M$210)=0,"",SUMIF(Actividades!$G$8:$G$210,C35,Actividades!$M$8:$M$210))</f>
        <v/>
      </c>
      <c r="I35" s="146" t="str">
        <f>IF(SUMIF(Actividades!$G$8:$G$210,C35,Actividades!$O$8:$O$210)=0,"",SUMIF(Actividades!$G$8:$G$210,C35,Actividades!$O$8:$O$210))</f>
        <v/>
      </c>
      <c r="J35" s="146" t="str">
        <f>IF(SUMIF(Actividades!$G$8:$G$210,C35,Actividades!$Q$8:$Q$210)=0,"",SUMIF(Actividades!$G$8:$G$210,C35,Actividades!$Q$8:$Q$210))</f>
        <v/>
      </c>
      <c r="K35" s="145" t="str">
        <f t="shared" si="0"/>
        <v/>
      </c>
      <c r="L35" s="145" t="str">
        <f t="shared" si="1"/>
        <v/>
      </c>
      <c r="M35" s="128" t="s">
        <v>4347</v>
      </c>
      <c r="O35" s="121">
        <v>0.05</v>
      </c>
    </row>
    <row r="36" spans="1:15" x14ac:dyDescent="0.35">
      <c r="A36" s="212"/>
      <c r="B36" s="142" t="s">
        <v>3293</v>
      </c>
      <c r="C36" s="147" t="s">
        <v>3235</v>
      </c>
      <c r="D36" s="144" t="s">
        <v>3254</v>
      </c>
      <c r="E36" s="128" t="s">
        <v>3255</v>
      </c>
      <c r="F36" s="145">
        <v>0.25</v>
      </c>
      <c r="G36" s="145">
        <f>IF(SUMIF(Actividades!$G$8:$G$210,C36,Actividades!$AB$8:$AB$210)=0,"",SUMIF(Actividades!$G$8:$G$210,C36,Actividades!$AC$8:$AC$210)/SUMIF(Actividades!$G$8:$G$210,C36,Actividades!$AB$8:$AB$210))</f>
        <v>1</v>
      </c>
      <c r="H36" s="146" t="str">
        <f>IF(SUMIF(Actividades!$G$8:$G$210,C36,Actividades!$M$8:$M$210)=0,"",SUMIF(Actividades!$G$8:$G$210,C36,Actividades!$M$8:$M$210))</f>
        <v/>
      </c>
      <c r="I36" s="146" t="str">
        <f>IF(SUMIF(Actividades!$G$8:$G$210,C36,Actividades!$O$8:$O$210)=0,"",SUMIF(Actividades!$G$8:$G$210,C36,Actividades!$O$8:$O$210))</f>
        <v/>
      </c>
      <c r="J36" s="146" t="str">
        <f>IF(SUMIF(Actividades!$G$8:$G$210,C36,Actividades!$Q$8:$Q$210)=0,"",SUMIF(Actividades!$G$8:$G$210,C36,Actividades!$Q$8:$Q$210))</f>
        <v/>
      </c>
      <c r="K36" s="145" t="str">
        <f t="shared" si="0"/>
        <v/>
      </c>
      <c r="L36" s="145" t="str">
        <f t="shared" si="1"/>
        <v/>
      </c>
      <c r="M36" s="128" t="s">
        <v>4348</v>
      </c>
      <c r="O36" s="121">
        <v>0.05</v>
      </c>
    </row>
    <row r="37" spans="1:15" x14ac:dyDescent="0.35">
      <c r="A37" s="212"/>
      <c r="B37" s="142" t="s">
        <v>3279</v>
      </c>
      <c r="C37" s="147" t="s">
        <v>3236</v>
      </c>
      <c r="D37" s="144" t="s">
        <v>3256</v>
      </c>
      <c r="E37" s="128" t="s">
        <v>3257</v>
      </c>
      <c r="F37" s="145">
        <v>1</v>
      </c>
      <c r="G37" s="145">
        <f>IF(SUMIF(Actividades!$G$8:$G$210,C37,Actividades!$AB$8:$AB$210)=0,"",SUMIF(Actividades!$G$8:$G$210,C37,Actividades!$AC$8:$AC$210)/SUMIF(Actividades!$G$8:$G$210,C37,Actividades!$AB$8:$AB$210))</f>
        <v>1</v>
      </c>
      <c r="H37" s="146" t="str">
        <f>IF(SUMIF(Actividades!$G$8:$G$210,C37,Actividades!$M$8:$M$210)=0,"",SUMIF(Actividades!$G$8:$G$210,C37,Actividades!$M$8:$M$210))</f>
        <v/>
      </c>
      <c r="I37" s="146" t="str">
        <f>IF(SUMIF(Actividades!$G$8:$G$210,C37,Actividades!$O$8:$O$210)=0,"",SUMIF(Actividades!$G$8:$G$210,C37,Actividades!$O$8:$O$210))</f>
        <v/>
      </c>
      <c r="J37" s="146" t="str">
        <f>IF(SUMIF(Actividades!$G$8:$G$210,C37,Actividades!$Q$8:$Q$210)=0,"",SUMIF(Actividades!$G$8:$G$210,C37,Actividades!$Q$8:$Q$210))</f>
        <v/>
      </c>
      <c r="K37" s="145" t="str">
        <f t="shared" si="0"/>
        <v/>
      </c>
      <c r="L37" s="145" t="str">
        <f t="shared" si="1"/>
        <v/>
      </c>
      <c r="M37" s="128" t="s">
        <v>4349</v>
      </c>
      <c r="O37" s="121">
        <v>0.15</v>
      </c>
    </row>
    <row r="38" spans="1:15" ht="20" x14ac:dyDescent="0.35">
      <c r="A38" s="212"/>
      <c r="B38" s="142" t="s">
        <v>3280</v>
      </c>
      <c r="C38" s="147" t="s">
        <v>3237</v>
      </c>
      <c r="D38" s="144" t="s">
        <v>3258</v>
      </c>
      <c r="E38" s="128" t="s">
        <v>3259</v>
      </c>
      <c r="F38" s="145">
        <v>0.3</v>
      </c>
      <c r="G38" s="145">
        <f>IF(SUMIF(Actividades!$G$8:$G$210,C38,Actividades!$AB$8:$AB$210)=0,"",SUMIF(Actividades!$G$8:$G$210,C38,Actividades!$AC$8:$AC$210)/SUMIF(Actividades!$G$8:$G$210,C38,Actividades!$AB$8:$AB$210))</f>
        <v>1</v>
      </c>
      <c r="H38" s="146" t="str">
        <f>IF(SUMIF(Actividades!$G$8:$G$210,C38,Actividades!$M$8:$M$210)=0,"",SUMIF(Actividades!$G$8:$G$210,C38,Actividades!$M$8:$M$210))</f>
        <v/>
      </c>
      <c r="I38" s="146" t="str">
        <f>IF(SUMIF(Actividades!$G$8:$G$210,C38,Actividades!$O$8:$O$210)=0,"",SUMIF(Actividades!$G$8:$G$210,C38,Actividades!$O$8:$O$210))</f>
        <v/>
      </c>
      <c r="J38" s="146" t="str">
        <f>IF(SUMIF(Actividades!$G$8:$G$210,C38,Actividades!$Q$8:$Q$210)=0,"",SUMIF(Actividades!$G$8:$G$210,C38,Actividades!$Q$8:$Q$210))</f>
        <v/>
      </c>
      <c r="K38" s="145" t="str">
        <f t="shared" si="0"/>
        <v/>
      </c>
      <c r="L38" s="145" t="str">
        <f t="shared" si="1"/>
        <v/>
      </c>
      <c r="M38" s="128" t="s">
        <v>4350</v>
      </c>
      <c r="O38" s="121">
        <v>0.06</v>
      </c>
    </row>
    <row r="39" spans="1:15" ht="20" x14ac:dyDescent="0.35">
      <c r="A39" s="212"/>
      <c r="B39" s="142" t="s">
        <v>3280</v>
      </c>
      <c r="C39" s="147" t="s">
        <v>3238</v>
      </c>
      <c r="D39" s="144" t="s">
        <v>3260</v>
      </c>
      <c r="E39" s="128" t="s">
        <v>3261</v>
      </c>
      <c r="F39" s="145">
        <v>0.4</v>
      </c>
      <c r="G39" s="145">
        <f>IF(SUMIF(Actividades!$G$8:$G$210,C39,Actividades!$AB$8:$AB$210)=0,"",SUMIF(Actividades!$G$8:$G$210,C39,Actividades!$AC$8:$AC$210)/SUMIF(Actividades!$G$8:$G$210,C39,Actividades!$AB$8:$AB$210))</f>
        <v>1</v>
      </c>
      <c r="H39" s="146" t="str">
        <f>IF(SUMIF(Actividades!$G$8:$G$210,C39,Actividades!$M$8:$M$210)=0,"",SUMIF(Actividades!$G$8:$G$210,C39,Actividades!$M$8:$M$210))</f>
        <v/>
      </c>
      <c r="I39" s="146" t="str">
        <f>IF(SUMIF(Actividades!$G$8:$G$210,C39,Actividades!$O$8:$O$210)=0,"",SUMIF(Actividades!$G$8:$G$210,C39,Actividades!$O$8:$O$210))</f>
        <v/>
      </c>
      <c r="J39" s="146" t="str">
        <f>IF(SUMIF(Actividades!$G$8:$G$210,C39,Actividades!$Q$8:$Q$210)=0,"",SUMIF(Actividades!$G$8:$G$210,C39,Actividades!$Q$8:$Q$210))</f>
        <v/>
      </c>
      <c r="K39" s="145" t="str">
        <f t="shared" si="0"/>
        <v/>
      </c>
      <c r="L39" s="145" t="str">
        <f t="shared" si="1"/>
        <v/>
      </c>
      <c r="M39" s="128" t="s">
        <v>4351</v>
      </c>
      <c r="O39" s="121">
        <v>8.0000000000000016E-2</v>
      </c>
    </row>
    <row r="40" spans="1:15" ht="20" x14ac:dyDescent="0.35">
      <c r="A40" s="212"/>
      <c r="B40" s="142" t="s">
        <v>3280</v>
      </c>
      <c r="C40" s="147" t="s">
        <v>3239</v>
      </c>
      <c r="D40" s="144" t="s">
        <v>3262</v>
      </c>
      <c r="E40" s="128" t="s">
        <v>3292</v>
      </c>
      <c r="F40" s="145">
        <v>0.3</v>
      </c>
      <c r="G40" s="145" t="str">
        <f>IF(SUMIF(Actividades!$G$8:$G$210,C40,Actividades!$AB$8:$AB$210)=0,"",SUMIF(Actividades!$G$8:$G$210,C40,Actividades!$AC$8:$AC$210)/SUMIF(Actividades!$G$8:$G$210,C40,Actividades!$AB$8:$AB$210))</f>
        <v/>
      </c>
      <c r="H40" s="146" t="str">
        <f>IF(SUMIF(Actividades!$G$8:$G$210,C40,Actividades!$M$8:$M$210)=0,"",SUMIF(Actividades!$G$8:$G$210,C40,Actividades!$M$8:$M$210))</f>
        <v/>
      </c>
      <c r="I40" s="146" t="str">
        <f>IF(SUMIF(Actividades!$G$8:$G$210,C40,Actividades!$O$8:$O$210)=0,"",SUMIF(Actividades!$G$8:$G$210,C40,Actividades!$O$8:$O$210))</f>
        <v/>
      </c>
      <c r="J40" s="146" t="str">
        <f>IF(SUMIF(Actividades!$G$8:$G$210,C40,Actividades!$Q$8:$Q$210)=0,"",SUMIF(Actividades!$G$8:$G$210,C40,Actividades!$Q$8:$Q$210))</f>
        <v/>
      </c>
      <c r="K40" s="145" t="str">
        <f t="shared" si="0"/>
        <v/>
      </c>
      <c r="L40" s="145" t="str">
        <f t="shared" si="1"/>
        <v/>
      </c>
      <c r="M40" s="128" t="s">
        <v>4352</v>
      </c>
      <c r="O40" s="121">
        <v>0.06</v>
      </c>
    </row>
    <row r="41" spans="1:15" ht="23.25" customHeight="1" x14ac:dyDescent="0.35">
      <c r="A41" s="212"/>
      <c r="B41" s="142" t="s">
        <v>3281</v>
      </c>
      <c r="C41" s="147" t="s">
        <v>3240</v>
      </c>
      <c r="D41" s="144" t="s">
        <v>3263</v>
      </c>
      <c r="E41" s="128" t="s">
        <v>3264</v>
      </c>
      <c r="F41" s="145">
        <v>0.3</v>
      </c>
      <c r="G41" s="145">
        <f>IF(SUMIF(Actividades!$G$8:$G$210,C41,Actividades!$AB$8:$AB$210)=0,"",SUMIF(Actividades!$G$8:$G$210,C41,Actividades!$AC$8:$AC$210)/SUMIF(Actividades!$G$8:$G$210,C41,Actividades!$AB$8:$AB$210))</f>
        <v>1</v>
      </c>
      <c r="H41" s="146" t="str">
        <f>IF(SUMIF(Actividades!$G$8:$G$210,C41,Actividades!$M$8:$M$210)=0,"",SUMIF(Actividades!$G$8:$G$210,C41,Actividades!$M$8:$M$210))</f>
        <v/>
      </c>
      <c r="I41" s="146" t="str">
        <f>IF(SUMIF(Actividades!$G$8:$G$210,C41,Actividades!$O$8:$O$210)=0,"",SUMIF(Actividades!$G$8:$G$210,C41,Actividades!$O$8:$O$210))</f>
        <v/>
      </c>
      <c r="J41" s="146" t="str">
        <f>IF(SUMIF(Actividades!$G$8:$G$210,C41,Actividades!$Q$8:$Q$210)=0,"",SUMIF(Actividades!$G$8:$G$210,C41,Actividades!$Q$8:$Q$210))</f>
        <v/>
      </c>
      <c r="K41" s="145" t="str">
        <f t="shared" si="0"/>
        <v/>
      </c>
      <c r="L41" s="145" t="str">
        <f t="shared" si="1"/>
        <v/>
      </c>
      <c r="M41" s="128" t="s">
        <v>4353</v>
      </c>
      <c r="O41" s="121">
        <v>0.06</v>
      </c>
    </row>
    <row r="42" spans="1:15" ht="23" x14ac:dyDescent="0.35">
      <c r="A42" s="212"/>
      <c r="B42" s="142" t="s">
        <v>3281</v>
      </c>
      <c r="C42" s="147" t="s">
        <v>3241</v>
      </c>
      <c r="D42" s="144" t="s">
        <v>3265</v>
      </c>
      <c r="E42" s="128" t="s">
        <v>3266</v>
      </c>
      <c r="F42" s="145">
        <v>0.3</v>
      </c>
      <c r="G42" s="145">
        <f>IF(SUMIF(Actividades!$G$8:$G$210,C42,Actividades!$AB$8:$AB$210)=0,"",SUMIF(Actividades!$G$8:$G$210,C42,Actividades!$AC$8:$AC$210)/SUMIF(Actividades!$G$8:$G$210,C42,Actividades!$AB$8:$AB$210))</f>
        <v>1</v>
      </c>
      <c r="H42" s="146" t="str">
        <f>IF(SUMIF(Actividades!$G$8:$G$210,C42,Actividades!$M$8:$M$210)=0,"",SUMIF(Actividades!$G$8:$G$210,C42,Actividades!$M$8:$M$210))</f>
        <v/>
      </c>
      <c r="I42" s="146" t="str">
        <f>IF(SUMIF(Actividades!$G$8:$G$210,C42,Actividades!$O$8:$O$210)=0,"",SUMIF(Actividades!$G$8:$G$210,C42,Actividades!$O$8:$O$210))</f>
        <v/>
      </c>
      <c r="J42" s="146" t="str">
        <f>IF(SUMIF(Actividades!$G$8:$G$210,C42,Actividades!$Q$8:$Q$210)=0,"",SUMIF(Actividades!$G$8:$G$210,C42,Actividades!$Q$8:$Q$210))</f>
        <v/>
      </c>
      <c r="K42" s="145" t="str">
        <f t="shared" si="0"/>
        <v/>
      </c>
      <c r="L42" s="145" t="str">
        <f t="shared" si="1"/>
        <v/>
      </c>
      <c r="M42" s="128" t="s">
        <v>4354</v>
      </c>
      <c r="O42" s="121">
        <v>0.06</v>
      </c>
    </row>
    <row r="43" spans="1:15" x14ac:dyDescent="0.35">
      <c r="A43" s="212"/>
      <c r="B43" s="142" t="s">
        <v>3281</v>
      </c>
      <c r="C43" s="147" t="s">
        <v>3242</v>
      </c>
      <c r="D43" s="144" t="s">
        <v>3267</v>
      </c>
      <c r="E43" s="128" t="s">
        <v>3268</v>
      </c>
      <c r="F43" s="145">
        <v>0.2</v>
      </c>
      <c r="G43" s="145">
        <f>IF(SUMIF(Actividades!$G$8:$G$210,C43,Actividades!$AB$8:$AB$210)=0,"",SUMIF(Actividades!$G$8:$G$210,C43,Actividades!$AC$8:$AC$210)/SUMIF(Actividades!$G$8:$G$210,C43,Actividades!$AB$8:$AB$210))</f>
        <v>1</v>
      </c>
      <c r="H43" s="146" t="str">
        <f>IF(SUMIF(Actividades!$G$8:$G$210,C43,Actividades!$M$8:$M$210)=0,"",SUMIF(Actividades!$G$8:$G$210,C43,Actividades!$M$8:$M$210))</f>
        <v/>
      </c>
      <c r="I43" s="146" t="str">
        <f>IF(SUMIF(Actividades!$G$8:$G$210,C43,Actividades!$O$8:$O$210)=0,"",SUMIF(Actividades!$G$8:$G$210,C43,Actividades!$O$8:$O$210))</f>
        <v/>
      </c>
      <c r="J43" s="146" t="str">
        <f>IF(SUMIF(Actividades!$G$8:$G$210,C43,Actividades!$Q$8:$Q$210)=0,"",SUMIF(Actividades!$G$8:$G$210,C43,Actividades!$Q$8:$Q$210))</f>
        <v/>
      </c>
      <c r="K43" s="145" t="str">
        <f t="shared" si="0"/>
        <v/>
      </c>
      <c r="L43" s="145" t="str">
        <f t="shared" si="1"/>
        <v/>
      </c>
      <c r="M43" s="128" t="s">
        <v>4355</v>
      </c>
      <c r="O43" s="121">
        <v>4.0000000000000008E-2</v>
      </c>
    </row>
    <row r="44" spans="1:15" x14ac:dyDescent="0.35">
      <c r="A44" s="212"/>
      <c r="B44" s="142" t="s">
        <v>3281</v>
      </c>
      <c r="C44" s="147" t="s">
        <v>3243</v>
      </c>
      <c r="D44" s="144" t="s">
        <v>3269</v>
      </c>
      <c r="E44" s="128" t="s">
        <v>3270</v>
      </c>
      <c r="F44" s="145">
        <v>0.2</v>
      </c>
      <c r="G44" s="145">
        <f>IF(SUMIF(Actividades!$G$8:$G$210,C44,Actividades!$AB$8:$AB$210)=0,"",SUMIF(Actividades!$G$8:$G$210,C44,Actividades!$AC$8:$AC$210)/SUMIF(Actividades!$G$8:$G$210,C44,Actividades!$AB$8:$AB$210))</f>
        <v>1</v>
      </c>
      <c r="H44" s="146" t="str">
        <f>IF(SUMIF(Actividades!$G$8:$G$210,C44,Actividades!$M$8:$M$210)=0,"",SUMIF(Actividades!$G$8:$G$210,C44,Actividades!$M$8:$M$210))</f>
        <v/>
      </c>
      <c r="I44" s="146" t="str">
        <f>IF(SUMIF(Actividades!$G$8:$G$210,C44,Actividades!$O$8:$O$210)=0,"",SUMIF(Actividades!$G$8:$G$210,C44,Actividades!$O$8:$O$210))</f>
        <v/>
      </c>
      <c r="J44" s="146" t="str">
        <f>IF(SUMIF(Actividades!$G$8:$G$210,C44,Actividades!$Q$8:$Q$210)=0,"",SUMIF(Actividades!$G$8:$G$210,C44,Actividades!$Q$8:$Q$210))</f>
        <v/>
      </c>
      <c r="K44" s="145" t="str">
        <f t="shared" si="0"/>
        <v/>
      </c>
      <c r="L44" s="145" t="str">
        <f t="shared" si="1"/>
        <v/>
      </c>
      <c r="M44" s="128" t="s">
        <v>4356</v>
      </c>
      <c r="O44" s="121">
        <v>4.0000000000000008E-2</v>
      </c>
    </row>
    <row r="45" spans="1:15" x14ac:dyDescent="0.35">
      <c r="A45" s="212"/>
      <c r="B45" s="142" t="s">
        <v>3282</v>
      </c>
      <c r="C45" s="147" t="s">
        <v>3244</v>
      </c>
      <c r="D45" s="144" t="s">
        <v>3271</v>
      </c>
      <c r="E45" s="128" t="s">
        <v>3226</v>
      </c>
      <c r="F45" s="145">
        <v>0.2</v>
      </c>
      <c r="G45" s="145">
        <f>IF(SUMIF(Actividades!$G$8:$G$210,C45,Actividades!$AB$8:$AB$210)=0,"",SUMIF(Actividades!$G$8:$G$210,C45,Actividades!$AC$8:$AC$210)/SUMIF(Actividades!$G$8:$G$210,C45,Actividades!$AB$8:$AB$210))</f>
        <v>1</v>
      </c>
      <c r="H45" s="146" t="str">
        <f>IF(SUMIF(Actividades!$G$8:$G$210,C45,Actividades!$M$8:$M$210)=0,"",SUMIF(Actividades!$G$8:$G$210,C45,Actividades!$M$8:$M$210))</f>
        <v/>
      </c>
      <c r="I45" s="146" t="str">
        <f>IF(SUMIF(Actividades!$G$8:$G$210,C45,Actividades!$O$8:$O$210)=0,"",SUMIF(Actividades!$G$8:$G$210,C45,Actividades!$O$8:$O$210))</f>
        <v/>
      </c>
      <c r="J45" s="146" t="str">
        <f>IF(SUMIF(Actividades!$G$8:$G$210,C45,Actividades!$Q$8:$Q$210)=0,"",SUMIF(Actividades!$G$8:$G$210,C45,Actividades!$Q$8:$Q$210))</f>
        <v/>
      </c>
      <c r="K45" s="145" t="str">
        <f t="shared" si="0"/>
        <v/>
      </c>
      <c r="L45" s="145" t="str">
        <f t="shared" si="1"/>
        <v/>
      </c>
      <c r="M45" s="128" t="s">
        <v>4357</v>
      </c>
      <c r="O45" s="121">
        <v>0.03</v>
      </c>
    </row>
    <row r="46" spans="1:15" ht="20" x14ac:dyDescent="0.35">
      <c r="A46" s="212"/>
      <c r="B46" s="142" t="s">
        <v>3282</v>
      </c>
      <c r="C46" s="147" t="s">
        <v>3245</v>
      </c>
      <c r="D46" s="144" t="s">
        <v>3272</v>
      </c>
      <c r="E46" s="128" t="s">
        <v>3273</v>
      </c>
      <c r="F46" s="145">
        <v>0.3</v>
      </c>
      <c r="G46" s="145">
        <f>IF(SUMIF(Actividades!$G$8:$G$210,C46,Actividades!$AB$8:$AB$210)=0,"",SUMIF(Actividades!$G$8:$G$210,C46,Actividades!$AC$8:$AC$210)/SUMIF(Actividades!$G$8:$G$210,C46,Actividades!$AB$8:$AB$210))</f>
        <v>1</v>
      </c>
      <c r="H46" s="146" t="str">
        <f>IF(SUMIF(Actividades!$G$8:$G$210,C46,Actividades!$M$8:$M$210)=0,"",SUMIF(Actividades!$G$8:$G$210,C46,Actividades!$M$8:$M$210))</f>
        <v/>
      </c>
      <c r="I46" s="146" t="str">
        <f>IF(SUMIF(Actividades!$G$8:$G$210,C46,Actividades!$O$8:$O$210)=0,"",SUMIF(Actividades!$G$8:$G$210,C46,Actividades!$O$8:$O$210))</f>
        <v/>
      </c>
      <c r="J46" s="146" t="str">
        <f>IF(SUMIF(Actividades!$G$8:$G$210,C46,Actividades!$Q$8:$Q$210)=0,"",SUMIF(Actividades!$G$8:$G$210,C46,Actividades!$Q$8:$Q$210))</f>
        <v/>
      </c>
      <c r="K46" s="145" t="str">
        <f t="shared" si="0"/>
        <v/>
      </c>
      <c r="L46" s="145" t="str">
        <f t="shared" si="1"/>
        <v/>
      </c>
      <c r="M46" s="128" t="s">
        <v>4358</v>
      </c>
      <c r="O46" s="121">
        <v>4.4999999999999998E-2</v>
      </c>
    </row>
    <row r="47" spans="1:15" ht="20" x14ac:dyDescent="0.35">
      <c r="A47" s="212"/>
      <c r="B47" s="142" t="s">
        <v>3282</v>
      </c>
      <c r="C47" s="147" t="s">
        <v>3246</v>
      </c>
      <c r="D47" s="144" t="s">
        <v>3274</v>
      </c>
      <c r="E47" s="128" t="s">
        <v>3275</v>
      </c>
      <c r="F47" s="145">
        <v>0.3</v>
      </c>
      <c r="G47" s="145">
        <f>IF(SUMIF(Actividades!$G$8:$G$210,C47,Actividades!$AB$8:$AB$210)=0,"",SUMIF(Actividades!$G$8:$G$210,C47,Actividades!$AC$8:$AC$210)/SUMIF(Actividades!$G$8:$G$210,C47,Actividades!$AB$8:$AB$210))</f>
        <v>1</v>
      </c>
      <c r="H47" s="146" t="str">
        <f>IF(SUMIF(Actividades!$G$8:$G$210,C47,Actividades!$M$8:$M$210)=0,"",SUMIF(Actividades!$G$8:$G$210,C47,Actividades!$M$8:$M$210))</f>
        <v/>
      </c>
      <c r="I47" s="146" t="str">
        <f>IF(SUMIF(Actividades!$G$8:$G$210,C47,Actividades!$O$8:$O$210)=0,"",SUMIF(Actividades!$G$8:$G$210,C47,Actividades!$O$8:$O$210))</f>
        <v/>
      </c>
      <c r="J47" s="146" t="str">
        <f>IF(SUMIF(Actividades!$G$8:$G$210,C47,Actividades!$Q$8:$Q$210)=0,"",SUMIF(Actividades!$G$8:$G$210,C47,Actividades!$Q$8:$Q$210))</f>
        <v/>
      </c>
      <c r="K47" s="145" t="str">
        <f t="shared" si="0"/>
        <v/>
      </c>
      <c r="L47" s="145" t="str">
        <f t="shared" si="1"/>
        <v/>
      </c>
      <c r="M47" s="128" t="s">
        <v>4359</v>
      </c>
      <c r="O47" s="121">
        <v>4.4999999999999998E-2</v>
      </c>
    </row>
    <row r="48" spans="1:15" x14ac:dyDescent="0.35">
      <c r="A48" s="213"/>
      <c r="B48" s="142" t="s">
        <v>3282</v>
      </c>
      <c r="C48" s="147" t="s">
        <v>3247</v>
      </c>
      <c r="D48" s="144" t="s">
        <v>3276</v>
      </c>
      <c r="E48" s="128" t="s">
        <v>3277</v>
      </c>
      <c r="F48" s="145">
        <v>0.2</v>
      </c>
      <c r="G48" s="145">
        <f>IF(SUMIF(Actividades!$G$8:$G$210,C48,Actividades!$AB$8:$AB$210)=0,"",SUMIF(Actividades!$G$8:$G$210,C48,Actividades!$AC$8:$AC$210)/SUMIF(Actividades!$G$8:$G$210,C48,Actividades!$AB$8:$AB$210))</f>
        <v>1</v>
      </c>
      <c r="H48" s="146" t="str">
        <f>IF(SUMIF(Actividades!$G$8:$G$210,C48,Actividades!$M$8:$M$210)=0,"",SUMIF(Actividades!$G$8:$G$210,C48,Actividades!$M$8:$M$210))</f>
        <v/>
      </c>
      <c r="I48" s="146" t="str">
        <f>IF(SUMIF(Actividades!$G$8:$G$210,C48,Actividades!$O$8:$O$210)=0,"",SUMIF(Actividades!$G$8:$G$210,C48,Actividades!$O$8:$O$210))</f>
        <v/>
      </c>
      <c r="J48" s="146" t="str">
        <f>IF(SUMIF(Actividades!$G$8:$G$210,C48,Actividades!$Q$8:$Q$210)=0,"",SUMIF(Actividades!$G$8:$G$210,C48,Actividades!$Q$8:$Q$210))</f>
        <v/>
      </c>
      <c r="K48" s="145" t="str">
        <f t="shared" si="0"/>
        <v/>
      </c>
      <c r="L48" s="145" t="str">
        <f t="shared" si="1"/>
        <v/>
      </c>
      <c r="M48" s="128" t="s">
        <v>4360</v>
      </c>
      <c r="O48" s="121">
        <v>0.03</v>
      </c>
    </row>
    <row r="49" spans="1:15" ht="39" customHeight="1" x14ac:dyDescent="0.35">
      <c r="A49" s="215" t="s">
        <v>1668</v>
      </c>
      <c r="B49" s="152" t="s">
        <v>1639</v>
      </c>
      <c r="C49" s="148" t="s">
        <v>1645</v>
      </c>
      <c r="D49" s="153" t="s">
        <v>851</v>
      </c>
      <c r="E49" s="133" t="s">
        <v>957</v>
      </c>
      <c r="F49" s="149">
        <v>0.25</v>
      </c>
      <c r="G49" s="149">
        <f>IF(SUMIF(Actividades!$G$8:$G$210,C49,Actividades!$AB$8:$AB$210)=0,"",SUMIF(Actividades!$G$8:$G$210,C49,Actividades!$AC$8:$AC$210)/SUMIF(Actividades!$G$8:$G$210,C49,Actividades!$AB$8:$AB$210))</f>
        <v>1</v>
      </c>
      <c r="H49" s="150" t="str">
        <f>IF(SUMIF(Actividades!$G$8:$G$210,C49,Actividades!$M$8:$M$210)=0,"",SUMIF(Actividades!$G$8:$G$210,C49,Actividades!$M$8:$M$210))</f>
        <v/>
      </c>
      <c r="I49" s="150" t="str">
        <f>IF(SUMIF(Actividades!$G$8:$G$210,C49,Actividades!$O$8:$O$210)=0,"",SUMIF(Actividades!$G$8:$G$210,C49,Actividades!$O$8:$O$210))</f>
        <v/>
      </c>
      <c r="J49" s="150" t="str">
        <f>IF(SUMIF(Actividades!$G$8:$G$210,C49,Actividades!$Q$8:$Q$210)=0,"",SUMIF(Actividades!$G$8:$G$210,C49,Actividades!$Q$8:$Q$210))</f>
        <v/>
      </c>
      <c r="K49" s="149" t="str">
        <f t="shared" si="0"/>
        <v/>
      </c>
      <c r="L49" s="149" t="str">
        <f t="shared" si="1"/>
        <v/>
      </c>
      <c r="M49" s="133" t="s">
        <v>3858</v>
      </c>
      <c r="O49" s="121">
        <v>2.5000000000000001E-2</v>
      </c>
    </row>
    <row r="50" spans="1:15" ht="20" x14ac:dyDescent="0.35">
      <c r="A50" s="215"/>
      <c r="B50" s="152" t="s">
        <v>1639</v>
      </c>
      <c r="C50" s="148" t="s">
        <v>1646</v>
      </c>
      <c r="D50" s="153" t="s">
        <v>850</v>
      </c>
      <c r="E50" s="133" t="s">
        <v>958</v>
      </c>
      <c r="F50" s="149">
        <v>0.25</v>
      </c>
      <c r="G50" s="149">
        <f>IF(SUMIF(Actividades!$G$8:$G$210,C50,Actividades!$AB$8:$AB$210)=0,"",SUMIF(Actividades!$G$8:$G$210,C50,Actividades!$AC$8:$AC$210)/SUMIF(Actividades!$G$8:$G$210,C50,Actividades!$AB$8:$AB$210))</f>
        <v>1</v>
      </c>
      <c r="H50" s="150" t="str">
        <f>IF(SUMIF(Actividades!$G$8:$G$210,C50,Actividades!$M$8:$M$210)=0,"",SUMIF(Actividades!$G$8:$G$210,C50,Actividades!$M$8:$M$210))</f>
        <v/>
      </c>
      <c r="I50" s="150" t="str">
        <f>IF(SUMIF(Actividades!$G$8:$G$210,C50,Actividades!$O$8:$O$210)=0,"",SUMIF(Actividades!$G$8:$G$210,C50,Actividades!$O$8:$O$210))</f>
        <v/>
      </c>
      <c r="J50" s="150" t="str">
        <f>IF(SUMIF(Actividades!$G$8:$G$210,C50,Actividades!$Q$8:$Q$210)=0,"",SUMIF(Actividades!$G$8:$G$210,C50,Actividades!$Q$8:$Q$210))</f>
        <v/>
      </c>
      <c r="K50" s="149" t="str">
        <f t="shared" si="0"/>
        <v/>
      </c>
      <c r="L50" s="149" t="str">
        <f t="shared" si="1"/>
        <v/>
      </c>
      <c r="M50" s="133" t="s">
        <v>3859</v>
      </c>
      <c r="O50" s="121">
        <v>2.5000000000000001E-2</v>
      </c>
    </row>
    <row r="51" spans="1:15" ht="20" x14ac:dyDescent="0.35">
      <c r="A51" s="215"/>
      <c r="B51" s="152" t="s">
        <v>1639</v>
      </c>
      <c r="C51" s="148" t="s">
        <v>1647</v>
      </c>
      <c r="D51" s="153" t="s">
        <v>852</v>
      </c>
      <c r="E51" s="133" t="s">
        <v>959</v>
      </c>
      <c r="F51" s="149">
        <v>0.25</v>
      </c>
      <c r="G51" s="149">
        <f>IF(SUMIF(Actividades!$G$8:$G$210,C51,Actividades!$AB$8:$AB$210)=0,"",SUMIF(Actividades!$G$8:$G$210,C51,Actividades!$AC$8:$AC$210)/SUMIF(Actividades!$G$8:$G$210,C51,Actividades!$AB$8:$AB$210))</f>
        <v>1</v>
      </c>
      <c r="H51" s="150" t="str">
        <f>IF(SUMIF(Actividades!$G$8:$G$210,C51,Actividades!$M$8:$M$210)=0,"",SUMIF(Actividades!$G$8:$G$210,C51,Actividades!$M$8:$M$210))</f>
        <v/>
      </c>
      <c r="I51" s="150" t="str">
        <f>IF(SUMIF(Actividades!$G$8:$G$210,C51,Actividades!$O$8:$O$210)=0,"",SUMIF(Actividades!$G$8:$G$210,C51,Actividades!$O$8:$O$210))</f>
        <v/>
      </c>
      <c r="J51" s="150" t="str">
        <f>IF(SUMIF(Actividades!$G$8:$G$210,C51,Actividades!$Q$8:$Q$210)=0,"",SUMIF(Actividades!$G$8:$G$210,C51,Actividades!$Q$8:$Q$210))</f>
        <v/>
      </c>
      <c r="K51" s="149" t="str">
        <f t="shared" si="0"/>
        <v/>
      </c>
      <c r="L51" s="149" t="str">
        <f t="shared" si="1"/>
        <v/>
      </c>
      <c r="M51" s="133" t="s">
        <v>3860</v>
      </c>
      <c r="O51" s="121">
        <v>2.5000000000000001E-2</v>
      </c>
    </row>
    <row r="52" spans="1:15" ht="20" x14ac:dyDescent="0.35">
      <c r="A52" s="215"/>
      <c r="B52" s="152" t="s">
        <v>1639</v>
      </c>
      <c r="C52" s="148" t="s">
        <v>1648</v>
      </c>
      <c r="D52" s="153" t="s">
        <v>853</v>
      </c>
      <c r="E52" s="133" t="s">
        <v>960</v>
      </c>
      <c r="F52" s="149">
        <v>0.25</v>
      </c>
      <c r="G52" s="149">
        <f>IF(SUMIF(Actividades!$G$8:$G$210,C52,Actividades!$AB$8:$AB$210)=0,"",SUMIF(Actividades!$G$8:$G$210,C52,Actividades!$AC$8:$AC$210)/SUMIF(Actividades!$G$8:$G$210,C52,Actividades!$AB$8:$AB$210))</f>
        <v>1</v>
      </c>
      <c r="H52" s="150" t="str">
        <f>IF(SUMIF(Actividades!$G$8:$G$210,C52,Actividades!$M$8:$M$210)=0,"",SUMIF(Actividades!$G$8:$G$210,C52,Actividades!$M$8:$M$210))</f>
        <v/>
      </c>
      <c r="I52" s="150" t="str">
        <f>IF(SUMIF(Actividades!$G$8:$G$210,C52,Actividades!$O$8:$O$210)=0,"",SUMIF(Actividades!$G$8:$G$210,C52,Actividades!$O$8:$O$210))</f>
        <v/>
      </c>
      <c r="J52" s="150" t="str">
        <f>IF(SUMIF(Actividades!$G$8:$G$210,C52,Actividades!$Q$8:$Q$210)=0,"",SUMIF(Actividades!$G$8:$G$210,C52,Actividades!$Q$8:$Q$210))</f>
        <v/>
      </c>
      <c r="K52" s="149" t="str">
        <f t="shared" si="0"/>
        <v/>
      </c>
      <c r="L52" s="149" t="str">
        <f t="shared" si="1"/>
        <v/>
      </c>
      <c r="M52" s="133" t="s">
        <v>3861</v>
      </c>
      <c r="O52" s="121">
        <v>2.5000000000000001E-2</v>
      </c>
    </row>
    <row r="53" spans="1:15" ht="39" customHeight="1" x14ac:dyDescent="0.35">
      <c r="A53" s="215"/>
      <c r="B53" s="152" t="s">
        <v>1640</v>
      </c>
      <c r="C53" s="148" t="s">
        <v>1649</v>
      </c>
      <c r="D53" s="153" t="s">
        <v>1069</v>
      </c>
      <c r="E53" s="133"/>
      <c r="F53" s="149">
        <v>1</v>
      </c>
      <c r="G53" s="149">
        <f>IF(SUMIF(Actividades!$G$8:$G$210,C53,Actividades!$AB$8:$AB$210)=0,"",SUMIF(Actividades!$G$8:$G$210,C53,Actividades!$AC$8:$AC$210)/SUMIF(Actividades!$G$8:$G$210,C53,Actividades!$AB$8:$AB$210))</f>
        <v>1</v>
      </c>
      <c r="H53" s="150">
        <f>IF(SUMIF(Actividades!$G$8:$G$210,C53,Actividades!$M$8:$M$210)=0,"",SUMIF(Actividades!$G$8:$G$210,C53,Actividades!$M$8:$M$210))</f>
        <v>4852906820</v>
      </c>
      <c r="I53" s="150">
        <f>IF(SUMIF(Actividades!$G$8:$G$210,C53,Actividades!$O$8:$O$210)=0,"",SUMIF(Actividades!$G$8:$G$210,C53,Actividades!$O$8:$O$210))</f>
        <v>978607794</v>
      </c>
      <c r="J53" s="150">
        <f>IF(SUMIF(Actividades!$G$8:$G$210,C53,Actividades!$Q$8:$Q$210)=0,"",SUMIF(Actividades!$G$8:$G$210,C53,Actividades!$Q$8:$Q$210))</f>
        <v>277357794</v>
      </c>
      <c r="K53" s="149">
        <f t="shared" si="0"/>
        <v>0.2834207899227093</v>
      </c>
      <c r="L53" s="149">
        <f t="shared" si="1"/>
        <v>5.7152919742233993E-2</v>
      </c>
      <c r="M53" s="133" t="s">
        <v>4337</v>
      </c>
      <c r="O53" s="121">
        <v>0.55000000000000004</v>
      </c>
    </row>
    <row r="54" spans="1:15" ht="39" customHeight="1" x14ac:dyDescent="0.35">
      <c r="A54" s="215"/>
      <c r="B54" s="152" t="s">
        <v>1642</v>
      </c>
      <c r="C54" s="148" t="s">
        <v>1650</v>
      </c>
      <c r="D54" s="153" t="s">
        <v>1071</v>
      </c>
      <c r="E54" s="133"/>
      <c r="F54" s="149">
        <v>1</v>
      </c>
      <c r="G54" s="149">
        <f>IF(SUMIF(Actividades!$G$8:$G$210,C54,Actividades!$AB$8:$AB$210)=0,"",SUMIF(Actividades!$G$8:$G$210,C54,Actividades!$AC$8:$AC$210)/SUMIF(Actividades!$G$8:$G$210,C54,Actividades!$AB$8:$AB$210))</f>
        <v>1</v>
      </c>
      <c r="H54" s="150">
        <f>IF(SUMIF(Actividades!$G$8:$G$210,C54,Actividades!$M$8:$M$210)=0,"",SUMIF(Actividades!$G$8:$G$210,C54,Actividades!$M$8:$M$210))</f>
        <v>857093180</v>
      </c>
      <c r="I54" s="150">
        <f>IF(SUMIF(Actividades!$G$8:$G$210,C54,Actividades!$O$8:$O$210)=0,"",SUMIF(Actividades!$G$8:$G$210,C54,Actividades!$O$8:$O$210))</f>
        <v>214273295</v>
      </c>
      <c r="J54" s="150">
        <f>IF(SUMIF(Actividades!$G$8:$G$210,C54,Actividades!$Q$8:$Q$210)=0,"",SUMIF(Actividades!$G$8:$G$210,C54,Actividades!$Q$8:$Q$210))</f>
        <v>214273295</v>
      </c>
      <c r="K54" s="149">
        <f t="shared" si="0"/>
        <v>1</v>
      </c>
      <c r="L54" s="149">
        <f t="shared" si="1"/>
        <v>0.25</v>
      </c>
      <c r="M54" s="133"/>
      <c r="O54" s="121">
        <v>0.35</v>
      </c>
    </row>
    <row r="55" spans="1:15" ht="39" customHeight="1" x14ac:dyDescent="0.35">
      <c r="A55" s="211" t="s">
        <v>477</v>
      </c>
      <c r="B55" s="142" t="s">
        <v>3584</v>
      </c>
      <c r="C55" s="147" t="s">
        <v>3162</v>
      </c>
      <c r="D55" s="144" t="s">
        <v>851</v>
      </c>
      <c r="E55" s="128" t="s">
        <v>957</v>
      </c>
      <c r="F55" s="145">
        <v>0.25</v>
      </c>
      <c r="G55" s="145">
        <f>IF(SUMIF(Actividades!$G$8:$G$210,C55,Actividades!$AB$8:$AB$210)=0,"",SUMIF(Actividades!$G$8:$G$210,C55,Actividades!$AC$8:$AC$210)/SUMIF(Actividades!$G$8:$G$210,C55,Actividades!$AB$8:$AB$210))</f>
        <v>1</v>
      </c>
      <c r="H55" s="146" t="str">
        <f>IF(SUMIF(Actividades!$G$8:$G$210,C55,Actividades!$M$8:$M$210)=0,"",SUMIF(Actividades!$G$8:$G$210,C55,Actividades!$M$8:$M$210))</f>
        <v/>
      </c>
      <c r="I55" s="146" t="str">
        <f>IF(SUMIF(Actividades!$G$8:$G$210,C55,Actividades!$O$8:$O$210)=0,"",SUMIF(Actividades!$G$8:$G$210,C55,Actividades!$O$8:$O$210))</f>
        <v/>
      </c>
      <c r="J55" s="146" t="str">
        <f>IF(SUMIF(Actividades!$G$8:$G$210,C55,Actividades!$Q$8:$Q$210)=0,"",SUMIF(Actividades!$G$8:$G$210,C55,Actividades!$Q$8:$Q$210))</f>
        <v/>
      </c>
      <c r="K55" s="145" t="str">
        <f t="shared" si="0"/>
        <v/>
      </c>
      <c r="L55" s="145" t="str">
        <f t="shared" si="1"/>
        <v/>
      </c>
      <c r="M55" s="128" t="s">
        <v>3858</v>
      </c>
      <c r="O55" s="121">
        <v>2.5000000000000001E-2</v>
      </c>
    </row>
    <row r="56" spans="1:15" ht="20" x14ac:dyDescent="0.35">
      <c r="A56" s="212"/>
      <c r="B56" s="142" t="s">
        <v>3584</v>
      </c>
      <c r="C56" s="147" t="s">
        <v>3163</v>
      </c>
      <c r="D56" s="144" t="s">
        <v>850</v>
      </c>
      <c r="E56" s="128" t="s">
        <v>958</v>
      </c>
      <c r="F56" s="145">
        <v>0.25</v>
      </c>
      <c r="G56" s="145">
        <f>IF(SUMIF(Actividades!$G$8:$G$210,C56,Actividades!$AB$8:$AB$210)=0,"",SUMIF(Actividades!$G$8:$G$210,C56,Actividades!$AC$8:$AC$210)/SUMIF(Actividades!$G$8:$G$210,C56,Actividades!$AB$8:$AB$210))</f>
        <v>1</v>
      </c>
      <c r="H56" s="146" t="str">
        <f>IF(SUMIF(Actividades!$G$8:$G$210,C56,Actividades!$M$8:$M$210)=0,"",SUMIF(Actividades!$G$8:$G$210,C56,Actividades!$M$8:$M$210))</f>
        <v/>
      </c>
      <c r="I56" s="146" t="str">
        <f>IF(SUMIF(Actividades!$G$8:$G$210,C56,Actividades!$O$8:$O$210)=0,"",SUMIF(Actividades!$G$8:$G$210,C56,Actividades!$O$8:$O$210))</f>
        <v/>
      </c>
      <c r="J56" s="146" t="str">
        <f>IF(SUMIF(Actividades!$G$8:$G$210,C56,Actividades!$Q$8:$Q$210)=0,"",SUMIF(Actividades!$G$8:$G$210,C56,Actividades!$Q$8:$Q$210))</f>
        <v/>
      </c>
      <c r="K56" s="145" t="str">
        <f t="shared" si="0"/>
        <v/>
      </c>
      <c r="L56" s="145" t="str">
        <f t="shared" si="1"/>
        <v/>
      </c>
      <c r="M56" s="128" t="s">
        <v>3859</v>
      </c>
      <c r="O56" s="121">
        <v>2.5000000000000001E-2</v>
      </c>
    </row>
    <row r="57" spans="1:15" ht="20" x14ac:dyDescent="0.35">
      <c r="A57" s="212"/>
      <c r="B57" s="142" t="s">
        <v>3584</v>
      </c>
      <c r="C57" s="147" t="s">
        <v>3164</v>
      </c>
      <c r="D57" s="144" t="s">
        <v>852</v>
      </c>
      <c r="E57" s="128" t="s">
        <v>959</v>
      </c>
      <c r="F57" s="145">
        <v>0.25</v>
      </c>
      <c r="G57" s="145">
        <f>IF(SUMIF(Actividades!$G$8:$G$210,C57,Actividades!$AB$8:$AB$210)=0,"",SUMIF(Actividades!$G$8:$G$210,C57,Actividades!$AC$8:$AC$210)/SUMIF(Actividades!$G$8:$G$210,C57,Actividades!$AB$8:$AB$210))</f>
        <v>1</v>
      </c>
      <c r="H57" s="146" t="str">
        <f>IF(SUMIF(Actividades!$G$8:$G$210,C57,Actividades!$M$8:$M$210)=0,"",SUMIF(Actividades!$G$8:$G$210,C57,Actividades!$M$8:$M$210))</f>
        <v/>
      </c>
      <c r="I57" s="146" t="str">
        <f>IF(SUMIF(Actividades!$G$8:$G$210,C57,Actividades!$O$8:$O$210)=0,"",SUMIF(Actividades!$G$8:$G$210,C57,Actividades!$O$8:$O$210))</f>
        <v/>
      </c>
      <c r="J57" s="146" t="str">
        <f>IF(SUMIF(Actividades!$G$8:$G$210,C57,Actividades!$Q$8:$Q$210)=0,"",SUMIF(Actividades!$G$8:$G$210,C57,Actividades!$Q$8:$Q$210))</f>
        <v/>
      </c>
      <c r="K57" s="145" t="str">
        <f t="shared" si="0"/>
        <v/>
      </c>
      <c r="L57" s="145" t="str">
        <f t="shared" si="1"/>
        <v/>
      </c>
      <c r="M57" s="128" t="s">
        <v>3860</v>
      </c>
      <c r="O57" s="121">
        <v>2.5000000000000001E-2</v>
      </c>
    </row>
    <row r="58" spans="1:15" ht="20" x14ac:dyDescent="0.35">
      <c r="A58" s="212"/>
      <c r="B58" s="142" t="s">
        <v>3584</v>
      </c>
      <c r="C58" s="147" t="s">
        <v>3165</v>
      </c>
      <c r="D58" s="144" t="s">
        <v>853</v>
      </c>
      <c r="E58" s="128" t="s">
        <v>960</v>
      </c>
      <c r="F58" s="145">
        <v>0.25</v>
      </c>
      <c r="G58" s="145">
        <f>IF(SUMIF(Actividades!$G$8:$G$210,C58,Actividades!$AB$8:$AB$210)=0,"",SUMIF(Actividades!$G$8:$G$210,C58,Actividades!$AC$8:$AC$210)/SUMIF(Actividades!$G$8:$G$210,C58,Actividades!$AB$8:$AB$210))</f>
        <v>1</v>
      </c>
      <c r="H58" s="146" t="str">
        <f>IF(SUMIF(Actividades!$G$8:$G$210,C58,Actividades!$M$8:$M$210)=0,"",SUMIF(Actividades!$G$8:$G$210,C58,Actividades!$M$8:$M$210))</f>
        <v/>
      </c>
      <c r="I58" s="146" t="str">
        <f>IF(SUMIF(Actividades!$G$8:$G$210,C58,Actividades!$O$8:$O$210)=0,"",SUMIF(Actividades!$G$8:$G$210,C58,Actividades!$O$8:$O$210))</f>
        <v/>
      </c>
      <c r="J58" s="146" t="str">
        <f>IF(SUMIF(Actividades!$G$8:$G$210,C58,Actividades!$Q$8:$Q$210)=0,"",SUMIF(Actividades!$G$8:$G$210,C58,Actividades!$Q$8:$Q$210))</f>
        <v/>
      </c>
      <c r="K58" s="145" t="str">
        <f t="shared" si="0"/>
        <v/>
      </c>
      <c r="L58" s="145" t="str">
        <f t="shared" si="1"/>
        <v/>
      </c>
      <c r="M58" s="128" t="s">
        <v>3861</v>
      </c>
      <c r="O58" s="121">
        <v>2.5000000000000001E-2</v>
      </c>
    </row>
    <row r="59" spans="1:15" ht="39" customHeight="1" x14ac:dyDescent="0.35">
      <c r="A59" s="212"/>
      <c r="B59" s="142" t="s">
        <v>3585</v>
      </c>
      <c r="C59" s="147" t="s">
        <v>3570</v>
      </c>
      <c r="D59" s="144" t="s">
        <v>3586</v>
      </c>
      <c r="E59" s="128" t="s">
        <v>3587</v>
      </c>
      <c r="F59" s="145">
        <v>0.25</v>
      </c>
      <c r="G59" s="145">
        <f>IF(SUMIF(Actividades!$G$8:$G$210,C59,Actividades!$AB$8:$AB$210)=0,"",SUMIF(Actividades!$G$8:$G$210,C59,Actividades!$AC$8:$AC$210)/SUMIF(Actividades!$G$8:$G$210,C59,Actividades!$AB$8:$AB$210))</f>
        <v>1</v>
      </c>
      <c r="H59" s="146" t="str">
        <f>IF(SUMIF(Actividades!$G$8:$G$210,C59,Actividades!$M$8:$M$210)=0,"",SUMIF(Actividades!$G$8:$G$210,C59,Actividades!$M$8:$M$210))</f>
        <v/>
      </c>
      <c r="I59" s="146" t="str">
        <f>IF(SUMIF(Actividades!$G$8:$G$210,C59,Actividades!$O$8:$O$210)=0,"",SUMIF(Actividades!$G$8:$G$210,C59,Actividades!$O$8:$O$210))</f>
        <v/>
      </c>
      <c r="J59" s="146" t="str">
        <f>IF(SUMIF(Actividades!$G$8:$G$210,C59,Actividades!$Q$8:$Q$210)=0,"",SUMIF(Actividades!$G$8:$G$210,C59,Actividades!$Q$8:$Q$210))</f>
        <v/>
      </c>
      <c r="K59" s="145" t="str">
        <f t="shared" si="0"/>
        <v/>
      </c>
      <c r="L59" s="145" t="str">
        <f t="shared" si="1"/>
        <v/>
      </c>
      <c r="M59" s="128" t="s">
        <v>4396</v>
      </c>
      <c r="O59" s="121">
        <v>8.7499999999999994E-2</v>
      </c>
    </row>
    <row r="60" spans="1:15" ht="39" customHeight="1" x14ac:dyDescent="0.35">
      <c r="A60" s="212"/>
      <c r="B60" s="142" t="s">
        <v>3585</v>
      </c>
      <c r="C60" s="147" t="s">
        <v>3575</v>
      </c>
      <c r="D60" s="144" t="s">
        <v>3588</v>
      </c>
      <c r="E60" s="128" t="s">
        <v>3589</v>
      </c>
      <c r="F60" s="145">
        <v>0.25</v>
      </c>
      <c r="G60" s="145">
        <f>IF(SUMIF(Actividades!$G$8:$G$210,C60,Actividades!$AB$8:$AB$210)=0,"",SUMIF(Actividades!$G$8:$G$210,C60,Actividades!$AC$8:$AC$210)/SUMIF(Actividades!$G$8:$G$210,C60,Actividades!$AB$8:$AB$210))</f>
        <v>1</v>
      </c>
      <c r="H60" s="146" t="str">
        <f>IF(SUMIF(Actividades!$G$8:$G$210,C60,Actividades!$M$8:$M$210)=0,"",SUMIF(Actividades!$G$8:$G$210,C60,Actividades!$M$8:$M$210))</f>
        <v/>
      </c>
      <c r="I60" s="146" t="str">
        <f>IF(SUMIF(Actividades!$G$8:$G$210,C60,Actividades!$O$8:$O$210)=0,"",SUMIF(Actividades!$G$8:$G$210,C60,Actividades!$O$8:$O$210))</f>
        <v/>
      </c>
      <c r="J60" s="146" t="str">
        <f>IF(SUMIF(Actividades!$G$8:$G$210,C60,Actividades!$Q$8:$Q$210)=0,"",SUMIF(Actividades!$G$8:$G$210,C60,Actividades!$Q$8:$Q$210))</f>
        <v/>
      </c>
      <c r="K60" s="145" t="str">
        <f t="shared" si="0"/>
        <v/>
      </c>
      <c r="L60" s="145" t="str">
        <f t="shared" si="1"/>
        <v/>
      </c>
      <c r="M60" s="128"/>
      <c r="O60" s="121">
        <v>8.7499999999999994E-2</v>
      </c>
    </row>
    <row r="61" spans="1:15" ht="39" customHeight="1" x14ac:dyDescent="0.35">
      <c r="A61" s="212"/>
      <c r="B61" s="142" t="s">
        <v>3585</v>
      </c>
      <c r="C61" s="147" t="s">
        <v>3578</v>
      </c>
      <c r="D61" s="144" t="s">
        <v>3590</v>
      </c>
      <c r="E61" s="128" t="s">
        <v>3591</v>
      </c>
      <c r="F61" s="145">
        <v>0.25</v>
      </c>
      <c r="G61" s="145">
        <f>IF(SUMIF(Actividades!$G$8:$G$210,C61,Actividades!$AB$8:$AB$210)=0,"",SUMIF(Actividades!$G$8:$G$210,C61,Actividades!$AC$8:$AC$210)/SUMIF(Actividades!$G$8:$G$210,C61,Actividades!$AB$8:$AB$210))</f>
        <v>1</v>
      </c>
      <c r="H61" s="146" t="str">
        <f>IF(SUMIF(Actividades!$G$8:$G$210,C61,Actividades!$M$8:$M$210)=0,"",SUMIF(Actividades!$G$8:$G$210,C61,Actividades!$M$8:$M$210))</f>
        <v/>
      </c>
      <c r="I61" s="146" t="str">
        <f>IF(SUMIF(Actividades!$G$8:$G$210,C61,Actividades!$O$8:$O$210)=0,"",SUMIF(Actividades!$G$8:$G$210,C61,Actividades!$O$8:$O$210))</f>
        <v/>
      </c>
      <c r="J61" s="146" t="str">
        <f>IF(SUMIF(Actividades!$G$8:$G$210,C61,Actividades!$Q$8:$Q$210)=0,"",SUMIF(Actividades!$G$8:$G$210,C61,Actividades!$Q$8:$Q$210))</f>
        <v/>
      </c>
      <c r="K61" s="145" t="str">
        <f t="shared" si="0"/>
        <v/>
      </c>
      <c r="L61" s="145" t="str">
        <f t="shared" si="1"/>
        <v/>
      </c>
      <c r="M61" s="128" t="s">
        <v>4397</v>
      </c>
      <c r="O61" s="121">
        <v>8.7499999999999994E-2</v>
      </c>
    </row>
    <row r="62" spans="1:15" ht="39" customHeight="1" x14ac:dyDescent="0.35">
      <c r="A62" s="213"/>
      <c r="B62" s="142" t="s">
        <v>3585</v>
      </c>
      <c r="C62" s="147" t="s">
        <v>3581</v>
      </c>
      <c r="D62" s="144" t="s">
        <v>3592</v>
      </c>
      <c r="E62" s="128" t="s">
        <v>3593</v>
      </c>
      <c r="F62" s="145">
        <v>0.25</v>
      </c>
      <c r="G62" s="145">
        <f>IF(SUMIF(Actividades!$G$8:$G$210,C62,Actividades!$AB$8:$AB$210)=0,"",SUMIF(Actividades!$G$8:$G$210,C62,Actividades!$AC$8:$AC$210)/SUMIF(Actividades!$G$8:$G$210,C62,Actividades!$AB$8:$AB$210))</f>
        <v>1</v>
      </c>
      <c r="H62" s="146" t="str">
        <f>IF(SUMIF(Actividades!$G$8:$G$210,C62,Actividades!$M$8:$M$210)=0,"",SUMIF(Actividades!$G$8:$G$210,C62,Actividades!$M$8:$M$210))</f>
        <v/>
      </c>
      <c r="I62" s="146" t="str">
        <f>IF(SUMIF(Actividades!$G$8:$G$210,C62,Actividades!$O$8:$O$210)=0,"",SUMIF(Actividades!$G$8:$G$210,C62,Actividades!$O$8:$O$210))</f>
        <v/>
      </c>
      <c r="J62" s="146" t="str">
        <f>IF(SUMIF(Actividades!$G$8:$G$210,C62,Actividades!$Q$8:$Q$210)=0,"",SUMIF(Actividades!$G$8:$G$210,C62,Actividades!$Q$8:$Q$210))</f>
        <v/>
      </c>
      <c r="K62" s="145" t="str">
        <f t="shared" si="0"/>
        <v/>
      </c>
      <c r="L62" s="145" t="str">
        <f t="shared" si="1"/>
        <v/>
      </c>
      <c r="M62" s="128" t="s">
        <v>4398</v>
      </c>
      <c r="O62" s="121">
        <v>8.7499999999999994E-2</v>
      </c>
    </row>
    <row r="63" spans="1:15" ht="20" x14ac:dyDescent="0.35">
      <c r="A63" s="215" t="s">
        <v>18</v>
      </c>
      <c r="B63" s="152" t="s">
        <v>1771</v>
      </c>
      <c r="C63" s="148" t="s">
        <v>1802</v>
      </c>
      <c r="D63" s="153" t="s">
        <v>851</v>
      </c>
      <c r="E63" s="133" t="s">
        <v>957</v>
      </c>
      <c r="F63" s="149">
        <v>0.25</v>
      </c>
      <c r="G63" s="149">
        <f>IF(SUMIF(Actividades!$G$8:$G$210,C63,Actividades!$AB$8:$AB$210)=0,"",SUMIF(Actividades!$G$8:$G$210,C63,Actividades!$AC$8:$AC$210)/SUMIF(Actividades!$G$8:$G$210,C63,Actividades!$AB$8:$AB$210))</f>
        <v>1</v>
      </c>
      <c r="H63" s="150" t="str">
        <f>IF(SUMIF(Actividades!$G$8:$G$210,C63,Actividades!$M$8:$M$210)=0,"",SUMIF(Actividades!$G$8:$G$210,C63,Actividades!$M$8:$M$210))</f>
        <v/>
      </c>
      <c r="I63" s="150" t="str">
        <f>IF(SUMIF(Actividades!$G$8:$G$210,C63,Actividades!$O$8:$O$210)=0,"",SUMIF(Actividades!$G$8:$G$210,C63,Actividades!$O$8:$O$210))</f>
        <v/>
      </c>
      <c r="J63" s="150" t="str">
        <f>IF(SUMIF(Actividades!$G$8:$G$210,C63,Actividades!$Q$8:$Q$210)=0,"",SUMIF(Actividades!$G$8:$G$210,C63,Actividades!$Q$8:$Q$210))</f>
        <v/>
      </c>
      <c r="K63" s="149" t="str">
        <f t="shared" si="0"/>
        <v/>
      </c>
      <c r="L63" s="149" t="str">
        <f t="shared" si="1"/>
        <v/>
      </c>
      <c r="M63" s="133" t="s">
        <v>3858</v>
      </c>
      <c r="O63" s="121">
        <v>2.5000000000000001E-2</v>
      </c>
    </row>
    <row r="64" spans="1:15" ht="20" x14ac:dyDescent="0.35">
      <c r="A64" s="215"/>
      <c r="B64" s="152" t="s">
        <v>1771</v>
      </c>
      <c r="C64" s="148" t="s">
        <v>1803</v>
      </c>
      <c r="D64" s="153" t="s">
        <v>850</v>
      </c>
      <c r="E64" s="133" t="s">
        <v>958</v>
      </c>
      <c r="F64" s="149">
        <v>0.25</v>
      </c>
      <c r="G64" s="149">
        <f>IF(SUMIF(Actividades!$G$8:$G$210,C64,Actividades!$AB$8:$AB$210)=0,"",SUMIF(Actividades!$G$8:$G$210,C64,Actividades!$AC$8:$AC$210)/SUMIF(Actividades!$G$8:$G$210,C64,Actividades!$AB$8:$AB$210))</f>
        <v>1</v>
      </c>
      <c r="H64" s="150" t="str">
        <f>IF(SUMIF(Actividades!$G$8:$G$210,C64,Actividades!$M$8:$M$210)=0,"",SUMIF(Actividades!$G$8:$G$210,C64,Actividades!$M$8:$M$210))</f>
        <v/>
      </c>
      <c r="I64" s="150" t="str">
        <f>IF(SUMIF(Actividades!$G$8:$G$210,C64,Actividades!$O$8:$O$210)=0,"",SUMIF(Actividades!$G$8:$G$210,C64,Actividades!$O$8:$O$210))</f>
        <v/>
      </c>
      <c r="J64" s="150" t="str">
        <f>IF(SUMIF(Actividades!$G$8:$G$210,C64,Actividades!$Q$8:$Q$210)=0,"",SUMIF(Actividades!$G$8:$G$210,C64,Actividades!$Q$8:$Q$210))</f>
        <v/>
      </c>
      <c r="K64" s="149" t="str">
        <f t="shared" si="0"/>
        <v/>
      </c>
      <c r="L64" s="149" t="str">
        <f t="shared" si="1"/>
        <v/>
      </c>
      <c r="M64" s="133" t="s">
        <v>3859</v>
      </c>
      <c r="O64" s="121">
        <v>2.5000000000000001E-2</v>
      </c>
    </row>
    <row r="65" spans="1:15" ht="20" x14ac:dyDescent="0.35">
      <c r="A65" s="215"/>
      <c r="B65" s="152" t="s">
        <v>1771</v>
      </c>
      <c r="C65" s="148" t="s">
        <v>1804</v>
      </c>
      <c r="D65" s="153" t="s">
        <v>852</v>
      </c>
      <c r="E65" s="133" t="s">
        <v>959</v>
      </c>
      <c r="F65" s="149">
        <v>0.25</v>
      </c>
      <c r="G65" s="149">
        <f>IF(SUMIF(Actividades!$G$8:$G$210,C65,Actividades!$AB$8:$AB$210)=0,"",SUMIF(Actividades!$G$8:$G$210,C65,Actividades!$AC$8:$AC$210)/SUMIF(Actividades!$G$8:$G$210,C65,Actividades!$AB$8:$AB$210))</f>
        <v>1</v>
      </c>
      <c r="H65" s="150" t="str">
        <f>IF(SUMIF(Actividades!$G$8:$G$210,C65,Actividades!$M$8:$M$210)=0,"",SUMIF(Actividades!$G$8:$G$210,C65,Actividades!$M$8:$M$210))</f>
        <v/>
      </c>
      <c r="I65" s="150" t="str">
        <f>IF(SUMIF(Actividades!$G$8:$G$210,C65,Actividades!$O$8:$O$210)=0,"",SUMIF(Actividades!$G$8:$G$210,C65,Actividades!$O$8:$O$210))</f>
        <v/>
      </c>
      <c r="J65" s="150" t="str">
        <f>IF(SUMIF(Actividades!$G$8:$G$210,C65,Actividades!$Q$8:$Q$210)=0,"",SUMIF(Actividades!$G$8:$G$210,C65,Actividades!$Q$8:$Q$210))</f>
        <v/>
      </c>
      <c r="K65" s="149" t="str">
        <f t="shared" si="0"/>
        <v/>
      </c>
      <c r="L65" s="149" t="str">
        <f t="shared" si="1"/>
        <v/>
      </c>
      <c r="M65" s="133" t="s">
        <v>3860</v>
      </c>
      <c r="O65" s="121">
        <v>2.5000000000000001E-2</v>
      </c>
    </row>
    <row r="66" spans="1:15" ht="20" x14ac:dyDescent="0.35">
      <c r="A66" s="215"/>
      <c r="B66" s="152" t="s">
        <v>1771</v>
      </c>
      <c r="C66" s="148" t="s">
        <v>1805</v>
      </c>
      <c r="D66" s="153" t="s">
        <v>853</v>
      </c>
      <c r="E66" s="133" t="s">
        <v>960</v>
      </c>
      <c r="F66" s="149">
        <v>0.25</v>
      </c>
      <c r="G66" s="149">
        <f>IF(SUMIF(Actividades!$G$8:$G$210,C66,Actividades!$AB$8:$AB$210)=0,"",SUMIF(Actividades!$G$8:$G$210,C66,Actividades!$AC$8:$AC$210)/SUMIF(Actividades!$G$8:$G$210,C66,Actividades!$AB$8:$AB$210))</f>
        <v>1</v>
      </c>
      <c r="H66" s="150" t="str">
        <f>IF(SUMIF(Actividades!$G$8:$G$210,C66,Actividades!$M$8:$M$210)=0,"",SUMIF(Actividades!$G$8:$G$210,C66,Actividades!$M$8:$M$210))</f>
        <v/>
      </c>
      <c r="I66" s="150" t="str">
        <f>IF(SUMIF(Actividades!$G$8:$G$210,C66,Actividades!$O$8:$O$210)=0,"",SUMIF(Actividades!$G$8:$G$210,C66,Actividades!$O$8:$O$210))</f>
        <v/>
      </c>
      <c r="J66" s="150" t="str">
        <f>IF(SUMIF(Actividades!$G$8:$G$210,C66,Actividades!$Q$8:$Q$210)=0,"",SUMIF(Actividades!$G$8:$G$210,C66,Actividades!$Q$8:$Q$210))</f>
        <v/>
      </c>
      <c r="K66" s="149" t="str">
        <f t="shared" si="0"/>
        <v/>
      </c>
      <c r="L66" s="149" t="str">
        <f t="shared" si="1"/>
        <v/>
      </c>
      <c r="M66" s="133" t="s">
        <v>3861</v>
      </c>
      <c r="O66" s="121">
        <v>2.5000000000000001E-2</v>
      </c>
    </row>
    <row r="67" spans="1:15" ht="23" x14ac:dyDescent="0.35">
      <c r="A67" s="215"/>
      <c r="B67" s="152" t="s">
        <v>1772</v>
      </c>
      <c r="C67" s="148" t="s">
        <v>1806</v>
      </c>
      <c r="D67" s="153" t="s">
        <v>1085</v>
      </c>
      <c r="E67" s="133" t="s">
        <v>1807</v>
      </c>
      <c r="F67" s="149">
        <v>1</v>
      </c>
      <c r="G67" s="149">
        <f>IF(SUMIF(Actividades!$G$8:$G$210,C67,Actividades!$AB$8:$AB$210)=0,"",SUMIF(Actividades!$G$8:$G$210,C67,Actividades!$AC$8:$AC$210)/SUMIF(Actividades!$G$8:$G$210,C67,Actividades!$AB$8:$AB$210))</f>
        <v>1</v>
      </c>
      <c r="H67" s="150">
        <f>IF(SUMIF(Actividades!$G$8:$G$210,C67,Actividades!$M$8:$M$210)=0,"",SUMIF(Actividades!$G$8:$G$210,C67,Actividades!$M$8:$M$210))</f>
        <v>110000000</v>
      </c>
      <c r="I67" s="150">
        <f>IF(SUMIF(Actividades!$G$8:$G$210,C67,Actividades!$O$8:$O$210)=0,"",SUMIF(Actividades!$G$8:$G$210,C67,Actividades!$O$8:$O$210))</f>
        <v>25000000</v>
      </c>
      <c r="J67" s="150">
        <f>IF(SUMIF(Actividades!$G$8:$G$210,C67,Actividades!$Q$8:$Q$210)=0,"",SUMIF(Actividades!$G$8:$G$210,C67,Actividades!$Q$8:$Q$210))</f>
        <v>8053333</v>
      </c>
      <c r="K67" s="149">
        <f t="shared" si="0"/>
        <v>0.32213332</v>
      </c>
      <c r="L67" s="149">
        <f t="shared" si="1"/>
        <v>7.3212118181818178E-2</v>
      </c>
      <c r="M67" s="133" t="s">
        <v>4184</v>
      </c>
      <c r="O67" s="121">
        <v>0.06</v>
      </c>
    </row>
    <row r="68" spans="1:15" ht="20" x14ac:dyDescent="0.35">
      <c r="A68" s="215"/>
      <c r="B68" s="152" t="s">
        <v>1774</v>
      </c>
      <c r="C68" s="148" t="s">
        <v>1808</v>
      </c>
      <c r="D68" s="153" t="s">
        <v>1087</v>
      </c>
      <c r="E68" s="133" t="s">
        <v>1807</v>
      </c>
      <c r="F68" s="149">
        <v>0.5</v>
      </c>
      <c r="G68" s="149">
        <f>IF(SUMIF(Actividades!$G$8:$G$210,C68,Actividades!$AB$8:$AB$210)=0,"",SUMIF(Actividades!$G$8:$G$210,C68,Actividades!$AC$8:$AC$210)/SUMIF(Actividades!$G$8:$G$210,C68,Actividades!$AB$8:$AB$210))</f>
        <v>1</v>
      </c>
      <c r="H68" s="150">
        <f>IF(SUMIF(Actividades!$G$8:$G$210,C68,Actividades!$M$8:$M$210)=0,"",SUMIF(Actividades!$G$8:$G$210,C68,Actividades!$M$8:$M$210))</f>
        <v>580000000</v>
      </c>
      <c r="I68" s="150">
        <f>IF(SUMIF(Actividades!$G$8:$G$210,C68,Actividades!$O$8:$O$210)=0,"",SUMIF(Actividades!$G$8:$G$210,C68,Actividades!$O$8:$O$210))</f>
        <v>145000000</v>
      </c>
      <c r="J68" s="150">
        <f>IF(SUMIF(Actividades!$G$8:$G$210,C68,Actividades!$Q$8:$Q$210)=0,"",SUMIF(Actividades!$G$8:$G$210,C68,Actividades!$Q$8:$Q$210))</f>
        <v>33905583</v>
      </c>
      <c r="K68" s="149">
        <f t="shared" si="0"/>
        <v>0.23383160689655172</v>
      </c>
      <c r="L68" s="149">
        <f t="shared" si="1"/>
        <v>5.845790172413793E-2</v>
      </c>
      <c r="M68" s="133" t="s">
        <v>4185</v>
      </c>
      <c r="O68" s="121">
        <v>0.03</v>
      </c>
    </row>
    <row r="69" spans="1:15" ht="23" x14ac:dyDescent="0.35">
      <c r="A69" s="215"/>
      <c r="B69" s="152" t="s">
        <v>1774</v>
      </c>
      <c r="C69" s="148" t="s">
        <v>1809</v>
      </c>
      <c r="D69" s="153" t="s">
        <v>1810</v>
      </c>
      <c r="E69" s="133" t="s">
        <v>1807</v>
      </c>
      <c r="F69" s="149">
        <v>0.5</v>
      </c>
      <c r="G69" s="149">
        <f>IF(SUMIF(Actividades!$G$8:$G$210,C69,Actividades!$AB$8:$AB$210)=0,"",SUMIF(Actividades!$G$8:$G$210,C69,Actividades!$AC$8:$AC$210)/SUMIF(Actividades!$G$8:$G$210,C69,Actividades!$AB$8:$AB$210))</f>
        <v>1</v>
      </c>
      <c r="H69" s="150" t="str">
        <f>IF(SUMIF(Actividades!$G$8:$G$210,C69,Actividades!$M$8:$M$210)=0,"",SUMIF(Actividades!$G$8:$G$210,C69,Actividades!$M$8:$M$210))</f>
        <v/>
      </c>
      <c r="I69" s="150" t="str">
        <f>IF(SUMIF(Actividades!$G$8:$G$210,C69,Actividades!$O$8:$O$210)=0,"",SUMIF(Actividades!$G$8:$G$210,C69,Actividades!$O$8:$O$210))</f>
        <v/>
      </c>
      <c r="J69" s="150" t="str">
        <f>IF(SUMIF(Actividades!$G$8:$G$210,C69,Actividades!$Q$8:$Q$210)=0,"",SUMIF(Actividades!$G$8:$G$210,C69,Actividades!$Q$8:$Q$210))</f>
        <v/>
      </c>
      <c r="K69" s="149" t="str">
        <f t="shared" si="0"/>
        <v/>
      </c>
      <c r="L69" s="149" t="str">
        <f t="shared" si="1"/>
        <v/>
      </c>
      <c r="M69" s="133" t="s">
        <v>4186</v>
      </c>
      <c r="O69" s="121">
        <v>0.03</v>
      </c>
    </row>
    <row r="70" spans="1:15" ht="20" x14ac:dyDescent="0.35">
      <c r="A70" s="215"/>
      <c r="B70" s="152" t="s">
        <v>1776</v>
      </c>
      <c r="C70" s="148" t="s">
        <v>1811</v>
      </c>
      <c r="D70" s="153" t="s">
        <v>1812</v>
      </c>
      <c r="E70" s="133" t="s">
        <v>1813</v>
      </c>
      <c r="F70" s="149">
        <v>1</v>
      </c>
      <c r="G70" s="149">
        <f>IF(SUMIF(Actividades!$G$8:$G$210,C70,Actividades!$AB$8:$AB$210)=0,"",SUMIF(Actividades!$G$8:$G$210,C70,Actividades!$AC$8:$AC$210)/SUMIF(Actividades!$G$8:$G$210,C70,Actividades!$AB$8:$AB$210))</f>
        <v>1</v>
      </c>
      <c r="H70" s="150" t="str">
        <f>IF(SUMIF(Actividades!$G$8:$G$210,C70,Actividades!$M$8:$M$210)=0,"",SUMIF(Actividades!$G$8:$G$210,C70,Actividades!$M$8:$M$210))</f>
        <v/>
      </c>
      <c r="I70" s="150" t="str">
        <f>IF(SUMIF(Actividades!$G$8:$G$210,C70,Actividades!$O$8:$O$210)=0,"",SUMIF(Actividades!$G$8:$G$210,C70,Actividades!$O$8:$O$210))</f>
        <v/>
      </c>
      <c r="J70" s="150" t="str">
        <f>IF(SUMIF(Actividades!$G$8:$G$210,C70,Actividades!$Q$8:$Q$210)=0,"",SUMIF(Actividades!$G$8:$G$210,C70,Actividades!$Q$8:$Q$210))</f>
        <v/>
      </c>
      <c r="K70" s="149" t="str">
        <f t="shared" si="0"/>
        <v/>
      </c>
      <c r="L70" s="149" t="str">
        <f t="shared" si="1"/>
        <v/>
      </c>
      <c r="M70" s="133" t="s">
        <v>4259</v>
      </c>
      <c r="O70" s="121">
        <v>0.1</v>
      </c>
    </row>
    <row r="71" spans="1:15" x14ac:dyDescent="0.35">
      <c r="A71" s="215"/>
      <c r="B71" s="152" t="s">
        <v>1778</v>
      </c>
      <c r="C71" s="148" t="s">
        <v>1814</v>
      </c>
      <c r="D71" s="153" t="s">
        <v>1815</v>
      </c>
      <c r="E71" s="133" t="s">
        <v>1816</v>
      </c>
      <c r="F71" s="149">
        <v>1</v>
      </c>
      <c r="G71" s="149">
        <f>IF(SUMIF(Actividades!$G$8:$G$210,C71,Actividades!$AB$8:$AB$210)=0,"",SUMIF(Actividades!$G$8:$G$210,C71,Actividades!$AC$8:$AC$210)/SUMIF(Actividades!$G$8:$G$210,C71,Actividades!$AB$8:$AB$210))</f>
        <v>1</v>
      </c>
      <c r="H71" s="150" t="str">
        <f>IF(SUMIF(Actividades!$G$8:$G$210,C71,Actividades!$M$8:$M$210)=0,"",SUMIF(Actividades!$G$8:$G$210,C71,Actividades!$M$8:$M$210))</f>
        <v/>
      </c>
      <c r="I71" s="150" t="str">
        <f>IF(SUMIF(Actividades!$G$8:$G$210,C71,Actividades!$O$8:$O$210)=0,"",SUMIF(Actividades!$G$8:$G$210,C71,Actividades!$O$8:$O$210))</f>
        <v/>
      </c>
      <c r="J71" s="150" t="str">
        <f>IF(SUMIF(Actividades!$G$8:$G$210,C71,Actividades!$Q$8:$Q$210)=0,"",SUMIF(Actividades!$G$8:$G$210,C71,Actividades!$Q$8:$Q$210))</f>
        <v/>
      </c>
      <c r="K71" s="149" t="str">
        <f t="shared" si="0"/>
        <v/>
      </c>
      <c r="L71" s="149" t="str">
        <f t="shared" si="1"/>
        <v/>
      </c>
      <c r="M71" s="133" t="s">
        <v>4241</v>
      </c>
      <c r="O71" s="121">
        <v>0.02</v>
      </c>
    </row>
    <row r="72" spans="1:15" ht="40" x14ac:dyDescent="0.35">
      <c r="A72" s="215"/>
      <c r="B72" s="152" t="s">
        <v>1780</v>
      </c>
      <c r="C72" s="148" t="s">
        <v>1817</v>
      </c>
      <c r="D72" s="153" t="s">
        <v>1818</v>
      </c>
      <c r="E72" s="133" t="s">
        <v>1819</v>
      </c>
      <c r="F72" s="149">
        <v>1</v>
      </c>
      <c r="G72" s="149">
        <f>IF(SUMIF(Actividades!$G$8:$G$210,C72,Actividades!$AB$8:$AB$210)=0,"",SUMIF(Actividades!$G$8:$G$210,C72,Actividades!$AC$8:$AC$210)/SUMIF(Actividades!$G$8:$G$210,C72,Actividades!$AB$8:$AB$210))</f>
        <v>1</v>
      </c>
      <c r="H72" s="150" t="str">
        <f>IF(SUMIF(Actividades!$G$8:$G$210,C72,Actividades!$M$8:$M$210)=0,"",SUMIF(Actividades!$G$8:$G$210,C72,Actividades!$M$8:$M$210))</f>
        <v/>
      </c>
      <c r="I72" s="150" t="str">
        <f>IF(SUMIF(Actividades!$G$8:$G$210,C72,Actividades!$O$8:$O$210)=0,"",SUMIF(Actividades!$G$8:$G$210,C72,Actividades!$O$8:$O$210))</f>
        <v/>
      </c>
      <c r="J72" s="150" t="str">
        <f>IF(SUMIF(Actividades!$G$8:$G$210,C72,Actividades!$Q$8:$Q$210)=0,"",SUMIF(Actividades!$G$8:$G$210,C72,Actividades!$Q$8:$Q$210))</f>
        <v/>
      </c>
      <c r="K72" s="149" t="str">
        <f t="shared" ref="K72:K88" si="2">IF(I72="","",IF(J72="",0,J72/I72))</f>
        <v/>
      </c>
      <c r="L72" s="149" t="str">
        <f t="shared" ref="L72:L88" si="3">IF(H72="","",IF(J72="",0,J72/H72))</f>
        <v/>
      </c>
      <c r="M72" s="133" t="s">
        <v>4260</v>
      </c>
      <c r="O72" s="121">
        <v>0.11</v>
      </c>
    </row>
    <row r="73" spans="1:15" ht="40" x14ac:dyDescent="0.35">
      <c r="A73" s="215"/>
      <c r="B73" s="152" t="s">
        <v>1782</v>
      </c>
      <c r="C73" s="148" t="s">
        <v>1820</v>
      </c>
      <c r="D73" s="153" t="s">
        <v>1045</v>
      </c>
      <c r="E73" s="133" t="s">
        <v>1821</v>
      </c>
      <c r="F73" s="149">
        <v>0.5</v>
      </c>
      <c r="G73" s="149">
        <f>IF(SUMIF(Actividades!$G$8:$G$210,C73,Actividades!$AB$8:$AB$210)=0,"",SUMIF(Actividades!$G$8:$G$210,C73,Actividades!$AC$8:$AC$210)/SUMIF(Actividades!$G$8:$G$210,C73,Actividades!$AB$8:$AB$210))</f>
        <v>1</v>
      </c>
      <c r="H73" s="150">
        <f>IF(SUMIF(Actividades!$G$8:$G$210,C73,Actividades!$M$8:$M$210)=0,"",SUMIF(Actividades!$G$8:$G$210,C73,Actividades!$M$8:$M$210))</f>
        <v>1170000000</v>
      </c>
      <c r="I73" s="150" t="str">
        <f>IF(SUMIF(Actividades!$G$8:$G$210,C73,Actividades!$O$8:$O$210)=0,"",SUMIF(Actividades!$G$8:$G$210,C73,Actividades!$O$8:$O$210))</f>
        <v/>
      </c>
      <c r="J73" s="150" t="str">
        <f>IF(SUMIF(Actividades!$G$8:$G$210,C73,Actividades!$Q$8:$Q$210)=0,"",SUMIF(Actividades!$G$8:$G$210,C73,Actividades!$Q$8:$Q$210))</f>
        <v/>
      </c>
      <c r="K73" s="149" t="str">
        <f t="shared" si="2"/>
        <v/>
      </c>
      <c r="L73" s="149">
        <f t="shared" si="3"/>
        <v>0</v>
      </c>
      <c r="M73" s="133" t="s">
        <v>4261</v>
      </c>
      <c r="O73" s="121">
        <v>0.02</v>
      </c>
    </row>
    <row r="74" spans="1:15" ht="40" x14ac:dyDescent="0.35">
      <c r="A74" s="215"/>
      <c r="B74" s="152" t="s">
        <v>1782</v>
      </c>
      <c r="C74" s="148" t="s">
        <v>1822</v>
      </c>
      <c r="D74" s="153" t="s">
        <v>1047</v>
      </c>
      <c r="E74" s="133" t="s">
        <v>1823</v>
      </c>
      <c r="F74" s="149">
        <v>0.5</v>
      </c>
      <c r="G74" s="149">
        <f>IF(SUMIF(Actividades!$G$8:$G$210,C74,Actividades!$AB$8:$AB$210)=0,"",SUMIF(Actividades!$G$8:$G$210,C74,Actividades!$AC$8:$AC$210)/SUMIF(Actividades!$G$8:$G$210,C74,Actividades!$AB$8:$AB$210))</f>
        <v>1</v>
      </c>
      <c r="H74" s="150">
        <f>IF(SUMIF(Actividades!$G$8:$G$210,C74,Actividades!$M$8:$M$210)=0,"",SUMIF(Actividades!$G$8:$G$210,C74,Actividades!$M$8:$M$210))</f>
        <v>2780000000</v>
      </c>
      <c r="I74" s="150">
        <f>IF(SUMIF(Actividades!$G$8:$G$210,C74,Actividades!$O$8:$O$210)=0,"",SUMIF(Actividades!$G$8:$G$210,C74,Actividades!$O$8:$O$210))</f>
        <v>226000000</v>
      </c>
      <c r="J74" s="150">
        <f>IF(SUMIF(Actividades!$G$8:$G$210,C74,Actividades!$Q$8:$Q$210)=0,"",SUMIF(Actividades!$G$8:$G$210,C74,Actividades!$Q$8:$Q$210))</f>
        <v>241966289.31999999</v>
      </c>
      <c r="K74" s="149">
        <f t="shared" si="2"/>
        <v>1.0706472978761061</v>
      </c>
      <c r="L74" s="149">
        <f t="shared" si="3"/>
        <v>8.7038233568345322E-2</v>
      </c>
      <c r="M74" s="133" t="s">
        <v>4261</v>
      </c>
      <c r="O74" s="121">
        <v>0.02</v>
      </c>
    </row>
    <row r="75" spans="1:15" ht="34.5" x14ac:dyDescent="0.35">
      <c r="A75" s="215"/>
      <c r="B75" s="152" t="s">
        <v>1784</v>
      </c>
      <c r="C75" s="148" t="s">
        <v>1824</v>
      </c>
      <c r="D75" s="153" t="s">
        <v>1825</v>
      </c>
      <c r="E75" s="133" t="s">
        <v>1826</v>
      </c>
      <c r="F75" s="149">
        <v>1</v>
      </c>
      <c r="G75" s="149">
        <f>IF(SUMIF(Actividades!$G$8:$G$210,C75,Actividades!$AB$8:$AB$210)=0,"",SUMIF(Actividades!$G$8:$G$210,C75,Actividades!$AC$8:$AC$210)/SUMIF(Actividades!$G$8:$G$210,C75,Actividades!$AB$8:$AB$210))</f>
        <v>1</v>
      </c>
      <c r="H75" s="150" t="str">
        <f>IF(SUMIF(Actividades!$G$8:$G$210,C75,Actividades!$M$8:$M$210)=0,"",SUMIF(Actividades!$G$8:$G$210,C75,Actividades!$M$8:$M$210))</f>
        <v/>
      </c>
      <c r="I75" s="150" t="str">
        <f>IF(SUMIF(Actividades!$G$8:$G$210,C75,Actividades!$O$8:$O$210)=0,"",SUMIF(Actividades!$G$8:$G$210,C75,Actividades!$O$8:$O$210))</f>
        <v/>
      </c>
      <c r="J75" s="150" t="str">
        <f>IF(SUMIF(Actividades!$G$8:$G$210,C75,Actividades!$Q$8:$Q$210)=0,"",SUMIF(Actividades!$G$8:$G$210,C75,Actividades!$Q$8:$Q$210))</f>
        <v/>
      </c>
      <c r="K75" s="149" t="str">
        <f t="shared" si="2"/>
        <v/>
      </c>
      <c r="L75" s="149" t="str">
        <f t="shared" si="3"/>
        <v/>
      </c>
      <c r="M75" s="133" t="s">
        <v>4262</v>
      </c>
      <c r="O75" s="121">
        <v>0.03</v>
      </c>
    </row>
    <row r="76" spans="1:15" x14ac:dyDescent="0.35">
      <c r="A76" s="215"/>
      <c r="B76" s="152" t="s">
        <v>1786</v>
      </c>
      <c r="C76" s="148" t="s">
        <v>1827</v>
      </c>
      <c r="D76" s="153" t="s">
        <v>1828</v>
      </c>
      <c r="E76" s="133" t="s">
        <v>1829</v>
      </c>
      <c r="F76" s="149">
        <v>1</v>
      </c>
      <c r="G76" s="149" t="str">
        <f>IF(SUMIF(Actividades!$G$8:$G$210,C76,Actividades!$AB$8:$AB$210)=0,"",SUMIF(Actividades!$G$8:$G$210,C76,Actividades!$AC$8:$AC$210)/SUMIF(Actividades!$G$8:$G$210,C76,Actividades!$AB$8:$AB$210))</f>
        <v/>
      </c>
      <c r="H76" s="150" t="str">
        <f>IF(SUMIF(Actividades!$G$8:$G$210,C76,Actividades!$M$8:$M$210)=0,"",SUMIF(Actividades!$G$8:$G$210,C76,Actividades!$M$8:$M$210))</f>
        <v/>
      </c>
      <c r="I76" s="150" t="str">
        <f>IF(SUMIF(Actividades!$G$8:$G$210,C76,Actividades!$O$8:$O$210)=0,"",SUMIF(Actividades!$G$8:$G$210,C76,Actividades!$O$8:$O$210))</f>
        <v/>
      </c>
      <c r="J76" s="150" t="str">
        <f>IF(SUMIF(Actividades!$G$8:$G$210,C76,Actividades!$Q$8:$Q$210)=0,"",SUMIF(Actividades!$G$8:$G$210,C76,Actividades!$Q$8:$Q$210))</f>
        <v/>
      </c>
      <c r="K76" s="149" t="str">
        <f t="shared" si="2"/>
        <v/>
      </c>
      <c r="L76" s="149" t="str">
        <f t="shared" si="3"/>
        <v/>
      </c>
      <c r="M76" s="133" t="s">
        <v>4121</v>
      </c>
      <c r="O76" s="121">
        <v>0.04</v>
      </c>
    </row>
    <row r="77" spans="1:15" ht="20" x14ac:dyDescent="0.35">
      <c r="A77" s="215"/>
      <c r="B77" s="152" t="s">
        <v>1788</v>
      </c>
      <c r="C77" s="148" t="s">
        <v>1830</v>
      </c>
      <c r="D77" s="153" t="s">
        <v>1831</v>
      </c>
      <c r="E77" s="133" t="s">
        <v>1816</v>
      </c>
      <c r="F77" s="149">
        <v>1</v>
      </c>
      <c r="G77" s="149">
        <f>IF(SUMIF(Actividades!$G$8:$G$210,C77,Actividades!$AB$8:$AB$210)=0,"",SUMIF(Actividades!$G$8:$G$210,C77,Actividades!$AC$8:$AC$210)/SUMIF(Actividades!$G$8:$G$210,C77,Actividades!$AB$8:$AB$210))</f>
        <v>1</v>
      </c>
      <c r="H77" s="150" t="str">
        <f>IF(SUMIF(Actividades!$G$8:$G$210,C77,Actividades!$M$8:$M$210)=0,"",SUMIF(Actividades!$G$8:$G$210,C77,Actividades!$M$8:$M$210))</f>
        <v/>
      </c>
      <c r="I77" s="150" t="str">
        <f>IF(SUMIF(Actividades!$G$8:$G$210,C77,Actividades!$O$8:$O$210)=0,"",SUMIF(Actividades!$G$8:$G$210,C77,Actividades!$O$8:$O$210))</f>
        <v/>
      </c>
      <c r="J77" s="150" t="str">
        <f>IF(SUMIF(Actividades!$G$8:$G$210,C77,Actividades!$Q$8:$Q$210)=0,"",SUMIF(Actividades!$G$8:$G$210,C77,Actividades!$Q$8:$Q$210))</f>
        <v/>
      </c>
      <c r="K77" s="149" t="str">
        <f t="shared" si="2"/>
        <v/>
      </c>
      <c r="L77" s="149" t="str">
        <f t="shared" si="3"/>
        <v/>
      </c>
      <c r="M77" s="133" t="s">
        <v>4263</v>
      </c>
      <c r="O77" s="121">
        <v>0.04</v>
      </c>
    </row>
    <row r="78" spans="1:15" ht="30" x14ac:dyDescent="0.35">
      <c r="A78" s="215"/>
      <c r="B78" s="152" t="s">
        <v>1790</v>
      </c>
      <c r="C78" s="148" t="s">
        <v>1832</v>
      </c>
      <c r="D78" s="153" t="s">
        <v>1833</v>
      </c>
      <c r="E78" s="133" t="s">
        <v>1834</v>
      </c>
      <c r="F78" s="149">
        <v>1</v>
      </c>
      <c r="G78" s="149">
        <f>IF(SUMIF(Actividades!$G$8:$G$210,C78,Actividades!$AB$8:$AB$210)=0,"",SUMIF(Actividades!$G$8:$G$210,C78,Actividades!$AC$8:$AC$210)/SUMIF(Actividades!$G$8:$G$210,C78,Actividades!$AB$8:$AB$210))</f>
        <v>1</v>
      </c>
      <c r="H78" s="150" t="str">
        <f>IF(SUMIF(Actividades!$G$8:$G$210,C78,Actividades!$M$8:$M$210)=0,"",SUMIF(Actividades!$G$8:$G$210,C78,Actividades!$M$8:$M$210))</f>
        <v/>
      </c>
      <c r="I78" s="150" t="str">
        <f>IF(SUMIF(Actividades!$G$8:$G$210,C78,Actividades!$O$8:$O$210)=0,"",SUMIF(Actividades!$G$8:$G$210,C78,Actividades!$O$8:$O$210))</f>
        <v/>
      </c>
      <c r="J78" s="150" t="str">
        <f>IF(SUMIF(Actividades!$G$8:$G$210,C78,Actividades!$Q$8:$Q$210)=0,"",SUMIF(Actividades!$G$8:$G$210,C78,Actividades!$Q$8:$Q$210))</f>
        <v/>
      </c>
      <c r="K78" s="149" t="str">
        <f t="shared" si="2"/>
        <v/>
      </c>
      <c r="L78" s="149" t="str">
        <f t="shared" si="3"/>
        <v/>
      </c>
      <c r="M78" s="133" t="s">
        <v>4264</v>
      </c>
      <c r="O78" s="121">
        <v>0.04</v>
      </c>
    </row>
    <row r="79" spans="1:15" ht="23" x14ac:dyDescent="0.35">
      <c r="A79" s="215"/>
      <c r="B79" s="152" t="s">
        <v>1792</v>
      </c>
      <c r="C79" s="148" t="s">
        <v>1835</v>
      </c>
      <c r="D79" s="153" t="s">
        <v>1836</v>
      </c>
      <c r="E79" s="133" t="s">
        <v>1829</v>
      </c>
      <c r="F79" s="149">
        <v>1</v>
      </c>
      <c r="G79" s="149" t="str">
        <f>IF(SUMIF(Actividades!$G$8:$G$210,C79,Actividades!$AB$8:$AB$210)=0,"",SUMIF(Actividades!$G$8:$G$210,C79,Actividades!$AC$8:$AC$210)/SUMIF(Actividades!$G$8:$G$210,C79,Actividades!$AB$8:$AB$210))</f>
        <v/>
      </c>
      <c r="H79" s="150" t="str">
        <f>IF(SUMIF(Actividades!$G$8:$G$210,C79,Actividades!$M$8:$M$210)=0,"",SUMIF(Actividades!$G$8:$G$210,C79,Actividades!$M$8:$M$210))</f>
        <v/>
      </c>
      <c r="I79" s="150" t="str">
        <f>IF(SUMIF(Actividades!$G$8:$G$210,C79,Actividades!$O$8:$O$210)=0,"",SUMIF(Actividades!$G$8:$G$210,C79,Actividades!$O$8:$O$210))</f>
        <v/>
      </c>
      <c r="J79" s="150" t="str">
        <f>IF(SUMIF(Actividades!$G$8:$G$210,C79,Actividades!$Q$8:$Q$210)=0,"",SUMIF(Actividades!$G$8:$G$210,C79,Actividades!$Q$8:$Q$210))</f>
        <v/>
      </c>
      <c r="K79" s="149" t="str">
        <f t="shared" si="2"/>
        <v/>
      </c>
      <c r="L79" s="149" t="str">
        <f t="shared" si="3"/>
        <v/>
      </c>
      <c r="M79" s="133" t="s">
        <v>4265</v>
      </c>
      <c r="O79" s="121">
        <v>0.03</v>
      </c>
    </row>
    <row r="80" spans="1:15" ht="23" x14ac:dyDescent="0.35">
      <c r="A80" s="215"/>
      <c r="B80" s="152" t="s">
        <v>1794</v>
      </c>
      <c r="C80" s="148" t="s">
        <v>1837</v>
      </c>
      <c r="D80" s="153" t="s">
        <v>1041</v>
      </c>
      <c r="E80" s="133" t="s">
        <v>1838</v>
      </c>
      <c r="F80" s="149">
        <v>1</v>
      </c>
      <c r="G80" s="149" t="str">
        <f>IF(SUMIF(Actividades!$G$8:$G$210,C80,Actividades!$AB$8:$AB$210)=0,"",SUMIF(Actividades!$G$8:$G$210,C80,Actividades!$AC$8:$AC$210)/SUMIF(Actividades!$G$8:$G$210,C80,Actividades!$AB$8:$AB$210))</f>
        <v/>
      </c>
      <c r="H80" s="150">
        <f>IF(SUMIF(Actividades!$G$8:$G$210,C80,Actividades!$M$8:$M$210)=0,"",SUMIF(Actividades!$G$8:$G$210,C80,Actividades!$M$8:$M$210))</f>
        <v>6000000000</v>
      </c>
      <c r="I80" s="150" t="str">
        <f>IF(SUMIF(Actividades!$G$8:$G$210,C80,Actividades!$O$8:$O$210)=0,"",SUMIF(Actividades!$G$8:$G$210,C80,Actividades!$O$8:$O$210))</f>
        <v/>
      </c>
      <c r="J80" s="150">
        <f>IF(SUMIF(Actividades!$G$8:$G$210,C80,Actividades!$Q$8:$Q$210)=0,"",SUMIF(Actividades!$G$8:$G$210,C80,Actividades!$Q$8:$Q$210))</f>
        <v>1584488400</v>
      </c>
      <c r="K80" s="149" t="str">
        <f t="shared" si="2"/>
        <v/>
      </c>
      <c r="L80" s="149">
        <f t="shared" si="3"/>
        <v>0.26408140000000002</v>
      </c>
      <c r="M80" s="133" t="s">
        <v>4121</v>
      </c>
      <c r="O80" s="121">
        <v>0.05</v>
      </c>
    </row>
    <row r="81" spans="1:15" ht="23" x14ac:dyDescent="0.35">
      <c r="A81" s="215"/>
      <c r="B81" s="152" t="s">
        <v>1795</v>
      </c>
      <c r="C81" s="148" t="s">
        <v>1839</v>
      </c>
      <c r="D81" s="153" t="s">
        <v>1043</v>
      </c>
      <c r="E81" s="133" t="s">
        <v>1840</v>
      </c>
      <c r="F81" s="149">
        <v>1</v>
      </c>
      <c r="G81" s="149">
        <f>IF(SUMIF(Actividades!$G$8:$G$210,C81,Actividades!$AB$8:$AB$210)=0,"",SUMIF(Actividades!$G$8:$G$210,C81,Actividades!$AC$8:$AC$210)/SUMIF(Actividades!$G$8:$G$210,C81,Actividades!$AB$8:$AB$210))</f>
        <v>1</v>
      </c>
      <c r="H81" s="150">
        <f>IF(SUMIF(Actividades!$G$8:$G$210,C81,Actividades!$M$8:$M$210)=0,"",SUMIF(Actividades!$G$8:$G$210,C81,Actividades!$M$8:$M$210))</f>
        <v>4840000000</v>
      </c>
      <c r="I81" s="150">
        <f>IF(SUMIF(Actividades!$G$8:$G$210,C81,Actividades!$O$8:$O$210)=0,"",SUMIF(Actividades!$G$8:$G$210,C81,Actividades!$O$8:$O$210))</f>
        <v>1085000000</v>
      </c>
      <c r="J81" s="150">
        <f>IF(SUMIF(Actividades!$G$8:$G$210,C81,Actividades!$Q$8:$Q$210)=0,"",SUMIF(Actividades!$G$8:$G$210,C81,Actividades!$Q$8:$Q$210))</f>
        <v>1674059592</v>
      </c>
      <c r="K81" s="149">
        <f t="shared" si="2"/>
        <v>1.5429120663594471</v>
      </c>
      <c r="L81" s="149">
        <f t="shared" si="3"/>
        <v>0.34588008099173556</v>
      </c>
      <c r="M81" s="133" t="s">
        <v>4266</v>
      </c>
      <c r="O81" s="121">
        <v>0.06</v>
      </c>
    </row>
    <row r="82" spans="1:15" ht="20" x14ac:dyDescent="0.35">
      <c r="A82" s="215"/>
      <c r="B82" s="152" t="s">
        <v>1796</v>
      </c>
      <c r="C82" s="148" t="s">
        <v>1843</v>
      </c>
      <c r="D82" s="153" t="s">
        <v>1844</v>
      </c>
      <c r="E82" s="133" t="s">
        <v>1845</v>
      </c>
      <c r="F82" s="149">
        <v>1</v>
      </c>
      <c r="G82" s="149">
        <f>IF(SUMIF(Actividades!$G$8:$G$210,C82,Actividades!$AB$8:$AB$210)=0,"",SUMIF(Actividades!$G$8:$G$210,C82,Actividades!$AC$8:$AC$210)/SUMIF(Actividades!$G$8:$G$210,C82,Actividades!$AB$8:$AB$210))</f>
        <v>1</v>
      </c>
      <c r="H82" s="150" t="str">
        <f>IF(SUMIF(Actividades!$G$8:$G$210,C82,Actividades!$M$8:$M$210)=0,"",SUMIF(Actividades!$G$8:$G$210,C82,Actividades!$M$8:$M$210))</f>
        <v/>
      </c>
      <c r="I82" s="150" t="str">
        <f>IF(SUMIF(Actividades!$G$8:$G$210,C82,Actividades!$O$8:$O$210)=0,"",SUMIF(Actividades!$G$8:$G$210,C82,Actividades!$O$8:$O$210))</f>
        <v/>
      </c>
      <c r="J82" s="150" t="str">
        <f>IF(SUMIF(Actividades!$G$8:$G$210,C82,Actividades!$Q$8:$Q$210)=0,"",SUMIF(Actividades!$G$8:$G$210,C82,Actividades!$Q$8:$Q$210))</f>
        <v/>
      </c>
      <c r="K82" s="149" t="str">
        <f t="shared" si="2"/>
        <v/>
      </c>
      <c r="L82" s="149" t="str">
        <f t="shared" si="3"/>
        <v/>
      </c>
      <c r="M82" s="133"/>
      <c r="O82" s="121">
        <v>0.06</v>
      </c>
    </row>
    <row r="83" spans="1:15" ht="23" x14ac:dyDescent="0.35">
      <c r="A83" s="215"/>
      <c r="B83" s="152" t="s">
        <v>1798</v>
      </c>
      <c r="C83" s="148" t="s">
        <v>1846</v>
      </c>
      <c r="D83" s="153" t="s">
        <v>1847</v>
      </c>
      <c r="E83" s="133" t="s">
        <v>1848</v>
      </c>
      <c r="F83" s="149">
        <v>1</v>
      </c>
      <c r="G83" s="149">
        <f>IF(SUMIF(Actividades!$G$8:$G$210,C83,Actividades!$AB$8:$AB$210)=0,"",SUMIF(Actividades!$G$8:$G$210,C83,Actividades!$AC$8:$AC$210)/SUMIF(Actividades!$G$8:$G$210,C83,Actividades!$AB$8:$AB$210))</f>
        <v>1</v>
      </c>
      <c r="H83" s="150" t="str">
        <f>IF(SUMIF(Actividades!$G$8:$G$210,C83,Actividades!$M$8:$M$210)=0,"",SUMIF(Actividades!$G$8:$G$210,C83,Actividades!$M$8:$M$210))</f>
        <v/>
      </c>
      <c r="I83" s="150" t="str">
        <f>IF(SUMIF(Actividades!$G$8:$G$210,C83,Actividades!$O$8:$O$210)=0,"",SUMIF(Actividades!$G$8:$G$210,C83,Actividades!$O$8:$O$210))</f>
        <v/>
      </c>
      <c r="J83" s="150" t="str">
        <f>IF(SUMIF(Actividades!$G$8:$G$210,C83,Actividades!$Q$8:$Q$210)=0,"",SUMIF(Actividades!$G$8:$G$210,C83,Actividades!$Q$8:$Q$210))</f>
        <v/>
      </c>
      <c r="K83" s="149" t="str">
        <f t="shared" si="2"/>
        <v/>
      </c>
      <c r="L83" s="149" t="str">
        <f t="shared" si="3"/>
        <v/>
      </c>
      <c r="M83" s="133"/>
      <c r="O83" s="121">
        <v>0.05</v>
      </c>
    </row>
    <row r="84" spans="1:15" ht="40" x14ac:dyDescent="0.35">
      <c r="A84" s="215"/>
      <c r="B84" s="152" t="s">
        <v>1800</v>
      </c>
      <c r="C84" s="148" t="s">
        <v>1849</v>
      </c>
      <c r="D84" s="153" t="s">
        <v>1850</v>
      </c>
      <c r="E84" s="133" t="s">
        <v>1851</v>
      </c>
      <c r="F84" s="149">
        <v>1</v>
      </c>
      <c r="G84" s="149">
        <f>IF(SUMIF(Actividades!$G$8:$G$210,C84,Actividades!$AB$8:$AB$210)=0,"",SUMIF(Actividades!$G$8:$G$210,C84,Actividades!$AC$8:$AC$210)/SUMIF(Actividades!$G$8:$G$210,C84,Actividades!$AB$8:$AB$210))</f>
        <v>1</v>
      </c>
      <c r="H84" s="150" t="str">
        <f>IF(SUMIF(Actividades!$G$8:$G$210,C84,Actividades!$M$8:$M$210)=0,"",SUMIF(Actividades!$G$8:$G$210,C84,Actividades!$M$8:$M$210))</f>
        <v/>
      </c>
      <c r="I84" s="150" t="str">
        <f>IF(SUMIF(Actividades!$G$8:$G$210,C84,Actividades!$O$8:$O$210)=0,"",SUMIF(Actividades!$G$8:$G$210,C84,Actividades!$O$8:$O$210))</f>
        <v/>
      </c>
      <c r="J84" s="150" t="str">
        <f>IF(SUMIF(Actividades!$G$8:$G$210,C84,Actividades!$Q$8:$Q$210)=0,"",SUMIF(Actividades!$G$8:$G$210,C84,Actividades!$Q$8:$Q$210))</f>
        <v/>
      </c>
      <c r="K84" s="149" t="str">
        <f t="shared" si="2"/>
        <v/>
      </c>
      <c r="L84" s="149" t="str">
        <f t="shared" si="3"/>
        <v/>
      </c>
      <c r="M84" s="133" t="s">
        <v>4258</v>
      </c>
      <c r="O84" s="121">
        <v>0.11</v>
      </c>
    </row>
    <row r="85" spans="1:15" ht="20" x14ac:dyDescent="0.35">
      <c r="A85" s="214" t="s">
        <v>20</v>
      </c>
      <c r="B85" s="142" t="s">
        <v>2162</v>
      </c>
      <c r="C85" s="147" t="s">
        <v>2165</v>
      </c>
      <c r="D85" s="144" t="s">
        <v>851</v>
      </c>
      <c r="E85" s="128" t="s">
        <v>957</v>
      </c>
      <c r="F85" s="145">
        <v>0.25</v>
      </c>
      <c r="G85" s="145">
        <f>IF(SUMIF(Actividades!$G$8:$G$210,C85,Actividades!$AB$8:$AB$210)=0,"",SUMIF(Actividades!$G$8:$G$210,C85,Actividades!$AC$8:$AC$210)/SUMIF(Actividades!$G$8:$G$210,C85,Actividades!$AB$8:$AB$210))</f>
        <v>1</v>
      </c>
      <c r="H85" s="146" t="str">
        <f>IF(SUMIF(Actividades!$G$8:$G$210,C85,Actividades!$M$8:$M$210)=0,"",SUMIF(Actividades!$G$8:$G$210,C85,Actividades!$M$8:$M$210))</f>
        <v/>
      </c>
      <c r="I85" s="146" t="str">
        <f>IF(SUMIF(Actividades!$G$8:$G$210,C85,Actividades!$O$8:$O$210)=0,"",SUMIF(Actividades!$G$8:$G$210,C85,Actividades!$O$8:$O$210))</f>
        <v/>
      </c>
      <c r="J85" s="146" t="str">
        <f>IF(SUMIF(Actividades!$G$8:$G$210,C85,Actividades!$Q$8:$Q$210)=0,"",SUMIF(Actividades!$G$8:$G$210,C85,Actividades!$Q$8:$Q$210))</f>
        <v/>
      </c>
      <c r="K85" s="145" t="str">
        <f t="shared" si="2"/>
        <v/>
      </c>
      <c r="L85" s="145" t="str">
        <f t="shared" si="3"/>
        <v/>
      </c>
      <c r="M85" s="128" t="s">
        <v>3858</v>
      </c>
      <c r="O85" s="121">
        <v>2.5000000000000001E-2</v>
      </c>
    </row>
    <row r="86" spans="1:15" ht="20" x14ac:dyDescent="0.35">
      <c r="A86" s="214"/>
      <c r="B86" s="142" t="s">
        <v>2162</v>
      </c>
      <c r="C86" s="147" t="s">
        <v>2166</v>
      </c>
      <c r="D86" s="144" t="s">
        <v>850</v>
      </c>
      <c r="E86" s="128" t="s">
        <v>958</v>
      </c>
      <c r="F86" s="145">
        <v>0.25</v>
      </c>
      <c r="G86" s="145">
        <f>IF(SUMIF(Actividades!$G$8:$G$210,C86,Actividades!$AB$8:$AB$210)=0,"",SUMIF(Actividades!$G$8:$G$210,C86,Actividades!$AC$8:$AC$210)/SUMIF(Actividades!$G$8:$G$210,C86,Actividades!$AB$8:$AB$210))</f>
        <v>1</v>
      </c>
      <c r="H86" s="146" t="str">
        <f>IF(SUMIF(Actividades!$G$8:$G$210,C86,Actividades!$M$8:$M$210)=0,"",SUMIF(Actividades!$G$8:$G$210,C86,Actividades!$M$8:$M$210))</f>
        <v/>
      </c>
      <c r="I86" s="146" t="str">
        <f>IF(SUMIF(Actividades!$G$8:$G$210,C86,Actividades!$O$8:$O$210)=0,"",SUMIF(Actividades!$G$8:$G$210,C86,Actividades!$O$8:$O$210))</f>
        <v/>
      </c>
      <c r="J86" s="146" t="str">
        <f>IF(SUMIF(Actividades!$G$8:$G$210,C86,Actividades!$Q$8:$Q$210)=0,"",SUMIF(Actividades!$G$8:$G$210,C86,Actividades!$Q$8:$Q$210))</f>
        <v/>
      </c>
      <c r="K86" s="145" t="str">
        <f t="shared" si="2"/>
        <v/>
      </c>
      <c r="L86" s="145" t="str">
        <f t="shared" si="3"/>
        <v/>
      </c>
      <c r="M86" s="128" t="s">
        <v>3859</v>
      </c>
      <c r="O86" s="121">
        <v>2.5000000000000001E-2</v>
      </c>
    </row>
    <row r="87" spans="1:15" ht="20" x14ac:dyDescent="0.35">
      <c r="A87" s="214"/>
      <c r="B87" s="142" t="s">
        <v>2162</v>
      </c>
      <c r="C87" s="147" t="s">
        <v>2167</v>
      </c>
      <c r="D87" s="144" t="s">
        <v>852</v>
      </c>
      <c r="E87" s="128" t="s">
        <v>959</v>
      </c>
      <c r="F87" s="145">
        <v>0.25</v>
      </c>
      <c r="G87" s="145">
        <f>IF(SUMIF(Actividades!$G$8:$G$210,C87,Actividades!$AB$8:$AB$210)=0,"",SUMIF(Actividades!$G$8:$G$210,C87,Actividades!$AC$8:$AC$210)/SUMIF(Actividades!$G$8:$G$210,C87,Actividades!$AB$8:$AB$210))</f>
        <v>1</v>
      </c>
      <c r="H87" s="146" t="str">
        <f>IF(SUMIF(Actividades!$G$8:$G$210,C87,Actividades!$M$8:$M$210)=0,"",SUMIF(Actividades!$G$8:$G$210,C87,Actividades!$M$8:$M$210))</f>
        <v/>
      </c>
      <c r="I87" s="146" t="str">
        <f>IF(SUMIF(Actividades!$G$8:$G$210,C87,Actividades!$O$8:$O$210)=0,"",SUMIF(Actividades!$G$8:$G$210,C87,Actividades!$O$8:$O$210))</f>
        <v/>
      </c>
      <c r="J87" s="146" t="str">
        <f>IF(SUMIF(Actividades!$G$8:$G$210,C87,Actividades!$Q$8:$Q$210)=0,"",SUMIF(Actividades!$G$8:$G$210,C87,Actividades!$Q$8:$Q$210))</f>
        <v/>
      </c>
      <c r="K87" s="145" t="str">
        <f t="shared" si="2"/>
        <v/>
      </c>
      <c r="L87" s="145" t="str">
        <f t="shared" si="3"/>
        <v/>
      </c>
      <c r="M87" s="128" t="s">
        <v>3860</v>
      </c>
      <c r="O87" s="121">
        <v>2.5000000000000001E-2</v>
      </c>
    </row>
    <row r="88" spans="1:15" ht="20" x14ac:dyDescent="0.35">
      <c r="A88" s="214"/>
      <c r="B88" s="142" t="s">
        <v>2162</v>
      </c>
      <c r="C88" s="147" t="s">
        <v>2168</v>
      </c>
      <c r="D88" s="144" t="s">
        <v>853</v>
      </c>
      <c r="E88" s="128" t="s">
        <v>960</v>
      </c>
      <c r="F88" s="145">
        <v>0.25</v>
      </c>
      <c r="G88" s="145">
        <f>IF(SUMIF(Actividades!$G$8:$G$210,C88,Actividades!$AB$8:$AB$210)=0,"",SUMIF(Actividades!$G$8:$G$210,C88,Actividades!$AC$8:$AC$210)/SUMIF(Actividades!$G$8:$G$210,C88,Actividades!$AB$8:$AB$210))</f>
        <v>1</v>
      </c>
      <c r="H88" s="146" t="str">
        <f>IF(SUMIF(Actividades!$G$8:$G$210,C88,Actividades!$M$8:$M$210)=0,"",SUMIF(Actividades!$G$8:$G$210,C88,Actividades!$M$8:$M$210))</f>
        <v/>
      </c>
      <c r="I88" s="146" t="str">
        <f>IF(SUMIF(Actividades!$G$8:$G$210,C88,Actividades!$O$8:$O$210)=0,"",SUMIF(Actividades!$G$8:$G$210,C88,Actividades!$O$8:$O$210))</f>
        <v/>
      </c>
      <c r="J88" s="146" t="str">
        <f>IF(SUMIF(Actividades!$G$8:$G$210,C88,Actividades!$Q$8:$Q$210)=0,"",SUMIF(Actividades!$G$8:$G$210,C88,Actividades!$Q$8:$Q$210))</f>
        <v/>
      </c>
      <c r="K88" s="145" t="str">
        <f t="shared" si="2"/>
        <v/>
      </c>
      <c r="L88" s="145" t="str">
        <f t="shared" si="3"/>
        <v/>
      </c>
      <c r="M88" s="128" t="s">
        <v>3861</v>
      </c>
      <c r="O88" s="121">
        <v>2.5000000000000001E-2</v>
      </c>
    </row>
    <row r="89" spans="1:15" ht="23" x14ac:dyDescent="0.35">
      <c r="A89" s="214"/>
      <c r="B89" s="142" t="s">
        <v>2163</v>
      </c>
      <c r="C89" s="147" t="s">
        <v>2169</v>
      </c>
      <c r="D89" s="144" t="s">
        <v>1081</v>
      </c>
      <c r="E89" s="128"/>
      <c r="F89" s="145">
        <v>0.7</v>
      </c>
      <c r="G89" s="145">
        <f>IF(SUMIF(Actividades!$G$8:$G$210,C89,Actividades!$AB$8:$AB$210)=0,"",SUMIF(Actividades!$G$8:$G$210,C89,Actividades!$AC$8:$AC$210)/SUMIF(Actividades!$G$8:$G$210,C89,Actividades!$AB$8:$AB$210))</f>
        <v>1</v>
      </c>
      <c r="H89" s="146">
        <f>IF(SUMIF(Actividades!$G$8:$G$210,C89,Actividades!$M$8:$M$210)=0,"",SUMIF(Actividades!$G$8:$G$210,C89,Actividades!$M$8:$M$210))</f>
        <v>2995010040</v>
      </c>
      <c r="I89" s="146">
        <f>IF(SUMIF(Actividades!$G$8:$G$210,C89,Actividades!$O$8:$O$210)=0,"",SUMIF(Actividades!$G$8:$G$210,C89,Actividades!$O$8:$O$210))</f>
        <v>1560100000</v>
      </c>
      <c r="J89" s="146">
        <f>IF(SUMIF(Actividades!$G$8:$G$210,C89,Actividades!$Q$8:$Q$210)=0,"",SUMIF(Actividades!$G$8:$G$210,C89,Actividades!$Q$8:$Q$210))</f>
        <v>542738832.5</v>
      </c>
      <c r="K89" s="145">
        <f t="shared" ref="K89:K96" si="4">IF(I89="","",IF(J89="",0,J89/I89))</f>
        <v>0.34788720755079805</v>
      </c>
      <c r="L89" s="145">
        <f t="shared" ref="L89:L96" si="5">IF(H89="","",IF(J89="",0,J89/H89))</f>
        <v>0.1812143616386675</v>
      </c>
      <c r="M89" s="128"/>
      <c r="O89" s="121">
        <v>0.42</v>
      </c>
    </row>
    <row r="90" spans="1:15" ht="23" x14ac:dyDescent="0.35">
      <c r="A90" s="214"/>
      <c r="B90" s="142" t="s">
        <v>2163</v>
      </c>
      <c r="C90" s="147" t="s">
        <v>2171</v>
      </c>
      <c r="D90" s="144" t="s">
        <v>1061</v>
      </c>
      <c r="E90" s="128"/>
      <c r="F90" s="145">
        <v>0.3</v>
      </c>
      <c r="G90" s="145">
        <f>IF(SUMIF(Actividades!$G$8:$G$210,C90,Actividades!$AB$8:$AB$210)=0,"",SUMIF(Actividades!$G$8:$G$210,C90,Actividades!$AC$8:$AC$210)/SUMIF(Actividades!$G$8:$G$210,C90,Actividades!$AB$8:$AB$210))</f>
        <v>1</v>
      </c>
      <c r="H90" s="146">
        <f>IF(SUMIF(Actividades!$G$8:$G$210,C90,Actividades!$M$8:$M$210)=0,"",SUMIF(Actividades!$G$8:$G$210,C90,Actividades!$M$8:$M$210))</f>
        <v>655000000</v>
      </c>
      <c r="I90" s="146">
        <f>IF(SUMIF(Actividades!$G$8:$G$210,C90,Actividades!$O$8:$O$210)=0,"",SUMIF(Actividades!$G$8:$G$210,C90,Actividades!$O$8:$O$210))</f>
        <v>70000000</v>
      </c>
      <c r="J90" s="146">
        <f>IF(SUMIF(Actividades!$G$8:$G$210,C90,Actividades!$Q$8:$Q$210)=0,"",SUMIF(Actividades!$G$8:$G$210,C90,Actividades!$Q$8:$Q$210))</f>
        <v>57177679</v>
      </c>
      <c r="K90" s="145">
        <f t="shared" si="4"/>
        <v>0.81682398571428572</v>
      </c>
      <c r="L90" s="145">
        <f t="shared" si="5"/>
        <v>8.7294166412213742E-2</v>
      </c>
      <c r="M90" s="128"/>
      <c r="O90" s="121">
        <v>0.18</v>
      </c>
    </row>
    <row r="91" spans="1:15" x14ac:dyDescent="0.35">
      <c r="A91" s="214"/>
      <c r="B91" s="142" t="s">
        <v>2164</v>
      </c>
      <c r="C91" s="147" t="s">
        <v>2170</v>
      </c>
      <c r="D91" s="144" t="s">
        <v>1083</v>
      </c>
      <c r="E91" s="128"/>
      <c r="F91" s="145">
        <v>0.7</v>
      </c>
      <c r="G91" s="145">
        <f>IF(SUMIF(Actividades!$G$8:$G$210,C91,Actividades!$AB$8:$AB$210)=0,"",SUMIF(Actividades!$G$8:$G$210,C91,Actividades!$AC$8:$AC$210)/SUMIF(Actividades!$G$8:$G$210,C91,Actividades!$AB$8:$AB$210))</f>
        <v>1</v>
      </c>
      <c r="H91" s="146">
        <f>IF(SUMIF(Actividades!$G$8:$G$210,C91,Actividades!$M$8:$M$210)=0,"",SUMIF(Actividades!$G$8:$G$210,C91,Actividades!$M$8:$M$210))</f>
        <v>354989960</v>
      </c>
      <c r="I91" s="146">
        <f>IF(SUMIF(Actividades!$G$8:$G$210,C91,Actividades!$O$8:$O$210)=0,"",SUMIF(Actividades!$G$8:$G$210,C91,Actividades!$O$8:$O$210))</f>
        <v>218884520</v>
      </c>
      <c r="J91" s="146">
        <f>IF(SUMIF(Actividades!$G$8:$G$210,C91,Actividades!$Q$8:$Q$210)=0,"",SUMIF(Actividades!$G$8:$G$210,C91,Actividades!$Q$8:$Q$210))</f>
        <v>23052720</v>
      </c>
      <c r="K91" s="145">
        <f t="shared" si="4"/>
        <v>0.1053190970288808</v>
      </c>
      <c r="L91" s="145">
        <f t="shared" si="5"/>
        <v>6.4939076023445841E-2</v>
      </c>
      <c r="M91" s="128"/>
      <c r="O91" s="121">
        <v>0.21</v>
      </c>
    </row>
    <row r="92" spans="1:15" x14ac:dyDescent="0.35">
      <c r="A92" s="214"/>
      <c r="B92" s="142" t="s">
        <v>2164</v>
      </c>
      <c r="C92" s="147" t="s">
        <v>2172</v>
      </c>
      <c r="D92" s="144" t="s">
        <v>1063</v>
      </c>
      <c r="E92" s="128"/>
      <c r="F92" s="145">
        <v>0.3</v>
      </c>
      <c r="G92" s="145" t="str">
        <f>IF(SUMIF(Actividades!$G$8:$G$210,C92,Actividades!$AB$8:$AB$210)=0,"",SUMIF(Actividades!$G$8:$G$210,C92,Actividades!$AC$8:$AC$210)/SUMIF(Actividades!$G$8:$G$210,C92,Actividades!$AB$8:$AB$210))</f>
        <v/>
      </c>
      <c r="H92" s="146">
        <f>IF(SUMIF(Actividades!$G$8:$G$210,C92,Actividades!$M$8:$M$210)=0,"",SUMIF(Actividades!$G$8:$G$210,C92,Actividades!$M$8:$M$210))</f>
        <v>5000000</v>
      </c>
      <c r="I92" s="146" t="str">
        <f>IF(SUMIF(Actividades!$G$8:$G$210,C92,Actividades!$O$8:$O$210)=0,"",SUMIF(Actividades!$G$8:$G$210,C92,Actividades!$O$8:$O$210))</f>
        <v/>
      </c>
      <c r="J92" s="146" t="str">
        <f>IF(SUMIF(Actividades!$G$8:$G$210,C92,Actividades!$Q$8:$Q$210)=0,"",SUMIF(Actividades!$G$8:$G$210,C92,Actividades!$Q$8:$Q$210))</f>
        <v/>
      </c>
      <c r="K92" s="145" t="str">
        <f t="shared" si="4"/>
        <v/>
      </c>
      <c r="L92" s="145">
        <f t="shared" si="5"/>
        <v>0</v>
      </c>
      <c r="M92" s="128" t="s">
        <v>4121</v>
      </c>
      <c r="O92" s="121">
        <v>0.09</v>
      </c>
    </row>
    <row r="93" spans="1:15" ht="20" x14ac:dyDescent="0.35">
      <c r="A93" s="215" t="s">
        <v>2408</v>
      </c>
      <c r="B93" s="152" t="s">
        <v>2401</v>
      </c>
      <c r="C93" s="148" t="s">
        <v>2409</v>
      </c>
      <c r="D93" s="153" t="s">
        <v>851</v>
      </c>
      <c r="E93" s="133" t="s">
        <v>957</v>
      </c>
      <c r="F93" s="149">
        <v>0.25</v>
      </c>
      <c r="G93" s="149">
        <f>IF(SUMIF(Actividades!$G$8:$G$210,C93,Actividades!$AB$8:$AB$210)=0,"",SUMIF(Actividades!$G$8:$G$210,C93,Actividades!$AC$8:$AC$210)/SUMIF(Actividades!$G$8:$G$210,C93,Actividades!$AB$8:$AB$210))</f>
        <v>1</v>
      </c>
      <c r="H93" s="150" t="str">
        <f>IF(SUMIF(Actividades!$G$8:$G$210,C93,Actividades!$M$8:$M$210)=0,"",SUMIF(Actividades!$G$8:$G$210,C93,Actividades!$M$8:$M$210))</f>
        <v/>
      </c>
      <c r="I93" s="150" t="str">
        <f>IF(SUMIF(Actividades!$G$8:$G$210,C93,Actividades!$O$8:$O$210)=0,"",SUMIF(Actividades!$G$8:$G$210,C93,Actividades!$O$8:$O$210))</f>
        <v/>
      </c>
      <c r="J93" s="150" t="str">
        <f>IF(SUMIF(Actividades!$G$8:$G$210,C93,Actividades!$Q$8:$Q$210)=0,"",SUMIF(Actividades!$G$8:$G$210,C93,Actividades!$Q$8:$Q$210))</f>
        <v/>
      </c>
      <c r="K93" s="149" t="str">
        <f t="shared" si="4"/>
        <v/>
      </c>
      <c r="L93" s="149" t="str">
        <f t="shared" si="5"/>
        <v/>
      </c>
      <c r="M93" s="133" t="s">
        <v>3858</v>
      </c>
      <c r="O93" s="121">
        <v>2.5000000000000001E-2</v>
      </c>
    </row>
    <row r="94" spans="1:15" ht="20" x14ac:dyDescent="0.35">
      <c r="A94" s="215"/>
      <c r="B94" s="152" t="s">
        <v>2401</v>
      </c>
      <c r="C94" s="148" t="s">
        <v>2410</v>
      </c>
      <c r="D94" s="153" t="s">
        <v>850</v>
      </c>
      <c r="E94" s="133" t="s">
        <v>958</v>
      </c>
      <c r="F94" s="149">
        <v>0.25</v>
      </c>
      <c r="G94" s="149">
        <f>IF(SUMIF(Actividades!$G$8:$G$210,C94,Actividades!$AB$8:$AB$210)=0,"",SUMIF(Actividades!$G$8:$G$210,C94,Actividades!$AC$8:$AC$210)/SUMIF(Actividades!$G$8:$G$210,C94,Actividades!$AB$8:$AB$210))</f>
        <v>1</v>
      </c>
      <c r="H94" s="150" t="str">
        <f>IF(SUMIF(Actividades!$G$8:$G$210,C94,Actividades!$M$8:$M$210)=0,"",SUMIF(Actividades!$G$8:$G$210,C94,Actividades!$M$8:$M$210))</f>
        <v/>
      </c>
      <c r="I94" s="150" t="str">
        <f>IF(SUMIF(Actividades!$G$8:$G$210,C94,Actividades!$O$8:$O$210)=0,"",SUMIF(Actividades!$G$8:$G$210,C94,Actividades!$O$8:$O$210))</f>
        <v/>
      </c>
      <c r="J94" s="150" t="str">
        <f>IF(SUMIF(Actividades!$G$8:$G$210,C94,Actividades!$Q$8:$Q$210)=0,"",SUMIF(Actividades!$G$8:$G$210,C94,Actividades!$Q$8:$Q$210))</f>
        <v/>
      </c>
      <c r="K94" s="149" t="str">
        <f t="shared" si="4"/>
        <v/>
      </c>
      <c r="L94" s="149" t="str">
        <f t="shared" si="5"/>
        <v/>
      </c>
      <c r="M94" s="133" t="s">
        <v>3859</v>
      </c>
      <c r="O94" s="121">
        <v>2.5000000000000001E-2</v>
      </c>
    </row>
    <row r="95" spans="1:15" ht="20" x14ac:dyDescent="0.35">
      <c r="A95" s="215"/>
      <c r="B95" s="152" t="s">
        <v>2401</v>
      </c>
      <c r="C95" s="148" t="s">
        <v>2411</v>
      </c>
      <c r="D95" s="153" t="s">
        <v>852</v>
      </c>
      <c r="E95" s="133" t="s">
        <v>959</v>
      </c>
      <c r="F95" s="149">
        <v>0.25</v>
      </c>
      <c r="G95" s="149">
        <f>IF(SUMIF(Actividades!$G$8:$G$210,C95,Actividades!$AB$8:$AB$210)=0,"",SUMIF(Actividades!$G$8:$G$210,C95,Actividades!$AC$8:$AC$210)/SUMIF(Actividades!$G$8:$G$210,C95,Actividades!$AB$8:$AB$210))</f>
        <v>1</v>
      </c>
      <c r="H95" s="150" t="str">
        <f>IF(SUMIF(Actividades!$G$8:$G$210,C95,Actividades!$M$8:$M$210)=0,"",SUMIF(Actividades!$G$8:$G$210,C95,Actividades!$M$8:$M$210))</f>
        <v/>
      </c>
      <c r="I95" s="150" t="str">
        <f>IF(SUMIF(Actividades!$G$8:$G$210,C95,Actividades!$O$8:$O$210)=0,"",SUMIF(Actividades!$G$8:$G$210,C95,Actividades!$O$8:$O$210))</f>
        <v/>
      </c>
      <c r="J95" s="150" t="str">
        <f>IF(SUMIF(Actividades!$G$8:$G$210,C95,Actividades!$Q$8:$Q$210)=0,"",SUMIF(Actividades!$G$8:$G$210,C95,Actividades!$Q$8:$Q$210))</f>
        <v/>
      </c>
      <c r="K95" s="149" t="str">
        <f t="shared" si="4"/>
        <v/>
      </c>
      <c r="L95" s="149" t="str">
        <f t="shared" si="5"/>
        <v/>
      </c>
      <c r="M95" s="133" t="s">
        <v>3860</v>
      </c>
      <c r="O95" s="121">
        <v>2.5000000000000001E-2</v>
      </c>
    </row>
    <row r="96" spans="1:15" ht="20" x14ac:dyDescent="0.35">
      <c r="A96" s="215"/>
      <c r="B96" s="152" t="s">
        <v>2401</v>
      </c>
      <c r="C96" s="148" t="s">
        <v>2412</v>
      </c>
      <c r="D96" s="153" t="s">
        <v>853</v>
      </c>
      <c r="E96" s="133" t="s">
        <v>960</v>
      </c>
      <c r="F96" s="149">
        <v>0.25</v>
      </c>
      <c r="G96" s="149">
        <f>IF(SUMIF(Actividades!$G$8:$G$210,C96,Actividades!$AB$8:$AB$210)=0,"",SUMIF(Actividades!$G$8:$G$210,C96,Actividades!$AC$8:$AC$210)/SUMIF(Actividades!$G$8:$G$210,C96,Actividades!$AB$8:$AB$210))</f>
        <v>1</v>
      </c>
      <c r="H96" s="150" t="str">
        <f>IF(SUMIF(Actividades!$G$8:$G$210,C96,Actividades!$M$8:$M$210)=0,"",SUMIF(Actividades!$G$8:$G$210,C96,Actividades!$M$8:$M$210))</f>
        <v/>
      </c>
      <c r="I96" s="150" t="str">
        <f>IF(SUMIF(Actividades!$G$8:$G$210,C96,Actividades!$O$8:$O$210)=0,"",SUMIF(Actividades!$G$8:$G$210,C96,Actividades!$O$8:$O$210))</f>
        <v/>
      </c>
      <c r="J96" s="150" t="str">
        <f>IF(SUMIF(Actividades!$G$8:$G$210,C96,Actividades!$Q$8:$Q$210)=0,"",SUMIF(Actividades!$G$8:$G$210,C96,Actividades!$Q$8:$Q$210))</f>
        <v/>
      </c>
      <c r="K96" s="149" t="str">
        <f t="shared" si="4"/>
        <v/>
      </c>
      <c r="L96" s="149" t="str">
        <f t="shared" si="5"/>
        <v/>
      </c>
      <c r="M96" s="133" t="s">
        <v>3861</v>
      </c>
      <c r="O96" s="121">
        <v>2.5000000000000001E-2</v>
      </c>
    </row>
    <row r="97" spans="1:15" ht="23" x14ac:dyDescent="0.35">
      <c r="A97" s="215"/>
      <c r="B97" s="152" t="s">
        <v>2402</v>
      </c>
      <c r="C97" s="148" t="s">
        <v>2413</v>
      </c>
      <c r="D97" s="153" t="s">
        <v>1025</v>
      </c>
      <c r="E97" s="133" t="s">
        <v>2414</v>
      </c>
      <c r="F97" s="149">
        <v>0.25</v>
      </c>
      <c r="G97" s="149" t="str">
        <f>IF(SUMIF(Actividades!$G$8:$G$210,C97,Actividades!$AB$8:$AB$210)=0,"",SUMIF(Actividades!$G$8:$G$210,C97,Actividades!$AC$8:$AC$210)/SUMIF(Actividades!$G$8:$G$210,C97,Actividades!$AB$8:$AB$210))</f>
        <v/>
      </c>
      <c r="H97" s="150">
        <f>IF(SUMIF(Actividades!$G$8:$G$210,C97,Actividades!$M$8:$M$210)=0,"",SUMIF(Actividades!$G$8:$G$210,C97,Actividades!$M$8:$M$210))</f>
        <v>745000000</v>
      </c>
      <c r="I97" s="150">
        <f>IF(SUMIF(Actividades!$G$8:$G$210,C97,Actividades!$O$8:$O$210)=0,"",SUMIF(Actividades!$G$8:$G$210,C97,Actividades!$O$8:$O$210))</f>
        <v>431580000</v>
      </c>
      <c r="J97" s="150">
        <f>IF(SUMIF(Actividades!$G$8:$G$210,C97,Actividades!$Q$8:$Q$210)=0,"",SUMIF(Actividades!$G$8:$G$210,C97,Actividades!$Q$8:$Q$210))</f>
        <v>448670667</v>
      </c>
      <c r="K97" s="149">
        <f>IF(I97="","",IF(J97="",0,J97/I97))</f>
        <v>1.0396002293896844</v>
      </c>
      <c r="L97" s="149">
        <f>IF(H97="","",IF(J97="",0,J97/H97))</f>
        <v>0.60224250604026841</v>
      </c>
      <c r="M97" s="133" t="s">
        <v>4121</v>
      </c>
      <c r="O97" s="121">
        <v>0.1</v>
      </c>
    </row>
    <row r="98" spans="1:15" x14ac:dyDescent="0.35">
      <c r="A98" s="215"/>
      <c r="B98" s="152" t="s">
        <v>2402</v>
      </c>
      <c r="C98" s="148" t="s">
        <v>2415</v>
      </c>
      <c r="D98" s="153" t="s">
        <v>758</v>
      </c>
      <c r="E98" s="133" t="s">
        <v>2416</v>
      </c>
      <c r="F98" s="149">
        <v>0.25</v>
      </c>
      <c r="G98" s="149" t="str">
        <f>IF(SUMIF(Actividades!$G$8:$G$210,C98,Actividades!$AB$8:$AB$210)=0,"",SUMIF(Actividades!$G$8:$G$210,C98,Actividades!$AC$8:$AC$210)/SUMIF(Actividades!$G$8:$G$210,C98,Actividades!$AB$8:$AB$210))</f>
        <v/>
      </c>
      <c r="H98" s="150" t="str">
        <f>IF(SUMIF(Actividades!$G$8:$G$210,C98,Actividades!$M$8:$M$210)=0,"",SUMIF(Actividades!$G$8:$G$210,C98,Actividades!$M$8:$M$210))</f>
        <v/>
      </c>
      <c r="I98" s="150" t="str">
        <f>IF(SUMIF(Actividades!$G$8:$G$210,C98,Actividades!$O$8:$O$210)=0,"",SUMIF(Actividades!$G$8:$G$210,C98,Actividades!$O$8:$O$210))</f>
        <v/>
      </c>
      <c r="J98" s="150" t="str">
        <f>IF(SUMIF(Actividades!$G$8:$G$210,C98,Actividades!$Q$8:$Q$210)=0,"",SUMIF(Actividades!$G$8:$G$210,C98,Actividades!$Q$8:$Q$210))</f>
        <v/>
      </c>
      <c r="K98" s="149" t="str">
        <f t="shared" ref="K98:K103" si="6">IF(I98="","",IF(J98="",0,J98/I98))</f>
        <v/>
      </c>
      <c r="L98" s="149" t="str">
        <f t="shared" ref="L98:L103" si="7">IF(H98="","",IF(J98="",0,J98/H98))</f>
        <v/>
      </c>
      <c r="M98" s="133" t="s">
        <v>4121</v>
      </c>
      <c r="O98" s="121">
        <v>0.1</v>
      </c>
    </row>
    <row r="99" spans="1:15" ht="23" x14ac:dyDescent="0.35">
      <c r="A99" s="215"/>
      <c r="B99" s="152" t="s">
        <v>2402</v>
      </c>
      <c r="C99" s="148" t="s">
        <v>2417</v>
      </c>
      <c r="D99" s="153" t="s">
        <v>1029</v>
      </c>
      <c r="E99" s="133" t="s">
        <v>2418</v>
      </c>
      <c r="F99" s="149">
        <v>0.25</v>
      </c>
      <c r="G99" s="149">
        <f>IF(SUMIF(Actividades!$G$8:$G$210,C99,Actividades!$AB$8:$AB$210)=0,"",SUMIF(Actividades!$G$8:$G$210,C99,Actividades!$AC$8:$AC$210)/SUMIF(Actividades!$G$8:$G$210,C99,Actividades!$AB$8:$AB$210))</f>
        <v>1</v>
      </c>
      <c r="H99" s="150">
        <f>IF(SUMIF(Actividades!$G$8:$G$210,C99,Actividades!$M$8:$M$210)=0,"",SUMIF(Actividades!$G$8:$G$210,C99,Actividades!$M$8:$M$210))</f>
        <v>600000000</v>
      </c>
      <c r="I99" s="150">
        <f>IF(SUMIF(Actividades!$G$8:$G$210,C99,Actividades!$O$8:$O$210)=0,"",SUMIF(Actividades!$G$8:$G$210,C99,Actividades!$O$8:$O$210))</f>
        <v>275000000</v>
      </c>
      <c r="J99" s="150">
        <f>IF(SUMIF(Actividades!$G$8:$G$210,C99,Actividades!$Q$8:$Q$210)=0,"",SUMIF(Actividades!$G$8:$G$210,C99,Actividades!$Q$8:$Q$210))</f>
        <v>343165637</v>
      </c>
      <c r="K99" s="149">
        <f t="shared" si="6"/>
        <v>1.2478750436363637</v>
      </c>
      <c r="L99" s="149">
        <f t="shared" si="7"/>
        <v>0.57194272833333337</v>
      </c>
      <c r="M99" s="133"/>
      <c r="O99" s="121">
        <v>0.1</v>
      </c>
    </row>
    <row r="100" spans="1:15" ht="23" x14ac:dyDescent="0.35">
      <c r="A100" s="215"/>
      <c r="B100" s="152" t="s">
        <v>2402</v>
      </c>
      <c r="C100" s="148" t="s">
        <v>2419</v>
      </c>
      <c r="D100" s="153" t="s">
        <v>1027</v>
      </c>
      <c r="E100" s="133" t="s">
        <v>2420</v>
      </c>
      <c r="F100" s="149">
        <v>0.25</v>
      </c>
      <c r="G100" s="149">
        <f>IF(SUMIF(Actividades!$G$8:$G$210,C100,Actividades!$AB$8:$AB$210)=0,"",SUMIF(Actividades!$G$8:$G$210,C100,Actividades!$AC$8:$AC$210)/SUMIF(Actividades!$G$8:$G$210,C100,Actividades!$AB$8:$AB$210))</f>
        <v>1</v>
      </c>
      <c r="H100" s="150">
        <f>IF(SUMIF(Actividades!$G$8:$G$210,C100,Actividades!$M$8:$M$210)=0,"",SUMIF(Actividades!$G$8:$G$210,C100,Actividades!$M$8:$M$210))</f>
        <v>5397000000</v>
      </c>
      <c r="I100" s="150">
        <f>IF(SUMIF(Actividades!$G$8:$G$210,C100,Actividades!$O$8:$O$210)=0,"",SUMIF(Actividades!$G$8:$G$210,C100,Actividades!$O$8:$O$210))</f>
        <v>2998806166</v>
      </c>
      <c r="J100" s="150">
        <f>IF(SUMIF(Actividades!$G$8:$G$210,C100,Actividades!$Q$8:$Q$210)=0,"",SUMIF(Actividades!$G$8:$G$210,C100,Actividades!$Q$8:$Q$210))</f>
        <v>3310956348.8000002</v>
      </c>
      <c r="K100" s="149">
        <f t="shared" si="6"/>
        <v>1.1040914835840712</v>
      </c>
      <c r="L100" s="149">
        <f t="shared" si="7"/>
        <v>0.61348088730776362</v>
      </c>
      <c r="M100" s="133"/>
      <c r="O100" s="121">
        <v>0.1</v>
      </c>
    </row>
    <row r="101" spans="1:15" ht="23" x14ac:dyDescent="0.35">
      <c r="A101" s="215"/>
      <c r="B101" s="152" t="s">
        <v>2404</v>
      </c>
      <c r="C101" s="148" t="s">
        <v>2421</v>
      </c>
      <c r="D101" s="153" t="s">
        <v>1031</v>
      </c>
      <c r="E101" s="133" t="s">
        <v>2422</v>
      </c>
      <c r="F101" s="149">
        <v>1</v>
      </c>
      <c r="G101" s="149" t="str">
        <f>IF(SUMIF(Actividades!$G$8:$G$210,C101,Actividades!$AB$8:$AB$210)=0,"",SUMIF(Actividades!$G$8:$G$210,C101,Actividades!$AC$8:$AC$210)/SUMIF(Actividades!$G$8:$G$210,C101,Actividades!$AB$8:$AB$210))</f>
        <v/>
      </c>
      <c r="H101" s="150">
        <f>IF(SUMIF(Actividades!$G$8:$G$210,C101,Actividades!$M$8:$M$210)=0,"",SUMIF(Actividades!$G$8:$G$210,C101,Actividades!$M$8:$M$210))</f>
        <v>1030000000</v>
      </c>
      <c r="I101" s="150">
        <f>IF(SUMIF(Actividades!$G$8:$G$210,C101,Actividades!$O$8:$O$210)=0,"",SUMIF(Actividades!$G$8:$G$210,C101,Actividades!$O$8:$O$210))</f>
        <v>697400000</v>
      </c>
      <c r="J101" s="150">
        <f>IF(SUMIF(Actividades!$G$8:$G$210,C101,Actividades!$Q$8:$Q$210)=0,"",SUMIF(Actividades!$G$8:$G$210,C101,Actividades!$Q$8:$Q$210))</f>
        <v>815115000</v>
      </c>
      <c r="K101" s="149">
        <f t="shared" si="6"/>
        <v>1.1687912245483223</v>
      </c>
      <c r="L101" s="149">
        <f t="shared" si="7"/>
        <v>0.79137378640776701</v>
      </c>
      <c r="M101" s="133" t="s">
        <v>4121</v>
      </c>
      <c r="O101" s="121">
        <v>0.3</v>
      </c>
    </row>
    <row r="102" spans="1:15" ht="23" x14ac:dyDescent="0.35">
      <c r="A102" s="215"/>
      <c r="B102" s="152" t="s">
        <v>2406</v>
      </c>
      <c r="C102" s="148" t="s">
        <v>2423</v>
      </c>
      <c r="D102" s="153" t="s">
        <v>1033</v>
      </c>
      <c r="E102" s="133" t="s">
        <v>2424</v>
      </c>
      <c r="F102" s="149">
        <v>1</v>
      </c>
      <c r="G102" s="149">
        <f>IF(SUMIF(Actividades!$G$8:$G$210,C102,Actividades!$AB$8:$AB$210)=0,"",SUMIF(Actividades!$G$8:$G$210,C102,Actividades!$AC$8:$AC$210)/SUMIF(Actividades!$G$8:$G$210,C102,Actividades!$AB$8:$AB$210))</f>
        <v>1</v>
      </c>
      <c r="H102" s="150">
        <f>IF(SUMIF(Actividades!$G$8:$G$210,C102,Actividades!$M$8:$M$210)=0,"",SUMIF(Actividades!$G$8:$G$210,C102,Actividades!$M$8:$M$210))</f>
        <v>728000000</v>
      </c>
      <c r="I102" s="150">
        <f>IF(SUMIF(Actividades!$G$8:$G$210,C102,Actividades!$O$8:$O$210)=0,"",SUMIF(Actividades!$G$8:$G$210,C102,Actividades!$O$8:$O$210))</f>
        <v>414494000</v>
      </c>
      <c r="J102" s="150">
        <f>IF(SUMIF(Actividades!$G$8:$G$210,C102,Actividades!$Q$8:$Q$210)=0,"",SUMIF(Actividades!$G$8:$G$210,C102,Actividades!$Q$8:$Q$210))</f>
        <v>461460934</v>
      </c>
      <c r="K102" s="149">
        <f t="shared" si="6"/>
        <v>1.1133114930493566</v>
      </c>
      <c r="L102" s="149">
        <f t="shared" si="7"/>
        <v>0.63387490934065938</v>
      </c>
      <c r="M102" s="133"/>
      <c r="O102" s="121">
        <v>0.2</v>
      </c>
    </row>
    <row r="103" spans="1:15" ht="20" x14ac:dyDescent="0.35">
      <c r="A103" s="214" t="s">
        <v>2601</v>
      </c>
      <c r="B103" s="142" t="s">
        <v>2590</v>
      </c>
      <c r="C103" s="147" t="s">
        <v>2602</v>
      </c>
      <c r="D103" s="144" t="s">
        <v>851</v>
      </c>
      <c r="E103" s="128" t="s">
        <v>957</v>
      </c>
      <c r="F103" s="145">
        <v>0.25</v>
      </c>
      <c r="G103" s="145">
        <f>IF(SUMIF(Actividades!$G$8:$G$210,C103,Actividades!$AB$8:$AB$210)=0,"",SUMIF(Actividades!$G$8:$G$210,C103,Actividades!$AC$8:$AC$210)/SUMIF(Actividades!$G$8:$G$210,C103,Actividades!$AB$8:$AB$210))</f>
        <v>1</v>
      </c>
      <c r="H103" s="146" t="str">
        <f>IF(SUMIF(Actividades!$G$8:$G$210,C103,Actividades!$M$8:$M$210)=0,"",SUMIF(Actividades!$G$8:$G$210,C103,Actividades!$M$8:$M$210))</f>
        <v/>
      </c>
      <c r="I103" s="146" t="str">
        <f>IF(SUMIF(Actividades!$G$8:$G$210,C103,Actividades!$O$8:$O$210)=0,"",SUMIF(Actividades!$G$8:$G$210,C103,Actividades!$O$8:$O$210))</f>
        <v/>
      </c>
      <c r="J103" s="146" t="str">
        <f>IF(SUMIF(Actividades!$G$8:$G$210,C103,Actividades!$Q$8:$Q$210)=0,"",SUMIF(Actividades!$G$8:$G$210,C103,Actividades!$Q$8:$Q$210))</f>
        <v/>
      </c>
      <c r="K103" s="145" t="str">
        <f t="shared" si="6"/>
        <v/>
      </c>
      <c r="L103" s="145" t="str">
        <f t="shared" si="7"/>
        <v/>
      </c>
      <c r="M103" s="128" t="s">
        <v>3858</v>
      </c>
      <c r="O103" s="121">
        <v>2.5000000000000001E-2</v>
      </c>
    </row>
    <row r="104" spans="1:15" ht="20" x14ac:dyDescent="0.35">
      <c r="A104" s="214"/>
      <c r="B104" s="142" t="s">
        <v>2590</v>
      </c>
      <c r="C104" s="147" t="s">
        <v>2603</v>
      </c>
      <c r="D104" s="144" t="s">
        <v>850</v>
      </c>
      <c r="E104" s="128" t="s">
        <v>958</v>
      </c>
      <c r="F104" s="145">
        <v>0.25</v>
      </c>
      <c r="G104" s="145">
        <f>IF(SUMIF(Actividades!$G$8:$G$210,C104,Actividades!$AB$8:$AB$210)=0,"",SUMIF(Actividades!$G$8:$G$210,C104,Actividades!$AC$8:$AC$210)/SUMIF(Actividades!$G$8:$G$210,C104,Actividades!$AB$8:$AB$210))</f>
        <v>1</v>
      </c>
      <c r="H104" s="146" t="str">
        <f>IF(SUMIF(Actividades!$G$8:$G$210,C104,Actividades!$M$8:$M$210)=0,"",SUMIF(Actividades!$G$8:$G$210,C104,Actividades!$M$8:$M$210))</f>
        <v/>
      </c>
      <c r="I104" s="146" t="str">
        <f>IF(SUMIF(Actividades!$G$8:$G$210,C104,Actividades!$O$8:$O$210)=0,"",SUMIF(Actividades!$G$8:$G$210,C104,Actividades!$O$8:$O$210))</f>
        <v/>
      </c>
      <c r="J104" s="146" t="str">
        <f>IF(SUMIF(Actividades!$G$8:$G$210,C104,Actividades!$Q$8:$Q$210)=0,"",SUMIF(Actividades!$G$8:$G$210,C104,Actividades!$Q$8:$Q$210))</f>
        <v/>
      </c>
      <c r="K104" s="145" t="str">
        <f t="shared" ref="K104:K130" si="8">IF(I104="","",IF(J104="",0,J104/I104))</f>
        <v/>
      </c>
      <c r="L104" s="145" t="str">
        <f t="shared" ref="L104:L130" si="9">IF(H104="","",IF(J104="",0,J104/H104))</f>
        <v/>
      </c>
      <c r="M104" s="128" t="s">
        <v>3859</v>
      </c>
      <c r="O104" s="121">
        <v>2.5000000000000001E-2</v>
      </c>
    </row>
    <row r="105" spans="1:15" ht="20" x14ac:dyDescent="0.35">
      <c r="A105" s="214"/>
      <c r="B105" s="142" t="s">
        <v>2590</v>
      </c>
      <c r="C105" s="147" t="s">
        <v>2604</v>
      </c>
      <c r="D105" s="144" t="s">
        <v>852</v>
      </c>
      <c r="E105" s="128" t="s">
        <v>959</v>
      </c>
      <c r="F105" s="145">
        <v>0.25</v>
      </c>
      <c r="G105" s="145">
        <f>IF(SUMIF(Actividades!$G$8:$G$210,C105,Actividades!$AB$8:$AB$210)=0,"",SUMIF(Actividades!$G$8:$G$210,C105,Actividades!$AC$8:$AC$210)/SUMIF(Actividades!$G$8:$G$210,C105,Actividades!$AB$8:$AB$210))</f>
        <v>1</v>
      </c>
      <c r="H105" s="146" t="str">
        <f>IF(SUMIF(Actividades!$G$8:$G$210,C105,Actividades!$M$8:$M$210)=0,"",SUMIF(Actividades!$G$8:$G$210,C105,Actividades!$M$8:$M$210))</f>
        <v/>
      </c>
      <c r="I105" s="146" t="str">
        <f>IF(SUMIF(Actividades!$G$8:$G$210,C105,Actividades!$O$8:$O$210)=0,"",SUMIF(Actividades!$G$8:$G$210,C105,Actividades!$O$8:$O$210))</f>
        <v/>
      </c>
      <c r="J105" s="146" t="str">
        <f>IF(SUMIF(Actividades!$G$8:$G$210,C105,Actividades!$Q$8:$Q$210)=0,"",SUMIF(Actividades!$G$8:$G$210,C105,Actividades!$Q$8:$Q$210))</f>
        <v/>
      </c>
      <c r="K105" s="145" t="str">
        <f t="shared" si="8"/>
        <v/>
      </c>
      <c r="L105" s="145" t="str">
        <f t="shared" si="9"/>
        <v/>
      </c>
      <c r="M105" s="128" t="s">
        <v>3860</v>
      </c>
      <c r="O105" s="121">
        <v>2.5000000000000001E-2</v>
      </c>
    </row>
    <row r="106" spans="1:15" ht="20" x14ac:dyDescent="0.35">
      <c r="A106" s="214"/>
      <c r="B106" s="142" t="s">
        <v>2590</v>
      </c>
      <c r="C106" s="147" t="s">
        <v>2605</v>
      </c>
      <c r="D106" s="144" t="s">
        <v>853</v>
      </c>
      <c r="E106" s="128" t="s">
        <v>960</v>
      </c>
      <c r="F106" s="145">
        <v>0.25</v>
      </c>
      <c r="G106" s="145">
        <f>IF(SUMIF(Actividades!$G$8:$G$210,C106,Actividades!$AB$8:$AB$210)=0,"",SUMIF(Actividades!$G$8:$G$210,C106,Actividades!$AC$8:$AC$210)/SUMIF(Actividades!$G$8:$G$210,C106,Actividades!$AB$8:$AB$210))</f>
        <v>1</v>
      </c>
      <c r="H106" s="146" t="str">
        <f>IF(SUMIF(Actividades!$G$8:$G$210,C106,Actividades!$M$8:$M$210)=0,"",SUMIF(Actividades!$G$8:$G$210,C106,Actividades!$M$8:$M$210))</f>
        <v/>
      </c>
      <c r="I106" s="146" t="str">
        <f>IF(SUMIF(Actividades!$G$8:$G$210,C106,Actividades!$O$8:$O$210)=0,"",SUMIF(Actividades!$G$8:$G$210,C106,Actividades!$O$8:$O$210))</f>
        <v/>
      </c>
      <c r="J106" s="146" t="str">
        <f>IF(SUMIF(Actividades!$G$8:$G$210,C106,Actividades!$Q$8:$Q$210)=0,"",SUMIF(Actividades!$G$8:$G$210,C106,Actividades!$Q$8:$Q$210))</f>
        <v/>
      </c>
      <c r="K106" s="145" t="str">
        <f t="shared" si="8"/>
        <v/>
      </c>
      <c r="L106" s="145" t="str">
        <f t="shared" si="9"/>
        <v/>
      </c>
      <c r="M106" s="128" t="s">
        <v>3861</v>
      </c>
      <c r="O106" s="121">
        <v>2.5000000000000001E-2</v>
      </c>
    </row>
    <row r="107" spans="1:15" ht="20" x14ac:dyDescent="0.35">
      <c r="A107" s="214"/>
      <c r="B107" s="142" t="s">
        <v>2591</v>
      </c>
      <c r="C107" s="147" t="s">
        <v>2606</v>
      </c>
      <c r="D107" s="144" t="s">
        <v>1073</v>
      </c>
      <c r="E107" s="128" t="s">
        <v>2607</v>
      </c>
      <c r="F107" s="145">
        <v>0.25</v>
      </c>
      <c r="G107" s="145">
        <f>IF(SUMIF(Actividades!$G$8:$G$210,C107,Actividades!$AB$8:$AB$210)=0,"",SUMIF(Actividades!$G$8:$G$210,C107,Actividades!$AC$8:$AC$210)/SUMIF(Actividades!$G$8:$G$210,C107,Actividades!$AB$8:$AB$210))</f>
        <v>1</v>
      </c>
      <c r="H107" s="146">
        <f>IF(SUMIF(Actividades!$G$8:$G$210,C107,Actividades!$M$8:$M$210)=0,"",SUMIF(Actividades!$G$8:$G$210,C107,Actividades!$M$8:$M$210))</f>
        <v>75200000</v>
      </c>
      <c r="I107" s="146">
        <f>IF(SUMIF(Actividades!$G$8:$G$210,C107,Actividades!$O$8:$O$210)=0,"",SUMIF(Actividades!$G$8:$G$210,C107,Actividades!$O$8:$O$210))</f>
        <v>13800000</v>
      </c>
      <c r="J107" s="146">
        <f>IF(SUMIF(Actividades!$G$8:$G$210,C107,Actividades!$Q$8:$Q$210)=0,"",SUMIF(Actividades!$G$8:$G$210,C107,Actividades!$Q$8:$Q$210))</f>
        <v>9200000</v>
      </c>
      <c r="K107" s="145">
        <f t="shared" si="8"/>
        <v>0.66666666666666663</v>
      </c>
      <c r="L107" s="145">
        <f t="shared" si="9"/>
        <v>0.12234042553191489</v>
      </c>
      <c r="M107" s="128" t="s">
        <v>4021</v>
      </c>
      <c r="O107" s="121">
        <v>0.05</v>
      </c>
    </row>
    <row r="108" spans="1:15" ht="23" x14ac:dyDescent="0.35">
      <c r="A108" s="214"/>
      <c r="B108" s="142" t="s">
        <v>2591</v>
      </c>
      <c r="C108" s="147" t="s">
        <v>2608</v>
      </c>
      <c r="D108" s="144" t="s">
        <v>1075</v>
      </c>
      <c r="E108" s="128" t="s">
        <v>2607</v>
      </c>
      <c r="F108" s="145">
        <v>0.5</v>
      </c>
      <c r="G108" s="145">
        <f>IF(SUMIF(Actividades!$G$8:$G$210,C108,Actividades!$AB$8:$AB$210)=0,"",SUMIF(Actividades!$G$8:$G$210,C108,Actividades!$AC$8:$AC$210)/SUMIF(Actividades!$G$8:$G$210,C108,Actividades!$AB$8:$AB$210))</f>
        <v>1</v>
      </c>
      <c r="H108" s="146">
        <f>IF(SUMIF(Actividades!$G$8:$G$210,C108,Actividades!$M$8:$M$210)=0,"",SUMIF(Actividades!$G$8:$G$210,C108,Actividades!$M$8:$M$210))</f>
        <v>1273752500</v>
      </c>
      <c r="I108" s="146">
        <f>IF(SUMIF(Actividades!$G$8:$G$210,C108,Actividades!$O$8:$O$210)=0,"",SUMIF(Actividades!$G$8:$G$210,C108,Actividades!$O$8:$O$210))</f>
        <v>205893000</v>
      </c>
      <c r="J108" s="146">
        <f>IF(SUMIF(Actividades!$G$8:$G$210,C108,Actividades!$Q$8:$Q$210)=0,"",SUMIF(Actividades!$G$8:$G$210,C108,Actividades!$Q$8:$Q$210))</f>
        <v>138802000</v>
      </c>
      <c r="K108" s="145">
        <f t="shared" si="8"/>
        <v>0.6741462798638127</v>
      </c>
      <c r="L108" s="145">
        <f t="shared" si="9"/>
        <v>0.10897093430631147</v>
      </c>
      <c r="M108" s="128" t="s">
        <v>4022</v>
      </c>
      <c r="O108" s="121">
        <v>0.1</v>
      </c>
    </row>
    <row r="109" spans="1:15" ht="23" x14ac:dyDescent="0.35">
      <c r="A109" s="214"/>
      <c r="B109" s="142" t="s">
        <v>2591</v>
      </c>
      <c r="C109" s="147" t="s">
        <v>2609</v>
      </c>
      <c r="D109" s="144" t="s">
        <v>1077</v>
      </c>
      <c r="E109" s="128" t="s">
        <v>2607</v>
      </c>
      <c r="F109" s="145">
        <v>0.25</v>
      </c>
      <c r="G109" s="145" t="str">
        <f>IF(SUMIF(Actividades!$G$8:$G$210,C109,Actividades!$AB$8:$AB$210)=0,"",SUMIF(Actividades!$G$8:$G$210,C109,Actividades!$AC$8:$AC$210)/SUMIF(Actividades!$G$8:$G$210,C109,Actividades!$AB$8:$AB$210))</f>
        <v/>
      </c>
      <c r="H109" s="146">
        <f>IF(SUMIF(Actividades!$G$8:$G$210,C109,Actividades!$M$8:$M$210)=0,"",SUMIF(Actividades!$G$8:$G$210,C109,Actividades!$M$8:$M$210))</f>
        <v>478344000</v>
      </c>
      <c r="I109" s="146">
        <f>IF(SUMIF(Actividades!$G$8:$G$210,C109,Actividades!$O$8:$O$210)=0,"",SUMIF(Actividades!$G$8:$G$210,C109,Actividades!$O$8:$O$210))</f>
        <v>31116000</v>
      </c>
      <c r="J109" s="146">
        <f>IF(SUMIF(Actividades!$G$8:$G$210,C109,Actividades!$Q$8:$Q$210)=0,"",SUMIF(Actividades!$G$8:$G$210,C109,Actividades!$Q$8:$Q$210))</f>
        <v>20744000</v>
      </c>
      <c r="K109" s="145">
        <f t="shared" si="8"/>
        <v>0.66666666666666663</v>
      </c>
      <c r="L109" s="145">
        <f t="shared" si="9"/>
        <v>4.3366280333818341E-2</v>
      </c>
      <c r="M109" s="128" t="s">
        <v>4019</v>
      </c>
      <c r="O109" s="121">
        <v>0.05</v>
      </c>
    </row>
    <row r="110" spans="1:15" ht="23" x14ac:dyDescent="0.35">
      <c r="A110" s="214"/>
      <c r="B110" s="142" t="s">
        <v>2593</v>
      </c>
      <c r="C110" s="147" t="s">
        <v>2610</v>
      </c>
      <c r="D110" s="144" t="s">
        <v>1079</v>
      </c>
      <c r="E110" s="128" t="s">
        <v>2607</v>
      </c>
      <c r="F110" s="145">
        <v>1</v>
      </c>
      <c r="G110" s="145" t="str">
        <f>IF(SUMIF(Actividades!$G$8:$G$210,C110,Actividades!$AB$8:$AB$210)=0,"",SUMIF(Actividades!$G$8:$G$210,C110,Actividades!$AC$8:$AC$210)/SUMIF(Actividades!$G$8:$G$210,C110,Actividades!$AB$8:$AB$210))</f>
        <v/>
      </c>
      <c r="H110" s="146">
        <f>IF(SUMIF(Actividades!$G$8:$G$210,C110,Actividades!$M$8:$M$210)=0,"",SUMIF(Actividades!$G$8:$G$210,C110,Actividades!$M$8:$M$210))</f>
        <v>384703500</v>
      </c>
      <c r="I110" s="146">
        <f>IF(SUMIF(Actividades!$G$8:$G$210,C110,Actividades!$O$8:$O$210)=0,"",SUMIF(Actividades!$G$8:$G$210,C110,Actividades!$O$8:$O$210))</f>
        <v>21600000</v>
      </c>
      <c r="J110" s="146">
        <f>IF(SUMIF(Actividades!$G$8:$G$210,C110,Actividades!$Q$8:$Q$210)=0,"",SUMIF(Actividades!$G$8:$G$210,C110,Actividades!$Q$8:$Q$210))</f>
        <v>14400000</v>
      </c>
      <c r="K110" s="145">
        <f t="shared" si="8"/>
        <v>0.66666666666666663</v>
      </c>
      <c r="L110" s="145">
        <f t="shared" si="9"/>
        <v>3.7431424460656067E-2</v>
      </c>
      <c r="M110" s="128" t="s">
        <v>4023</v>
      </c>
      <c r="O110" s="121">
        <v>0.15</v>
      </c>
    </row>
    <row r="111" spans="1:15" ht="23" x14ac:dyDescent="0.35">
      <c r="A111" s="214"/>
      <c r="B111" s="142" t="s">
        <v>2594</v>
      </c>
      <c r="C111" s="147" t="s">
        <v>2611</v>
      </c>
      <c r="D111" s="144" t="s">
        <v>1051</v>
      </c>
      <c r="E111" s="128" t="s">
        <v>2612</v>
      </c>
      <c r="F111" s="145">
        <v>0.6</v>
      </c>
      <c r="G111" s="145">
        <f>IF(SUMIF(Actividades!$G$8:$G$210,C111,Actividades!$AB$8:$AB$210)=0,"",SUMIF(Actividades!$G$8:$G$210,C111,Actividades!$AC$8:$AC$210)/SUMIF(Actividades!$G$8:$G$210,C111,Actividades!$AB$8:$AB$210))</f>
        <v>1</v>
      </c>
      <c r="H111" s="146">
        <f>IF(SUMIF(Actividades!$G$8:$G$210,C111,Actividades!$M$8:$M$210)=0,"",SUMIF(Actividades!$G$8:$G$210,C111,Actividades!$M$8:$M$210))</f>
        <v>5007430000</v>
      </c>
      <c r="I111" s="146">
        <f>IF(SUMIF(Actividades!$G$8:$G$210,C111,Actividades!$O$8:$O$210)=0,"",SUMIF(Actividades!$G$8:$G$210,C111,Actividades!$O$8:$O$210))</f>
        <v>622354286</v>
      </c>
      <c r="J111" s="146">
        <f>IF(SUMIF(Actividades!$G$8:$G$210,C111,Actividades!$Q$8:$Q$210)=0,"",SUMIF(Actividades!$G$8:$G$210,C111,Actividades!$Q$8:$Q$210))</f>
        <v>289966999</v>
      </c>
      <c r="K111" s="145">
        <f t="shared" si="8"/>
        <v>0.46591950199889842</v>
      </c>
      <c r="L111" s="145">
        <f t="shared" si="9"/>
        <v>5.7907349478674687E-2</v>
      </c>
      <c r="M111" s="128" t="s">
        <v>4024</v>
      </c>
      <c r="O111" s="121">
        <v>0.15</v>
      </c>
    </row>
    <row r="112" spans="1:15" ht="30" x14ac:dyDescent="0.35">
      <c r="A112" s="214"/>
      <c r="B112" s="142" t="s">
        <v>2594</v>
      </c>
      <c r="C112" s="147" t="s">
        <v>2613</v>
      </c>
      <c r="D112" s="144" t="s">
        <v>1049</v>
      </c>
      <c r="E112" s="128" t="s">
        <v>2614</v>
      </c>
      <c r="F112" s="145">
        <v>0.4</v>
      </c>
      <c r="G112" s="145">
        <f>IF(SUMIF(Actividades!$G$8:$G$210,C112,Actividades!$AB$8:$AB$210)=0,"",SUMIF(Actividades!$G$8:$G$210,C112,Actividades!$AC$8:$AC$210)/SUMIF(Actividades!$G$8:$G$210,C112,Actividades!$AB$8:$AB$210))</f>
        <v>1</v>
      </c>
      <c r="H112" s="146">
        <f>IF(SUMIF(Actividades!$G$8:$G$210,C112,Actividades!$M$8:$M$210)=0,"",SUMIF(Actividades!$G$8:$G$210,C112,Actividades!$M$8:$M$210))</f>
        <v>6248034000</v>
      </c>
      <c r="I112" s="146">
        <f>IF(SUMIF(Actividades!$G$8:$G$210,C112,Actividades!$O$8:$O$210)=0,"",SUMIF(Actividades!$G$8:$G$210,C112,Actividades!$O$8:$O$210))</f>
        <v>345852814</v>
      </c>
      <c r="J112" s="146">
        <f>IF(SUMIF(Actividades!$G$8:$G$210,C112,Actividades!$Q$8:$Q$210)=0,"",SUMIF(Actividades!$G$8:$G$210,C112,Actividades!$Q$8:$Q$210))</f>
        <v>232946166</v>
      </c>
      <c r="K112" s="145">
        <f t="shared" si="8"/>
        <v>0.67354133484077994</v>
      </c>
      <c r="L112" s="145">
        <f t="shared" si="9"/>
        <v>3.7283114336445669E-2</v>
      </c>
      <c r="M112" s="128" t="s">
        <v>4025</v>
      </c>
      <c r="O112" s="121">
        <v>0.1</v>
      </c>
    </row>
    <row r="113" spans="1:15" ht="23" x14ac:dyDescent="0.35">
      <c r="A113" s="214"/>
      <c r="B113" s="142" t="s">
        <v>2596</v>
      </c>
      <c r="C113" s="147" t="s">
        <v>2615</v>
      </c>
      <c r="D113" s="144" t="s">
        <v>1053</v>
      </c>
      <c r="E113" s="128" t="s">
        <v>2616</v>
      </c>
      <c r="F113" s="145">
        <v>0.25</v>
      </c>
      <c r="G113" s="145">
        <f>IF(SUMIF(Actividades!$G$8:$G$210,C113,Actividades!$AB$8:$AB$210)=0,"",SUMIF(Actividades!$G$8:$G$210,C113,Actividades!$AC$8:$AC$210)/SUMIF(Actividades!$G$8:$G$210,C113,Actividades!$AB$8:$AB$210))</f>
        <v>1</v>
      </c>
      <c r="H113" s="146">
        <f>IF(SUMIF(Actividades!$G$8:$G$210,C113,Actividades!$M$8:$M$210)=0,"",SUMIF(Actividades!$G$8:$G$210,C113,Actividades!$M$8:$M$210))</f>
        <v>219000000</v>
      </c>
      <c r="I113" s="146" t="str">
        <f>IF(SUMIF(Actividades!$G$8:$G$210,C113,Actividades!$O$8:$O$210)=0,"",SUMIF(Actividades!$G$8:$G$210,C113,Actividades!$O$8:$O$210))</f>
        <v/>
      </c>
      <c r="J113" s="146" t="str">
        <f>IF(SUMIF(Actividades!$G$8:$G$210,C113,Actividades!$Q$8:$Q$210)=0,"",SUMIF(Actividades!$G$8:$G$210,C113,Actividades!$Q$8:$Q$210))</f>
        <v/>
      </c>
      <c r="K113" s="145" t="str">
        <f t="shared" si="8"/>
        <v/>
      </c>
      <c r="L113" s="145">
        <f t="shared" si="9"/>
        <v>0</v>
      </c>
      <c r="M113" s="128" t="s">
        <v>4001</v>
      </c>
      <c r="O113" s="121">
        <v>3.7499999999999999E-2</v>
      </c>
    </row>
    <row r="114" spans="1:15" ht="20" x14ac:dyDescent="0.35">
      <c r="A114" s="214"/>
      <c r="B114" s="142" t="s">
        <v>2596</v>
      </c>
      <c r="C114" s="147" t="s">
        <v>2617</v>
      </c>
      <c r="D114" s="144" t="s">
        <v>1055</v>
      </c>
      <c r="E114" s="128" t="s">
        <v>2618</v>
      </c>
      <c r="F114" s="145">
        <v>0.25</v>
      </c>
      <c r="G114" s="145">
        <f>IF(SUMIF(Actividades!$G$8:$G$210,C114,Actividades!$AB$8:$AB$210)=0,"",SUMIF(Actividades!$G$8:$G$210,C114,Actividades!$AC$8:$AC$210)/SUMIF(Actividades!$G$8:$G$210,C114,Actividades!$AB$8:$AB$210))</f>
        <v>1</v>
      </c>
      <c r="H114" s="146">
        <f>IF(SUMIF(Actividades!$G$8:$G$210,C114,Actividades!$M$8:$M$210)=0,"",SUMIF(Actividades!$G$8:$G$210,C114,Actividades!$M$8:$M$210))</f>
        <v>114700000</v>
      </c>
      <c r="I114" s="146">
        <f>IF(SUMIF(Actividades!$G$8:$G$210,C114,Actividades!$O$8:$O$210)=0,"",SUMIF(Actividades!$G$8:$G$210,C114,Actividades!$O$8:$O$210))</f>
        <v>28590000</v>
      </c>
      <c r="J114" s="146">
        <f>IF(SUMIF(Actividades!$G$8:$G$210,C114,Actividades!$Q$8:$Q$210)=0,"",SUMIF(Actividades!$G$8:$G$210,C114,Actividades!$Q$8:$Q$210))</f>
        <v>19060000</v>
      </c>
      <c r="K114" s="145">
        <f t="shared" si="8"/>
        <v>0.66666666666666663</v>
      </c>
      <c r="L114" s="145">
        <f t="shared" si="9"/>
        <v>0.16617262423714035</v>
      </c>
      <c r="M114" s="128" t="s">
        <v>4026</v>
      </c>
      <c r="O114" s="121">
        <v>3.7499999999999999E-2</v>
      </c>
    </row>
    <row r="115" spans="1:15" ht="23" x14ac:dyDescent="0.35">
      <c r="A115" s="214"/>
      <c r="B115" s="142" t="s">
        <v>2596</v>
      </c>
      <c r="C115" s="147" t="s">
        <v>2619</v>
      </c>
      <c r="D115" s="144" t="s">
        <v>1059</v>
      </c>
      <c r="E115" s="128" t="s">
        <v>2620</v>
      </c>
      <c r="F115" s="145">
        <v>0.5</v>
      </c>
      <c r="G115" s="145">
        <f>IF(SUMIF(Actividades!$G$8:$G$210,C115,Actividades!$AB$8:$AB$210)=0,"",SUMIF(Actividades!$G$8:$G$210,C115,Actividades!$AC$8:$AC$210)/SUMIF(Actividades!$G$8:$G$210,C115,Actividades!$AB$8:$AB$210))</f>
        <v>1</v>
      </c>
      <c r="H115" s="146">
        <f>IF(SUMIF(Actividades!$G$8:$G$210,C115,Actividades!$M$8:$M$210)=0,"",SUMIF(Actividades!$G$8:$G$210,C115,Actividades!$M$8:$M$210))</f>
        <v>119700000</v>
      </c>
      <c r="I115" s="146">
        <f>IF(SUMIF(Actividades!$G$8:$G$210,C115,Actividades!$O$8:$O$210)=0,"",SUMIF(Actividades!$G$8:$G$210,C115,Actividades!$O$8:$O$210))</f>
        <v>28800000</v>
      </c>
      <c r="J115" s="146">
        <f>IF(SUMIF(Actividades!$G$8:$G$210,C115,Actividades!$Q$8:$Q$210)=0,"",SUMIF(Actividades!$G$8:$G$210,C115,Actividades!$Q$8:$Q$210))</f>
        <v>9200000</v>
      </c>
      <c r="K115" s="145">
        <f t="shared" si="8"/>
        <v>0.31944444444444442</v>
      </c>
      <c r="L115" s="145">
        <f t="shared" si="9"/>
        <v>7.685881370091896E-2</v>
      </c>
      <c r="M115" s="128" t="s">
        <v>4020</v>
      </c>
      <c r="O115" s="121">
        <v>7.4999999999999997E-2</v>
      </c>
    </row>
    <row r="116" spans="1:15" ht="23" x14ac:dyDescent="0.35">
      <c r="A116" s="214"/>
      <c r="B116" s="142" t="s">
        <v>2598</v>
      </c>
      <c r="C116" s="147" t="s">
        <v>2621</v>
      </c>
      <c r="D116" s="144" t="s">
        <v>1057</v>
      </c>
      <c r="E116" s="128" t="s">
        <v>2622</v>
      </c>
      <c r="F116" s="145">
        <v>1</v>
      </c>
      <c r="G116" s="145">
        <f>IF(SUMIF(Actividades!$G$8:$G$210,C116,Actividades!$AB$8:$AB$210)=0,"",SUMIF(Actividades!$G$8:$G$210,C116,Actividades!$AC$8:$AC$210)/SUMIF(Actividades!$G$8:$G$210,C116,Actividades!$AB$8:$AB$210))</f>
        <v>1</v>
      </c>
      <c r="H116" s="146">
        <f>IF(SUMIF(Actividades!$G$8:$G$210,C116,Actividades!$M$8:$M$210)=0,"",SUMIF(Actividades!$G$8:$G$210,C116,Actividades!$M$8:$M$210))</f>
        <v>254750000</v>
      </c>
      <c r="I116" s="146">
        <f>IF(SUMIF(Actividades!$G$8:$G$210,C116,Actividades!$O$8:$O$210)=0,"",SUMIF(Actividades!$G$8:$G$210,C116,Actividades!$O$8:$O$210))</f>
        <v>38571429</v>
      </c>
      <c r="J116" s="146">
        <f>IF(SUMIF(Actividades!$G$8:$G$210,C116,Actividades!$Q$8:$Q$210)=0,"",SUMIF(Actividades!$G$8:$G$210,C116,Actividades!$Q$8:$Q$210))</f>
        <v>11093985</v>
      </c>
      <c r="K116" s="145">
        <f t="shared" si="8"/>
        <v>0.28762183013753523</v>
      </c>
      <c r="L116" s="145">
        <f t="shared" si="9"/>
        <v>4.3548518155053978E-2</v>
      </c>
      <c r="M116" s="128" t="s">
        <v>4027</v>
      </c>
      <c r="O116" s="121">
        <v>0.1</v>
      </c>
    </row>
    <row r="117" spans="1:15" ht="23" x14ac:dyDescent="0.35">
      <c r="A117" s="214"/>
      <c r="B117" s="142" t="s">
        <v>2600</v>
      </c>
      <c r="C117" s="147" t="s">
        <v>2623</v>
      </c>
      <c r="D117" s="144" t="s">
        <v>2624</v>
      </c>
      <c r="E117" s="128" t="s">
        <v>2625</v>
      </c>
      <c r="F117" s="145">
        <v>1</v>
      </c>
      <c r="G117" s="145">
        <f>IF(SUMIF(Actividades!$G$8:$G$210,C117,Actividades!$AB$8:$AB$210)=0,"",SUMIF(Actividades!$G$8:$G$210,C117,Actividades!$AC$8:$AC$210)/SUMIF(Actividades!$G$8:$G$210,C117,Actividades!$AB$8:$AB$210))</f>
        <v>1</v>
      </c>
      <c r="H117" s="146" t="str">
        <f>IF(SUMIF(Actividades!$G$8:$G$210,C117,Actividades!$M$8:$M$210)=0,"",SUMIF(Actividades!$G$8:$G$210,C117,Actividades!$M$8:$M$210))</f>
        <v/>
      </c>
      <c r="I117" s="146" t="str">
        <f>IF(SUMIF(Actividades!$G$8:$G$210,C117,Actividades!$O$8:$O$210)=0,"",SUMIF(Actividades!$G$8:$G$210,C117,Actividades!$O$8:$O$210))</f>
        <v/>
      </c>
      <c r="J117" s="146" t="str">
        <f>IF(SUMIF(Actividades!$G$8:$G$210,C117,Actividades!$Q$8:$Q$210)=0,"",SUMIF(Actividades!$G$8:$G$210,C117,Actividades!$Q$8:$Q$210))</f>
        <v/>
      </c>
      <c r="K117" s="145" t="str">
        <f t="shared" si="8"/>
        <v/>
      </c>
      <c r="L117" s="145" t="str">
        <f t="shared" si="9"/>
        <v/>
      </c>
      <c r="M117" s="128" t="s">
        <v>4028</v>
      </c>
      <c r="O117" s="121">
        <v>0.05</v>
      </c>
    </row>
    <row r="118" spans="1:15" ht="20" x14ac:dyDescent="0.35">
      <c r="A118" s="216" t="s">
        <v>26</v>
      </c>
      <c r="B118" s="152" t="s">
        <v>3126</v>
      </c>
      <c r="C118" s="148" t="s">
        <v>3142</v>
      </c>
      <c r="D118" s="153" t="s">
        <v>851</v>
      </c>
      <c r="E118" s="133" t="s">
        <v>957</v>
      </c>
      <c r="F118" s="149">
        <v>0.25</v>
      </c>
      <c r="G118" s="149">
        <f>IF(SUMIF(Actividades!$G$8:$G$210,C118,Actividades!$AB$8:$AB$210)=0,"",SUMIF(Actividades!$G$8:$G$210,C118,Actividades!$AC$8:$AC$210)/SUMIF(Actividades!$G$8:$G$210,C118,Actividades!$AB$8:$AB$210))</f>
        <v>1</v>
      </c>
      <c r="H118" s="150" t="str">
        <f>IF(SUMIF(Actividades!$G$8:$G$210,C118,Actividades!$M$8:$M$210)=0,"",SUMIF(Actividades!$G$8:$G$210,C118,Actividades!$M$8:$M$210))</f>
        <v/>
      </c>
      <c r="I118" s="150" t="str">
        <f>IF(SUMIF(Actividades!$G$8:$G$210,C118,Actividades!$O$8:$O$210)=0,"",SUMIF(Actividades!$G$8:$G$210,C118,Actividades!$O$8:$O$210))</f>
        <v/>
      </c>
      <c r="J118" s="150" t="str">
        <f>IF(SUMIF(Actividades!$G$8:$G$210,C118,Actividades!$Q$8:$Q$210)=0,"",SUMIF(Actividades!$G$8:$G$210,C118,Actividades!$Q$8:$Q$210))</f>
        <v/>
      </c>
      <c r="K118" s="149" t="str">
        <f t="shared" si="8"/>
        <v/>
      </c>
      <c r="L118" s="149" t="str">
        <f t="shared" si="9"/>
        <v/>
      </c>
      <c r="M118" s="133" t="s">
        <v>3858</v>
      </c>
      <c r="O118" s="121">
        <v>2.5000000000000001E-2</v>
      </c>
    </row>
    <row r="119" spans="1:15" ht="20" x14ac:dyDescent="0.35">
      <c r="A119" s="217"/>
      <c r="B119" s="152" t="s">
        <v>3126</v>
      </c>
      <c r="C119" s="148" t="s">
        <v>3143</v>
      </c>
      <c r="D119" s="153" t="s">
        <v>850</v>
      </c>
      <c r="E119" s="133" t="s">
        <v>958</v>
      </c>
      <c r="F119" s="149">
        <v>0.25</v>
      </c>
      <c r="G119" s="149">
        <f>IF(SUMIF(Actividades!$G$8:$G$210,C119,Actividades!$AB$8:$AB$210)=0,"",SUMIF(Actividades!$G$8:$G$210,C119,Actividades!$AC$8:$AC$210)/SUMIF(Actividades!$G$8:$G$210,C119,Actividades!$AB$8:$AB$210))</f>
        <v>1</v>
      </c>
      <c r="H119" s="150" t="str">
        <f>IF(SUMIF(Actividades!$G$8:$G$210,C119,Actividades!$M$8:$M$210)=0,"",SUMIF(Actividades!$G$8:$G$210,C119,Actividades!$M$8:$M$210))</f>
        <v/>
      </c>
      <c r="I119" s="150" t="str">
        <f>IF(SUMIF(Actividades!$G$8:$G$210,C119,Actividades!$O$8:$O$210)=0,"",SUMIF(Actividades!$G$8:$G$210,C119,Actividades!$O$8:$O$210))</f>
        <v/>
      </c>
      <c r="J119" s="150" t="str">
        <f>IF(SUMIF(Actividades!$G$8:$G$210,C119,Actividades!$Q$8:$Q$210)=0,"",SUMIF(Actividades!$G$8:$G$210,C119,Actividades!$Q$8:$Q$210))</f>
        <v/>
      </c>
      <c r="K119" s="149" t="str">
        <f t="shared" si="8"/>
        <v/>
      </c>
      <c r="L119" s="149" t="str">
        <f t="shared" si="9"/>
        <v/>
      </c>
      <c r="M119" s="133" t="s">
        <v>3859</v>
      </c>
      <c r="O119" s="121">
        <v>2.5000000000000001E-2</v>
      </c>
    </row>
    <row r="120" spans="1:15" ht="20" x14ac:dyDescent="0.35">
      <c r="A120" s="217"/>
      <c r="B120" s="152" t="s">
        <v>3126</v>
      </c>
      <c r="C120" s="148" t="s">
        <v>3144</v>
      </c>
      <c r="D120" s="153" t="s">
        <v>852</v>
      </c>
      <c r="E120" s="133" t="s">
        <v>959</v>
      </c>
      <c r="F120" s="149">
        <v>0.25</v>
      </c>
      <c r="G120" s="149">
        <f>IF(SUMIF(Actividades!$G$8:$G$210,C120,Actividades!$AB$8:$AB$210)=0,"",SUMIF(Actividades!$G$8:$G$210,C120,Actividades!$AC$8:$AC$210)/SUMIF(Actividades!$G$8:$G$210,C120,Actividades!$AB$8:$AB$210))</f>
        <v>1</v>
      </c>
      <c r="H120" s="150" t="str">
        <f>IF(SUMIF(Actividades!$G$8:$G$210,C120,Actividades!$M$8:$M$210)=0,"",SUMIF(Actividades!$G$8:$G$210,C120,Actividades!$M$8:$M$210))</f>
        <v/>
      </c>
      <c r="I120" s="150" t="str">
        <f>IF(SUMIF(Actividades!$G$8:$G$210,C120,Actividades!$O$8:$O$210)=0,"",SUMIF(Actividades!$G$8:$G$210,C120,Actividades!$O$8:$O$210))</f>
        <v/>
      </c>
      <c r="J120" s="150" t="str">
        <f>IF(SUMIF(Actividades!$G$8:$G$210,C120,Actividades!$Q$8:$Q$210)=0,"",SUMIF(Actividades!$G$8:$G$210,C120,Actividades!$Q$8:$Q$210))</f>
        <v/>
      </c>
      <c r="K120" s="149" t="str">
        <f t="shared" si="8"/>
        <v/>
      </c>
      <c r="L120" s="149" t="str">
        <f t="shared" si="9"/>
        <v/>
      </c>
      <c r="M120" s="133" t="s">
        <v>3860</v>
      </c>
      <c r="O120" s="121">
        <v>2.5000000000000001E-2</v>
      </c>
    </row>
    <row r="121" spans="1:15" ht="20" x14ac:dyDescent="0.35">
      <c r="A121" s="217"/>
      <c r="B121" s="152" t="s">
        <v>3126</v>
      </c>
      <c r="C121" s="148" t="s">
        <v>3145</v>
      </c>
      <c r="D121" s="153" t="s">
        <v>853</v>
      </c>
      <c r="E121" s="133" t="s">
        <v>960</v>
      </c>
      <c r="F121" s="149">
        <v>0.25</v>
      </c>
      <c r="G121" s="149">
        <f>IF(SUMIF(Actividades!$G$8:$G$210,C121,Actividades!$AB$8:$AB$210)=0,"",SUMIF(Actividades!$G$8:$G$210,C121,Actividades!$AC$8:$AC$210)/SUMIF(Actividades!$G$8:$G$210,C121,Actividades!$AB$8:$AB$210))</f>
        <v>1</v>
      </c>
      <c r="H121" s="150" t="str">
        <f>IF(SUMIF(Actividades!$G$8:$G$210,C121,Actividades!$M$8:$M$210)=0,"",SUMIF(Actividades!$G$8:$G$210,C121,Actividades!$M$8:$M$210))</f>
        <v/>
      </c>
      <c r="I121" s="150" t="str">
        <f>IF(SUMIF(Actividades!$G$8:$G$210,C121,Actividades!$O$8:$O$210)=0,"",SUMIF(Actividades!$G$8:$G$210,C121,Actividades!$O$8:$O$210))</f>
        <v/>
      </c>
      <c r="J121" s="150" t="str">
        <f>IF(SUMIF(Actividades!$G$8:$G$210,C121,Actividades!$Q$8:$Q$210)=0,"",SUMIF(Actividades!$G$8:$G$210,C121,Actividades!$Q$8:$Q$210))</f>
        <v/>
      </c>
      <c r="K121" s="149" t="str">
        <f t="shared" si="8"/>
        <v/>
      </c>
      <c r="L121" s="149" t="str">
        <f t="shared" si="9"/>
        <v/>
      </c>
      <c r="M121" s="133" t="s">
        <v>3861</v>
      </c>
      <c r="O121" s="121">
        <v>2.5000000000000001E-2</v>
      </c>
    </row>
    <row r="122" spans="1:15" ht="23" x14ac:dyDescent="0.35">
      <c r="A122" s="217"/>
      <c r="B122" s="152" t="s">
        <v>3150</v>
      </c>
      <c r="C122" s="148" t="s">
        <v>3146</v>
      </c>
      <c r="D122" s="153" t="s">
        <v>1035</v>
      </c>
      <c r="E122" s="133" t="s">
        <v>3149</v>
      </c>
      <c r="F122" s="149">
        <v>0.8</v>
      </c>
      <c r="G122" s="149">
        <f>IF(SUMIF(Actividades!$G$8:$G$210,C122,Actividades!$AB$8:$AB$210)=0,"",SUMIF(Actividades!$G$8:$G$210,C122,Actividades!$AC$8:$AC$210)/SUMIF(Actividades!$G$8:$G$210,C122,Actividades!$AB$8:$AB$210))</f>
        <v>1</v>
      </c>
      <c r="H122" s="150">
        <f>IF(SUMIF(Actividades!$G$8:$G$210,C122,Actividades!$M$8:$M$210)=0,"",SUMIF(Actividades!$G$8:$G$210,C122,Actividades!$M$8:$M$210))</f>
        <v>380500000</v>
      </c>
      <c r="I122" s="150">
        <f>IF(SUMIF(Actividades!$G$8:$G$210,C122,Actividades!$O$8:$O$210)=0,"",SUMIF(Actividades!$G$8:$G$210,C122,Actividades!$O$8:$O$210))</f>
        <v>22000000</v>
      </c>
      <c r="J122" s="150">
        <f>IF(SUMIF(Actividades!$G$8:$G$210,C122,Actividades!$Q$8:$Q$210)=0,"",SUMIF(Actividades!$G$8:$G$210,C122,Actividades!$Q$8:$Q$210))</f>
        <v>77000000</v>
      </c>
      <c r="K122" s="149">
        <f t="shared" si="8"/>
        <v>3.5</v>
      </c>
      <c r="L122" s="149">
        <f t="shared" si="9"/>
        <v>0.202365308804205</v>
      </c>
      <c r="M122" s="133" t="s">
        <v>4084</v>
      </c>
      <c r="O122" s="121">
        <v>0.60000000000000009</v>
      </c>
    </row>
    <row r="123" spans="1:15" ht="34.5" x14ac:dyDescent="0.35">
      <c r="A123" s="217"/>
      <c r="B123" s="152" t="s">
        <v>3150</v>
      </c>
      <c r="C123" s="148" t="s">
        <v>3147</v>
      </c>
      <c r="D123" s="153" t="s">
        <v>1037</v>
      </c>
      <c r="E123" s="133" t="s">
        <v>3149</v>
      </c>
      <c r="F123" s="149">
        <v>0.2</v>
      </c>
      <c r="G123" s="149">
        <f>IF(SUMIF(Actividades!$G$8:$G$210,C123,Actividades!$AB$8:$AB$210)=0,"",SUMIF(Actividades!$G$8:$G$210,C123,Actividades!$AC$8:$AC$210)/SUMIF(Actividades!$G$8:$G$210,C123,Actividades!$AB$8:$AB$210))</f>
        <v>1</v>
      </c>
      <c r="H123" s="150">
        <f>IF(SUMIF(Actividades!$G$8:$G$210,C123,Actividades!$M$8:$M$210)=0,"",SUMIF(Actividades!$G$8:$G$210,C123,Actividades!$M$8:$M$210))</f>
        <v>3345000000</v>
      </c>
      <c r="I123" s="150">
        <f>IF(SUMIF(Actividades!$G$8:$G$210,C123,Actividades!$O$8:$O$210)=0,"",SUMIF(Actividades!$G$8:$G$210,C123,Actividades!$O$8:$O$210))</f>
        <v>50260000</v>
      </c>
      <c r="J123" s="150">
        <f>IF(SUMIF(Actividades!$G$8:$G$210,C123,Actividades!$Q$8:$Q$210)=0,"",SUMIF(Actividades!$G$8:$G$210,C123,Actividades!$Q$8:$Q$210))</f>
        <v>317118500</v>
      </c>
      <c r="K123" s="149">
        <f t="shared" si="8"/>
        <v>6.3095602865101474</v>
      </c>
      <c r="L123" s="149">
        <f t="shared" si="9"/>
        <v>9.4803736920777273E-2</v>
      </c>
      <c r="M123" s="133" t="s">
        <v>4085</v>
      </c>
      <c r="O123" s="121">
        <v>0.15000000000000002</v>
      </c>
    </row>
    <row r="124" spans="1:15" ht="23" x14ac:dyDescent="0.35">
      <c r="A124" s="218"/>
      <c r="B124" s="152" t="s">
        <v>3151</v>
      </c>
      <c r="C124" s="148" t="s">
        <v>3148</v>
      </c>
      <c r="D124" s="153" t="s">
        <v>1039</v>
      </c>
      <c r="E124" s="133" t="s">
        <v>3149</v>
      </c>
      <c r="F124" s="149">
        <v>1</v>
      </c>
      <c r="G124" s="149">
        <f>IF(SUMIF(Actividades!$G$8:$G$210,C124,Actividades!$AB$8:$AB$210)=0,"",SUMIF(Actividades!$G$8:$G$210,C124,Actividades!$AC$8:$AC$210)/SUMIF(Actividades!$G$8:$G$210,C124,Actividades!$AB$8:$AB$210))</f>
        <v>1</v>
      </c>
      <c r="H124" s="150">
        <f>IF(SUMIF(Actividades!$G$8:$G$210,C124,Actividades!$M$8:$M$210)=0,"",SUMIF(Actividades!$G$8:$G$210,C124,Actividades!$M$8:$M$210))</f>
        <v>10004940000</v>
      </c>
      <c r="I124" s="150">
        <f>IF(SUMIF(Actividades!$G$8:$G$210,C124,Actividades!$O$8:$O$210)=0,"",SUMIF(Actividades!$G$8:$G$210,C124,Actividades!$O$8:$O$210))</f>
        <v>250075818</v>
      </c>
      <c r="J124" s="150">
        <f>IF(SUMIF(Actividades!$G$8:$G$210,C124,Actividades!$Q$8:$Q$210)=0,"",SUMIF(Actividades!$G$8:$G$210,C124,Actividades!$Q$8:$Q$210))</f>
        <v>1192115073.01</v>
      </c>
      <c r="K124" s="149">
        <f t="shared" si="8"/>
        <v>4.7670145899912644</v>
      </c>
      <c r="L124" s="149">
        <f t="shared" si="9"/>
        <v>0.1191526458939284</v>
      </c>
      <c r="M124" s="133" t="s">
        <v>4086</v>
      </c>
      <c r="O124" s="121">
        <v>0.15</v>
      </c>
    </row>
    <row r="125" spans="1:15" ht="20" x14ac:dyDescent="0.35">
      <c r="A125" s="214" t="s">
        <v>28</v>
      </c>
      <c r="B125" s="142" t="s">
        <v>3008</v>
      </c>
      <c r="C125" s="147" t="s">
        <v>3013</v>
      </c>
      <c r="D125" s="144" t="s">
        <v>851</v>
      </c>
      <c r="E125" s="128" t="s">
        <v>957</v>
      </c>
      <c r="F125" s="145">
        <v>0.25</v>
      </c>
      <c r="G125" s="145">
        <f>IF(SUMIF(Actividades!$G$8:$G$210,C125,Actividades!$AB$8:$AB$210)=0,"",SUMIF(Actividades!$G$8:$G$210,C125,Actividades!$AC$8:$AC$210)/SUMIF(Actividades!$G$8:$G$210,C125,Actividades!$AB$8:$AB$210))</f>
        <v>1</v>
      </c>
      <c r="H125" s="146" t="str">
        <f>IF(SUMIF(Actividades!$G$8:$G$210,C125,Actividades!$M$8:$M$210)=0,"",SUMIF(Actividades!$G$8:$G$210,C125,Actividades!$M$8:$M$210))</f>
        <v/>
      </c>
      <c r="I125" s="146" t="str">
        <f>IF(SUMIF(Actividades!$G$8:$G$210,C125,Actividades!$O$8:$O$210)=0,"",SUMIF(Actividades!$G$8:$G$210,C125,Actividades!$O$8:$O$210))</f>
        <v/>
      </c>
      <c r="J125" s="146" t="str">
        <f>IF(SUMIF(Actividades!$G$8:$G$210,C125,Actividades!$Q$8:$Q$210)=0,"",SUMIF(Actividades!$G$8:$G$210,C125,Actividades!$Q$8:$Q$210))</f>
        <v/>
      </c>
      <c r="K125" s="145" t="str">
        <f t="shared" si="8"/>
        <v/>
      </c>
      <c r="L125" s="145" t="str">
        <f t="shared" si="9"/>
        <v/>
      </c>
      <c r="M125" s="128" t="s">
        <v>3858</v>
      </c>
      <c r="O125" s="121">
        <v>2.5000000000000001E-2</v>
      </c>
    </row>
    <row r="126" spans="1:15" ht="20" x14ac:dyDescent="0.35">
      <c r="A126" s="214"/>
      <c r="B126" s="142" t="s">
        <v>3008</v>
      </c>
      <c r="C126" s="147" t="s">
        <v>3014</v>
      </c>
      <c r="D126" s="144" t="s">
        <v>850</v>
      </c>
      <c r="E126" s="128" t="s">
        <v>958</v>
      </c>
      <c r="F126" s="145">
        <v>0.25</v>
      </c>
      <c r="G126" s="145">
        <f>IF(SUMIF(Actividades!$G$8:$G$210,C126,Actividades!$AB$8:$AB$210)=0,"",SUMIF(Actividades!$G$8:$G$210,C126,Actividades!$AC$8:$AC$210)/SUMIF(Actividades!$G$8:$G$210,C126,Actividades!$AB$8:$AB$210))</f>
        <v>1</v>
      </c>
      <c r="H126" s="146" t="str">
        <f>IF(SUMIF(Actividades!$G$8:$G$210,C126,Actividades!$M$8:$M$210)=0,"",SUMIF(Actividades!$G$8:$G$210,C126,Actividades!$M$8:$M$210))</f>
        <v/>
      </c>
      <c r="I126" s="146" t="str">
        <f>IF(SUMIF(Actividades!$G$8:$G$210,C126,Actividades!$O$8:$O$210)=0,"",SUMIF(Actividades!$G$8:$G$210,C126,Actividades!$O$8:$O$210))</f>
        <v/>
      </c>
      <c r="J126" s="146" t="str">
        <f>IF(SUMIF(Actividades!$G$8:$G$210,C126,Actividades!$Q$8:$Q$210)=0,"",SUMIF(Actividades!$G$8:$G$210,C126,Actividades!$Q$8:$Q$210))</f>
        <v/>
      </c>
      <c r="K126" s="145" t="str">
        <f t="shared" si="8"/>
        <v/>
      </c>
      <c r="L126" s="145" t="str">
        <f t="shared" si="9"/>
        <v/>
      </c>
      <c r="M126" s="128" t="s">
        <v>3859</v>
      </c>
      <c r="O126" s="121">
        <v>2.5000000000000001E-2</v>
      </c>
    </row>
    <row r="127" spans="1:15" ht="20" x14ac:dyDescent="0.35">
      <c r="A127" s="214"/>
      <c r="B127" s="142" t="s">
        <v>3008</v>
      </c>
      <c r="C127" s="147" t="s">
        <v>3015</v>
      </c>
      <c r="D127" s="144" t="s">
        <v>852</v>
      </c>
      <c r="E127" s="128" t="s">
        <v>959</v>
      </c>
      <c r="F127" s="145">
        <v>0.25</v>
      </c>
      <c r="G127" s="145">
        <f>IF(SUMIF(Actividades!$G$8:$G$210,C127,Actividades!$AB$8:$AB$210)=0,"",SUMIF(Actividades!$G$8:$G$210,C127,Actividades!$AC$8:$AC$210)/SUMIF(Actividades!$G$8:$G$210,C127,Actividades!$AB$8:$AB$210))</f>
        <v>1</v>
      </c>
      <c r="H127" s="146" t="str">
        <f>IF(SUMIF(Actividades!$G$8:$G$210,C127,Actividades!$M$8:$M$210)=0,"",SUMIF(Actividades!$G$8:$G$210,C127,Actividades!$M$8:$M$210))</f>
        <v/>
      </c>
      <c r="I127" s="146" t="str">
        <f>IF(SUMIF(Actividades!$G$8:$G$210,C127,Actividades!$O$8:$O$210)=0,"",SUMIF(Actividades!$G$8:$G$210,C127,Actividades!$O$8:$O$210))</f>
        <v/>
      </c>
      <c r="J127" s="146" t="str">
        <f>IF(SUMIF(Actividades!$G$8:$G$210,C127,Actividades!$Q$8:$Q$210)=0,"",SUMIF(Actividades!$G$8:$G$210,C127,Actividades!$Q$8:$Q$210))</f>
        <v/>
      </c>
      <c r="K127" s="145" t="str">
        <f t="shared" si="8"/>
        <v/>
      </c>
      <c r="L127" s="145" t="str">
        <f t="shared" si="9"/>
        <v/>
      </c>
      <c r="M127" s="128" t="s">
        <v>3860</v>
      </c>
      <c r="O127" s="121">
        <v>2.5000000000000001E-2</v>
      </c>
    </row>
    <row r="128" spans="1:15" ht="20" x14ac:dyDescent="0.35">
      <c r="A128" s="214"/>
      <c r="B128" s="142" t="s">
        <v>3008</v>
      </c>
      <c r="C128" s="147" t="s">
        <v>3016</v>
      </c>
      <c r="D128" s="144" t="s">
        <v>853</v>
      </c>
      <c r="E128" s="128" t="s">
        <v>960</v>
      </c>
      <c r="F128" s="145">
        <v>0.25</v>
      </c>
      <c r="G128" s="145">
        <f>IF(SUMIF(Actividades!$G$8:$G$210,C128,Actividades!$AB$8:$AB$210)=0,"",SUMIF(Actividades!$G$8:$G$210,C128,Actividades!$AC$8:$AC$210)/SUMIF(Actividades!$G$8:$G$210,C128,Actividades!$AB$8:$AB$210))</f>
        <v>1</v>
      </c>
      <c r="H128" s="146" t="str">
        <f>IF(SUMIF(Actividades!$G$8:$G$210,C128,Actividades!$M$8:$M$210)=0,"",SUMIF(Actividades!$G$8:$G$210,C128,Actividades!$M$8:$M$210))</f>
        <v/>
      </c>
      <c r="I128" s="146" t="str">
        <f>IF(SUMIF(Actividades!$G$8:$G$210,C128,Actividades!$O$8:$O$210)=0,"",SUMIF(Actividades!$G$8:$G$210,C128,Actividades!$O$8:$O$210))</f>
        <v/>
      </c>
      <c r="J128" s="146" t="str">
        <f>IF(SUMIF(Actividades!$G$8:$G$210,C128,Actividades!$Q$8:$Q$210)=0,"",SUMIF(Actividades!$G$8:$G$210,C128,Actividades!$Q$8:$Q$210))</f>
        <v/>
      </c>
      <c r="K128" s="145" t="str">
        <f t="shared" si="8"/>
        <v/>
      </c>
      <c r="L128" s="145" t="str">
        <f t="shared" si="9"/>
        <v/>
      </c>
      <c r="M128" s="128" t="s">
        <v>3861</v>
      </c>
      <c r="O128" s="121">
        <v>2.5000000000000001E-2</v>
      </c>
    </row>
    <row r="129" spans="1:15" x14ac:dyDescent="0.35">
      <c r="A129" s="214"/>
      <c r="B129" s="142" t="s">
        <v>3009</v>
      </c>
      <c r="C129" s="147" t="s">
        <v>3017</v>
      </c>
      <c r="D129" s="144" t="s">
        <v>1065</v>
      </c>
      <c r="E129" s="128"/>
      <c r="F129" s="145">
        <v>1</v>
      </c>
      <c r="G129" s="145">
        <f>IF(SUMIF(Actividades!$G$8:$G$210,C129,Actividades!$AB$8:$AB$210)=0,"",SUMIF(Actividades!$G$8:$G$210,C129,Actividades!$AC$8:$AC$210)/SUMIF(Actividades!$G$8:$G$210,C129,Actividades!$AB$8:$AB$210))</f>
        <v>1</v>
      </c>
      <c r="H129" s="146">
        <f>IF(SUMIF(Actividades!$G$8:$G$210,C129,Actividades!$M$8:$M$210)=0,"",SUMIF(Actividades!$G$8:$G$210,C129,Actividades!$M$8:$M$210))</f>
        <v>613556933</v>
      </c>
      <c r="I129" s="146">
        <f>IF(SUMIF(Actividades!$G$8:$G$210,C129,Actividades!$O$8:$O$210)=0,"",SUMIF(Actividades!$G$8:$G$210,C129,Actividades!$O$8:$O$210))</f>
        <v>267210967</v>
      </c>
      <c r="J129" s="146">
        <f>IF(SUMIF(Actividades!$G$8:$G$210,C129,Actividades!$Q$8:$Q$210)=0,"",SUMIF(Actividades!$G$8:$G$210,C129,Actividades!$Q$8:$Q$210))</f>
        <v>131301063</v>
      </c>
      <c r="K129" s="145">
        <f t="shared" si="8"/>
        <v>0.49137602574523076</v>
      </c>
      <c r="L129" s="145">
        <f t="shared" si="9"/>
        <v>0.21399980334017349</v>
      </c>
      <c r="M129" s="128" t="s">
        <v>4103</v>
      </c>
      <c r="O129" s="121">
        <v>0.45</v>
      </c>
    </row>
    <row r="130" spans="1:15" ht="23" x14ac:dyDescent="0.35">
      <c r="A130" s="214"/>
      <c r="B130" s="142" t="s">
        <v>3011</v>
      </c>
      <c r="C130" s="147" t="s">
        <v>3018</v>
      </c>
      <c r="D130" s="144" t="s">
        <v>1067</v>
      </c>
      <c r="E130" s="128"/>
      <c r="F130" s="145">
        <v>1</v>
      </c>
      <c r="G130" s="145" t="str">
        <f>IF(SUMIF(Actividades!$G$8:$G$210,C130,Actividades!$AB$8:$AB$210)=0,"",SUMIF(Actividades!$G$8:$G$210,C130,Actividades!$AC$8:$AC$210)/SUMIF(Actividades!$G$8:$G$210,C130,Actividades!$AB$8:$AB$210))</f>
        <v/>
      </c>
      <c r="H130" s="146">
        <f>IF(SUMIF(Actividades!$G$8:$G$210,C130,Actividades!$M$8:$M$210)=0,"",SUMIF(Actividades!$G$8:$G$210,C130,Actividades!$M$8:$M$210))</f>
        <v>296443855</v>
      </c>
      <c r="I130" s="146">
        <f>IF(SUMIF(Actividades!$G$8:$G$210,C130,Actividades!$O$8:$O$210)=0,"",SUMIF(Actividades!$G$8:$G$210,C130,Actividades!$O$8:$O$210))</f>
        <v>48623004</v>
      </c>
      <c r="J130" s="146">
        <f>IF(SUMIF(Actividades!$G$8:$G$210,C130,Actividades!$Q$8:$Q$210)=0,"",SUMIF(Actividades!$G$8:$G$210,C130,Actividades!$Q$8:$Q$210))</f>
        <v>17658263</v>
      </c>
      <c r="K130" s="145">
        <f t="shared" si="8"/>
        <v>0.36316684588224946</v>
      </c>
      <c r="L130" s="145">
        <f t="shared" si="9"/>
        <v>5.956697263972633E-2</v>
      </c>
      <c r="M130" s="128" t="s">
        <v>4121</v>
      </c>
      <c r="O130" s="121">
        <v>0.45</v>
      </c>
    </row>
  </sheetData>
  <sheetProtection algorithmName="SHA-512" hashValue="vcknS3rvvV3gv0Z49vdL/mzIsfdoJjqi+SiDyIOAlqF8nzOYjttsS/lGiK2UeNAk3SgB0lhgwITU7FbqPcxxhA==" saltValue="AF5T3looW86czU/A1gL31w==" spinCount="100000" sheet="1" objects="1" scenarios="1"/>
  <sortState xmlns:xlrd2="http://schemas.microsoft.com/office/spreadsheetml/2017/richdata2" ref="B63:J66">
    <sortCondition ref="C63:C66"/>
  </sortState>
  <mergeCells count="16">
    <mergeCell ref="M1:M2"/>
    <mergeCell ref="E1:J2"/>
    <mergeCell ref="E3:J3"/>
    <mergeCell ref="A29:A48"/>
    <mergeCell ref="A125:A130"/>
    <mergeCell ref="A49:A54"/>
    <mergeCell ref="A63:A84"/>
    <mergeCell ref="A85:A92"/>
    <mergeCell ref="A93:A102"/>
    <mergeCell ref="A103:A117"/>
    <mergeCell ref="A118:A124"/>
    <mergeCell ref="A55:A62"/>
    <mergeCell ref="B5:F6"/>
    <mergeCell ref="A15:A28"/>
    <mergeCell ref="A8:A14"/>
    <mergeCell ref="D1:D3"/>
  </mergeCells>
  <conditionalFormatting sqref="G8:J130">
    <cfRule type="expression" dxfId="71" priority="8">
      <formula>#REF!&lt;0</formula>
    </cfRule>
    <cfRule type="expression" dxfId="70" priority="9">
      <formula>#REF!&gt;0</formula>
    </cfRule>
  </conditionalFormatting>
  <conditionalFormatting sqref="J8:J130">
    <cfRule type="expression" dxfId="69" priority="10">
      <formula>(#REF!-#REF!)&lt;0</formula>
    </cfRule>
  </conditionalFormatting>
  <conditionalFormatting sqref="J8:J130">
    <cfRule type="expression" dxfId="68" priority="11">
      <formula>(#REF!-#REF!)&gt;0</formula>
    </cfRule>
    <cfRule type="expression" priority="11">
      <formula>(#REF!-#REF!)=0</formula>
    </cfRule>
  </conditionalFormatting>
  <conditionalFormatting sqref="K8:L130">
    <cfRule type="expression" dxfId="67" priority="1">
      <formula>#REF!&lt;0</formula>
    </cfRule>
    <cfRule type="expression" dxfId="66" priority="2">
      <formula>#REF!&gt;0</formula>
    </cfRule>
  </conditionalFormatting>
  <dataValidations disablePrompts="1" count="1">
    <dataValidation type="list" allowBlank="1" showInputMessage="1" showErrorMessage="1" sqref="B12:B14" xr:uid="{00000000-0002-0000-0400-000000000000}">
      <formula1>#REF!</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05"/>
  <sheetViews>
    <sheetView workbookViewId="0">
      <pane xSplit="8" ySplit="7" topLeftCell="I8" activePane="bottomRight" state="frozen"/>
      <selection activeCell="F1" sqref="F1"/>
      <selection pane="topRight" activeCell="I1" sqref="I1"/>
      <selection pane="bottomLeft" activeCell="F8" sqref="F8"/>
      <selection pane="bottomRight" activeCell="V12" sqref="V12"/>
    </sheetView>
  </sheetViews>
  <sheetFormatPr baseColWidth="10" defaultColWidth="11.453125" defaultRowHeight="14.5" x14ac:dyDescent="0.35"/>
  <cols>
    <col min="1" max="1" width="3.54296875" style="134" hidden="1" customWidth="1"/>
    <col min="2" max="2" width="3.453125" style="134" hidden="1" customWidth="1"/>
    <col min="3" max="3" width="3.54296875" style="134" hidden="1" customWidth="1"/>
    <col min="4" max="4" width="3.7265625" style="134" hidden="1" customWidth="1"/>
    <col min="5" max="5" width="4.54296875" style="134" hidden="1" customWidth="1"/>
    <col min="6" max="8" width="7.453125" style="134" customWidth="1"/>
    <col min="9" max="9" width="43.54296875" style="134" customWidth="1"/>
    <col min="10" max="10" width="6.54296875" style="134" customWidth="1"/>
    <col min="11" max="11" width="46.453125" style="134" customWidth="1"/>
    <col min="12" max="12" width="6.81640625" style="134" customWidth="1"/>
    <col min="13" max="13" width="14" style="134" customWidth="1"/>
    <col min="14" max="14" width="5.453125" style="134" customWidth="1"/>
    <col min="15" max="15" width="14" style="134" customWidth="1"/>
    <col min="16" max="16" width="5.453125" style="134" customWidth="1"/>
    <col min="17" max="17" width="14" style="134" customWidth="1"/>
    <col min="18" max="21" width="7.54296875" style="134" customWidth="1"/>
    <col min="22" max="22" width="68.1796875" style="134" customWidth="1"/>
    <col min="23" max="26" width="8.54296875" style="134" hidden="1" customWidth="1"/>
    <col min="27" max="27" width="6.453125" style="134" hidden="1" customWidth="1"/>
    <col min="28" max="31" width="7.453125" style="134" hidden="1" customWidth="1"/>
    <col min="32" max="16384" width="11.453125" style="134"/>
  </cols>
  <sheetData>
    <row r="1" spans="1:31" x14ac:dyDescent="0.35">
      <c r="F1" s="121"/>
      <c r="G1" s="28"/>
      <c r="H1" s="31"/>
      <c r="I1" s="222" t="s">
        <v>846</v>
      </c>
      <c r="J1" s="202" t="s">
        <v>891</v>
      </c>
      <c r="K1" s="203"/>
      <c r="L1" s="203"/>
      <c r="M1" s="203"/>
      <c r="N1" s="203"/>
      <c r="O1" s="203"/>
      <c r="P1" s="224" t="s">
        <v>889</v>
      </c>
      <c r="Q1" s="225"/>
      <c r="R1" s="225"/>
      <c r="S1" s="225"/>
      <c r="T1" s="225"/>
      <c r="U1" s="226"/>
    </row>
    <row r="2" spans="1:31" ht="15" thickBot="1" x14ac:dyDescent="0.4">
      <c r="F2" s="121"/>
      <c r="G2" s="29"/>
      <c r="H2" s="32"/>
      <c r="I2" s="199"/>
      <c r="J2" s="205"/>
      <c r="K2" s="206"/>
      <c r="L2" s="206"/>
      <c r="M2" s="206"/>
      <c r="N2" s="206"/>
      <c r="O2" s="206"/>
      <c r="P2" s="227"/>
      <c r="Q2" s="228"/>
      <c r="R2" s="228"/>
      <c r="S2" s="228"/>
      <c r="T2" s="228"/>
      <c r="U2" s="229"/>
    </row>
    <row r="3" spans="1:31" ht="16" thickBot="1" x14ac:dyDescent="0.4">
      <c r="F3" s="121"/>
      <c r="G3" s="30"/>
      <c r="H3" s="33"/>
      <c r="I3" s="206"/>
      <c r="J3" s="208" t="s">
        <v>847</v>
      </c>
      <c r="K3" s="209"/>
      <c r="L3" s="209"/>
      <c r="M3" s="209"/>
      <c r="N3" s="209"/>
      <c r="O3" s="209"/>
      <c r="P3" s="230">
        <v>44064</v>
      </c>
      <c r="Q3" s="209"/>
      <c r="R3" s="209"/>
      <c r="S3" s="209"/>
      <c r="T3" s="209"/>
      <c r="U3" s="210"/>
    </row>
    <row r="4" spans="1:31" x14ac:dyDescent="0.35">
      <c r="F4" s="121"/>
      <c r="G4" s="121"/>
      <c r="H4" s="121"/>
      <c r="I4" s="121"/>
      <c r="J4" s="121"/>
      <c r="K4" s="121"/>
      <c r="L4" s="121"/>
      <c r="M4" s="121"/>
      <c r="N4" s="121"/>
      <c r="O4" s="121"/>
      <c r="P4" s="121"/>
      <c r="Q4" s="121"/>
      <c r="R4" s="121"/>
      <c r="S4" s="121"/>
      <c r="T4" s="121"/>
      <c r="U4" s="121"/>
    </row>
    <row r="5" spans="1:31" ht="23" x14ac:dyDescent="0.35">
      <c r="F5" s="121"/>
      <c r="G5" s="219" t="s">
        <v>1424</v>
      </c>
      <c r="H5" s="219"/>
      <c r="I5" s="219"/>
      <c r="J5" s="219"/>
      <c r="K5" s="219"/>
      <c r="L5" s="219"/>
      <c r="M5" s="122"/>
      <c r="N5" s="121"/>
      <c r="O5" s="121"/>
      <c r="P5" s="121"/>
      <c r="Q5" s="121"/>
      <c r="R5" s="121"/>
      <c r="S5" s="121"/>
      <c r="T5" s="121"/>
      <c r="U5" s="121"/>
    </row>
    <row r="6" spans="1:31" x14ac:dyDescent="0.35">
      <c r="F6" s="121"/>
      <c r="G6" s="121"/>
      <c r="H6" s="121"/>
      <c r="I6" s="121"/>
      <c r="J6" s="159"/>
      <c r="K6" s="121"/>
      <c r="L6" s="121"/>
      <c r="M6" s="121"/>
      <c r="N6" s="223" t="s">
        <v>5116</v>
      </c>
      <c r="O6" s="223"/>
      <c r="P6" s="223" t="s">
        <v>5117</v>
      </c>
      <c r="Q6" s="223"/>
      <c r="R6" s="223" t="s">
        <v>5120</v>
      </c>
      <c r="S6" s="223"/>
      <c r="T6" s="223" t="s">
        <v>5113</v>
      </c>
      <c r="U6" s="223"/>
    </row>
    <row r="7" spans="1:31" ht="21" x14ac:dyDescent="0.35">
      <c r="F7" s="121"/>
      <c r="G7" s="123" t="s">
        <v>69</v>
      </c>
      <c r="H7" s="123" t="s">
        <v>103</v>
      </c>
      <c r="I7" s="123" t="s">
        <v>5112</v>
      </c>
      <c r="J7" s="123" t="s">
        <v>70</v>
      </c>
      <c r="K7" s="123" t="s">
        <v>448</v>
      </c>
      <c r="L7" s="16" t="s">
        <v>450</v>
      </c>
      <c r="M7" s="16" t="s">
        <v>5119</v>
      </c>
      <c r="N7" s="123" t="s">
        <v>763</v>
      </c>
      <c r="O7" s="123" t="s">
        <v>821</v>
      </c>
      <c r="P7" s="123" t="s">
        <v>763</v>
      </c>
      <c r="Q7" s="123" t="s">
        <v>821</v>
      </c>
      <c r="R7" s="123" t="s">
        <v>5114</v>
      </c>
      <c r="S7" s="123" t="s">
        <v>5115</v>
      </c>
      <c r="T7" s="123" t="s">
        <v>5114</v>
      </c>
      <c r="U7" s="123" t="s">
        <v>5115</v>
      </c>
      <c r="V7" s="16" t="s">
        <v>3826</v>
      </c>
      <c r="W7" s="16" t="s">
        <v>3827</v>
      </c>
      <c r="X7" s="16" t="s">
        <v>3828</v>
      </c>
      <c r="Y7" s="16" t="s">
        <v>3829</v>
      </c>
      <c r="Z7" s="16" t="s">
        <v>3830</v>
      </c>
      <c r="AA7" s="160" t="s">
        <v>3815</v>
      </c>
      <c r="AB7" s="16" t="s">
        <v>5108</v>
      </c>
      <c r="AC7" s="16" t="s">
        <v>4646</v>
      </c>
      <c r="AD7" s="16"/>
      <c r="AE7" s="16"/>
    </row>
    <row r="8" spans="1:31" ht="20" x14ac:dyDescent="0.35">
      <c r="A8" s="137" t="s">
        <v>9</v>
      </c>
      <c r="B8" s="137">
        <v>1</v>
      </c>
      <c r="C8" s="137" t="s">
        <v>4449</v>
      </c>
      <c r="D8" s="138" t="s">
        <v>4450</v>
      </c>
      <c r="E8" s="138" t="s">
        <v>4450</v>
      </c>
      <c r="F8" s="221" t="s">
        <v>8</v>
      </c>
      <c r="G8" s="142" t="s">
        <v>1396</v>
      </c>
      <c r="H8" s="142" t="s">
        <v>1409</v>
      </c>
      <c r="I8" s="128" t="s">
        <v>854</v>
      </c>
      <c r="J8" s="145">
        <v>1</v>
      </c>
      <c r="K8" s="128" t="s">
        <v>885</v>
      </c>
      <c r="L8" s="156">
        <v>4</v>
      </c>
      <c r="M8" s="157"/>
      <c r="N8" s="156">
        <v>1</v>
      </c>
      <c r="O8" s="158"/>
      <c r="P8" s="156">
        <v>1</v>
      </c>
      <c r="Q8" s="157"/>
      <c r="R8" s="155">
        <f>IF(N8="","",P8/N8)</f>
        <v>1</v>
      </c>
      <c r="S8" s="155" t="str">
        <f>IF(M8="","",IF(O8="","",Q8/O8))</f>
        <v/>
      </c>
      <c r="T8" s="155">
        <f>P8/L8</f>
        <v>0.25</v>
      </c>
      <c r="U8" s="155" t="str">
        <f>IF(M8="","",Q8/M8)</f>
        <v/>
      </c>
      <c r="V8" s="128" t="s">
        <v>3885</v>
      </c>
      <c r="W8" s="145">
        <v>1</v>
      </c>
      <c r="X8" s="145">
        <v>0</v>
      </c>
      <c r="Y8" s="145">
        <v>0</v>
      </c>
      <c r="Z8" s="145">
        <v>0</v>
      </c>
      <c r="AA8" s="161">
        <v>2.5000000000000001E-2</v>
      </c>
      <c r="AB8" s="162">
        <f>IF(N8="","",AA8)</f>
        <v>2.5000000000000001E-2</v>
      </c>
      <c r="AC8" s="162">
        <f>IF(P8="","",AA8*R8)</f>
        <v>2.5000000000000001E-2</v>
      </c>
      <c r="AD8" s="163"/>
      <c r="AE8" s="163"/>
    </row>
    <row r="9" spans="1:31" ht="20" x14ac:dyDescent="0.35">
      <c r="A9" s="137" t="s">
        <v>9</v>
      </c>
      <c r="B9" s="137">
        <v>2</v>
      </c>
      <c r="C9" s="137" t="s">
        <v>4451</v>
      </c>
      <c r="D9" s="138" t="s">
        <v>4450</v>
      </c>
      <c r="E9" s="138" t="s">
        <v>4450</v>
      </c>
      <c r="F9" s="221"/>
      <c r="G9" s="142" t="s">
        <v>1397</v>
      </c>
      <c r="H9" s="142" t="s">
        <v>1410</v>
      </c>
      <c r="I9" s="128" t="s">
        <v>866</v>
      </c>
      <c r="J9" s="145">
        <v>1</v>
      </c>
      <c r="K9" s="128" t="s">
        <v>886</v>
      </c>
      <c r="L9" s="156">
        <v>4</v>
      </c>
      <c r="M9" s="157"/>
      <c r="N9" s="156">
        <v>1</v>
      </c>
      <c r="O9" s="158"/>
      <c r="P9" s="156">
        <v>1</v>
      </c>
      <c r="Q9" s="157"/>
      <c r="R9" s="155">
        <f t="shared" ref="R9:R72" si="0">IF(N9="","",P9/N9)</f>
        <v>1</v>
      </c>
      <c r="S9" s="155" t="str">
        <f t="shared" ref="S9:S72" si="1">IF(M9="","",IF(O9="","",Q9/O9))</f>
        <v/>
      </c>
      <c r="T9" s="155">
        <f t="shared" ref="T9:T72" si="2">P9/L9</f>
        <v>0.25</v>
      </c>
      <c r="U9" s="155" t="str">
        <f t="shared" ref="U9:U72" si="3">IF(M9="","",Q9/M9)</f>
        <v/>
      </c>
      <c r="V9" s="128" t="s">
        <v>3886</v>
      </c>
      <c r="W9" s="145">
        <v>1</v>
      </c>
      <c r="X9" s="145">
        <v>0</v>
      </c>
      <c r="Y9" s="145">
        <v>0</v>
      </c>
      <c r="Z9" s="145">
        <v>0</v>
      </c>
      <c r="AA9" s="161">
        <v>2.5000000000000001E-2</v>
      </c>
      <c r="AB9" s="162">
        <f t="shared" ref="AB9:AB29" si="4">IF(N9="","",AA9)</f>
        <v>2.5000000000000001E-2</v>
      </c>
      <c r="AC9" s="162">
        <f t="shared" ref="AC9:AC72" si="5">IF(P9="","",AA9*R9)</f>
        <v>2.5000000000000001E-2</v>
      </c>
      <c r="AD9" s="163"/>
      <c r="AE9" s="163"/>
    </row>
    <row r="10" spans="1:31" ht="20" x14ac:dyDescent="0.35">
      <c r="A10" s="137" t="s">
        <v>9</v>
      </c>
      <c r="B10" s="137">
        <v>3</v>
      </c>
      <c r="C10" s="137" t="s">
        <v>4452</v>
      </c>
      <c r="D10" s="138" t="s">
        <v>4450</v>
      </c>
      <c r="E10" s="138" t="s">
        <v>4450</v>
      </c>
      <c r="F10" s="221"/>
      <c r="G10" s="142" t="s">
        <v>1398</v>
      </c>
      <c r="H10" s="142" t="s">
        <v>1411</v>
      </c>
      <c r="I10" s="128" t="s">
        <v>856</v>
      </c>
      <c r="J10" s="145">
        <v>1</v>
      </c>
      <c r="K10" s="128" t="s">
        <v>887</v>
      </c>
      <c r="L10" s="156">
        <v>4</v>
      </c>
      <c r="M10" s="157"/>
      <c r="N10" s="156">
        <v>1</v>
      </c>
      <c r="O10" s="158"/>
      <c r="P10" s="156">
        <v>1</v>
      </c>
      <c r="Q10" s="157"/>
      <c r="R10" s="155">
        <f t="shared" si="0"/>
        <v>1</v>
      </c>
      <c r="S10" s="155" t="str">
        <f t="shared" si="1"/>
        <v/>
      </c>
      <c r="T10" s="155">
        <f t="shared" si="2"/>
        <v>0.25</v>
      </c>
      <c r="U10" s="155" t="str">
        <f t="shared" si="3"/>
        <v/>
      </c>
      <c r="V10" s="128" t="s">
        <v>3887</v>
      </c>
      <c r="W10" s="145">
        <v>1</v>
      </c>
      <c r="X10" s="145">
        <v>0</v>
      </c>
      <c r="Y10" s="145">
        <v>0</v>
      </c>
      <c r="Z10" s="145">
        <v>0</v>
      </c>
      <c r="AA10" s="161">
        <v>2.5000000000000001E-2</v>
      </c>
      <c r="AB10" s="162">
        <f t="shared" si="4"/>
        <v>2.5000000000000001E-2</v>
      </c>
      <c r="AC10" s="162">
        <f t="shared" si="5"/>
        <v>2.5000000000000001E-2</v>
      </c>
      <c r="AD10" s="163"/>
      <c r="AE10" s="163"/>
    </row>
    <row r="11" spans="1:31" ht="20" x14ac:dyDescent="0.35">
      <c r="A11" s="137" t="s">
        <v>9</v>
      </c>
      <c r="B11" s="137">
        <v>4</v>
      </c>
      <c r="C11" s="137" t="s">
        <v>4453</v>
      </c>
      <c r="D11" s="138" t="s">
        <v>4450</v>
      </c>
      <c r="E11" s="138" t="s">
        <v>4450</v>
      </c>
      <c r="F11" s="221"/>
      <c r="G11" s="142" t="s">
        <v>1399</v>
      </c>
      <c r="H11" s="142" t="s">
        <v>1412</v>
      </c>
      <c r="I11" s="128" t="s">
        <v>857</v>
      </c>
      <c r="J11" s="145">
        <v>1</v>
      </c>
      <c r="K11" s="128" t="s">
        <v>887</v>
      </c>
      <c r="L11" s="156">
        <v>4</v>
      </c>
      <c r="M11" s="157"/>
      <c r="N11" s="156">
        <v>1</v>
      </c>
      <c r="O11" s="158"/>
      <c r="P11" s="156">
        <v>1</v>
      </c>
      <c r="Q11" s="157"/>
      <c r="R11" s="155">
        <f t="shared" si="0"/>
        <v>1</v>
      </c>
      <c r="S11" s="155" t="str">
        <f t="shared" si="1"/>
        <v/>
      </c>
      <c r="T11" s="155">
        <f t="shared" si="2"/>
        <v>0.25</v>
      </c>
      <c r="U11" s="155" t="str">
        <f t="shared" si="3"/>
        <v/>
      </c>
      <c r="V11" s="128" t="s">
        <v>3888</v>
      </c>
      <c r="W11" s="145">
        <v>1</v>
      </c>
      <c r="X11" s="145">
        <v>0</v>
      </c>
      <c r="Y11" s="145">
        <v>0</v>
      </c>
      <c r="Z11" s="145">
        <v>0</v>
      </c>
      <c r="AA11" s="161">
        <v>2.5000000000000001E-2</v>
      </c>
      <c r="AB11" s="162">
        <f t="shared" si="4"/>
        <v>2.5000000000000001E-2</v>
      </c>
      <c r="AC11" s="162">
        <f t="shared" si="5"/>
        <v>2.5000000000000001E-2</v>
      </c>
      <c r="AD11" s="163"/>
      <c r="AE11" s="163"/>
    </row>
    <row r="12" spans="1:31" ht="260" x14ac:dyDescent="0.35">
      <c r="A12" s="137" t="s">
        <v>9</v>
      </c>
      <c r="B12" s="137">
        <v>5</v>
      </c>
      <c r="C12" s="137" t="s">
        <v>4454</v>
      </c>
      <c r="D12" s="138" t="s">
        <v>4450</v>
      </c>
      <c r="E12" s="138" t="s">
        <v>4450</v>
      </c>
      <c r="F12" s="221"/>
      <c r="G12" s="142" t="s">
        <v>1400</v>
      </c>
      <c r="H12" s="142" t="s">
        <v>1413</v>
      </c>
      <c r="I12" s="128" t="s">
        <v>1414</v>
      </c>
      <c r="J12" s="145">
        <v>1</v>
      </c>
      <c r="K12" s="128" t="s">
        <v>1415</v>
      </c>
      <c r="L12" s="156">
        <v>1</v>
      </c>
      <c r="M12" s="157"/>
      <c r="N12" s="164">
        <v>0.39</v>
      </c>
      <c r="O12" s="158"/>
      <c r="P12" s="164">
        <v>0.39</v>
      </c>
      <c r="Q12" s="157"/>
      <c r="R12" s="155">
        <f t="shared" si="0"/>
        <v>1</v>
      </c>
      <c r="S12" s="155" t="str">
        <f t="shared" si="1"/>
        <v/>
      </c>
      <c r="T12" s="155">
        <f t="shared" si="2"/>
        <v>0.39</v>
      </c>
      <c r="U12" s="155" t="str">
        <f t="shared" si="3"/>
        <v/>
      </c>
      <c r="V12" s="128" t="s">
        <v>4159</v>
      </c>
      <c r="W12" s="145">
        <v>1</v>
      </c>
      <c r="X12" s="145">
        <v>0</v>
      </c>
      <c r="Y12" s="145">
        <v>0</v>
      </c>
      <c r="Z12" s="145">
        <v>0</v>
      </c>
      <c r="AA12" s="161">
        <v>0.54</v>
      </c>
      <c r="AB12" s="162">
        <f t="shared" si="4"/>
        <v>0.54</v>
      </c>
      <c r="AC12" s="162">
        <f t="shared" si="5"/>
        <v>0.54</v>
      </c>
      <c r="AD12" s="163"/>
      <c r="AE12" s="163"/>
    </row>
    <row r="13" spans="1:31" ht="100" x14ac:dyDescent="0.35">
      <c r="A13" s="137" t="s">
        <v>9</v>
      </c>
      <c r="B13" s="137">
        <v>6</v>
      </c>
      <c r="C13" s="137" t="s">
        <v>4455</v>
      </c>
      <c r="D13" s="138" t="s">
        <v>4450</v>
      </c>
      <c r="E13" s="138" t="s">
        <v>4450</v>
      </c>
      <c r="F13" s="221"/>
      <c r="G13" s="142" t="s">
        <v>1403</v>
      </c>
      <c r="H13" s="142" t="s">
        <v>1416</v>
      </c>
      <c r="I13" s="128" t="s">
        <v>1417</v>
      </c>
      <c r="J13" s="145">
        <v>1</v>
      </c>
      <c r="K13" s="128" t="s">
        <v>1418</v>
      </c>
      <c r="L13" s="156">
        <v>1</v>
      </c>
      <c r="M13" s="157"/>
      <c r="N13" s="164">
        <v>0.25</v>
      </c>
      <c r="O13" s="158"/>
      <c r="P13" s="164">
        <v>0.25</v>
      </c>
      <c r="Q13" s="157"/>
      <c r="R13" s="155">
        <f t="shared" si="0"/>
        <v>1</v>
      </c>
      <c r="S13" s="155" t="str">
        <f t="shared" si="1"/>
        <v/>
      </c>
      <c r="T13" s="155">
        <f t="shared" si="2"/>
        <v>0.25</v>
      </c>
      <c r="U13" s="155" t="str">
        <f t="shared" si="3"/>
        <v/>
      </c>
      <c r="V13" s="128" t="s">
        <v>4160</v>
      </c>
      <c r="W13" s="145">
        <v>1</v>
      </c>
      <c r="X13" s="145">
        <v>0</v>
      </c>
      <c r="Y13" s="145">
        <v>0</v>
      </c>
      <c r="Z13" s="145">
        <v>0</v>
      </c>
      <c r="AA13" s="161">
        <v>0.27</v>
      </c>
      <c r="AB13" s="162">
        <f t="shared" si="4"/>
        <v>0.27</v>
      </c>
      <c r="AC13" s="162">
        <f t="shared" si="5"/>
        <v>0.27</v>
      </c>
      <c r="AD13" s="163"/>
      <c r="AE13" s="163"/>
    </row>
    <row r="14" spans="1:31" ht="90" x14ac:dyDescent="0.35">
      <c r="A14" s="137" t="s">
        <v>9</v>
      </c>
      <c r="B14" s="137">
        <v>7</v>
      </c>
      <c r="C14" s="137" t="s">
        <v>4456</v>
      </c>
      <c r="D14" s="138" t="s">
        <v>4450</v>
      </c>
      <c r="E14" s="138" t="s">
        <v>4450</v>
      </c>
      <c r="F14" s="221"/>
      <c r="G14" s="142" t="s">
        <v>1406</v>
      </c>
      <c r="H14" s="142" t="s">
        <v>1419</v>
      </c>
      <c r="I14" s="128" t="s">
        <v>1420</v>
      </c>
      <c r="J14" s="145">
        <v>1</v>
      </c>
      <c r="K14" s="128" t="s">
        <v>1421</v>
      </c>
      <c r="L14" s="156">
        <v>1</v>
      </c>
      <c r="M14" s="157"/>
      <c r="N14" s="164">
        <v>0.23</v>
      </c>
      <c r="O14" s="158"/>
      <c r="P14" s="164">
        <v>0.23</v>
      </c>
      <c r="Q14" s="157"/>
      <c r="R14" s="155">
        <f t="shared" si="0"/>
        <v>1</v>
      </c>
      <c r="S14" s="155" t="str">
        <f t="shared" si="1"/>
        <v/>
      </c>
      <c r="T14" s="155">
        <f t="shared" si="2"/>
        <v>0.23</v>
      </c>
      <c r="U14" s="155" t="str">
        <f t="shared" si="3"/>
        <v/>
      </c>
      <c r="V14" s="128" t="s">
        <v>4161</v>
      </c>
      <c r="W14" s="145">
        <v>1</v>
      </c>
      <c r="X14" s="145">
        <v>0</v>
      </c>
      <c r="Y14" s="145">
        <v>0</v>
      </c>
      <c r="Z14" s="145">
        <v>0</v>
      </c>
      <c r="AA14" s="161">
        <v>9.0000000000000011E-2</v>
      </c>
      <c r="AB14" s="162">
        <f t="shared" si="4"/>
        <v>9.0000000000000011E-2</v>
      </c>
      <c r="AC14" s="162">
        <f t="shared" si="5"/>
        <v>9.0000000000000011E-2</v>
      </c>
      <c r="AD14" s="163"/>
      <c r="AE14" s="163"/>
    </row>
    <row r="15" spans="1:31" ht="20" x14ac:dyDescent="0.35">
      <c r="A15" s="137" t="s">
        <v>11</v>
      </c>
      <c r="B15" s="137">
        <v>1</v>
      </c>
      <c r="C15" s="137" t="s">
        <v>4457</v>
      </c>
      <c r="D15" s="138" t="s">
        <v>4450</v>
      </c>
      <c r="E15" s="138" t="s">
        <v>4450</v>
      </c>
      <c r="F15" s="215" t="s">
        <v>10</v>
      </c>
      <c r="G15" s="152" t="s">
        <v>1476</v>
      </c>
      <c r="H15" s="152" t="s">
        <v>1505</v>
      </c>
      <c r="I15" s="133" t="s">
        <v>854</v>
      </c>
      <c r="J15" s="149">
        <v>1</v>
      </c>
      <c r="K15" s="133" t="s">
        <v>885</v>
      </c>
      <c r="L15" s="165">
        <v>4</v>
      </c>
      <c r="M15" s="166"/>
      <c r="N15" s="167">
        <v>1</v>
      </c>
      <c r="O15" s="168"/>
      <c r="P15" s="167">
        <v>1</v>
      </c>
      <c r="Q15" s="166"/>
      <c r="R15" s="154">
        <f t="shared" si="0"/>
        <v>1</v>
      </c>
      <c r="S15" s="154" t="str">
        <f t="shared" si="1"/>
        <v/>
      </c>
      <c r="T15" s="154">
        <f t="shared" si="2"/>
        <v>0.25</v>
      </c>
      <c r="U15" s="154" t="str">
        <f t="shared" si="3"/>
        <v/>
      </c>
      <c r="V15" s="133" t="s">
        <v>3885</v>
      </c>
      <c r="W15" s="149">
        <v>1</v>
      </c>
      <c r="X15" s="149">
        <v>0</v>
      </c>
      <c r="Y15" s="149">
        <v>0</v>
      </c>
      <c r="Z15" s="149">
        <v>0</v>
      </c>
      <c r="AA15" s="169">
        <v>2.5000000000000001E-2</v>
      </c>
      <c r="AB15" s="170">
        <f t="shared" si="4"/>
        <v>2.5000000000000001E-2</v>
      </c>
      <c r="AC15" s="170">
        <f t="shared" si="5"/>
        <v>2.5000000000000001E-2</v>
      </c>
      <c r="AD15" s="163"/>
      <c r="AE15" s="163"/>
    </row>
    <row r="16" spans="1:31" ht="20" x14ac:dyDescent="0.35">
      <c r="A16" s="137" t="s">
        <v>11</v>
      </c>
      <c r="B16" s="137">
        <v>2</v>
      </c>
      <c r="C16" s="137" t="s">
        <v>4458</v>
      </c>
      <c r="D16" s="138" t="s">
        <v>4450</v>
      </c>
      <c r="E16" s="138" t="s">
        <v>4450</v>
      </c>
      <c r="F16" s="215"/>
      <c r="G16" s="152" t="s">
        <v>1477</v>
      </c>
      <c r="H16" s="152" t="s">
        <v>1506</v>
      </c>
      <c r="I16" s="133" t="s">
        <v>866</v>
      </c>
      <c r="J16" s="149">
        <v>1</v>
      </c>
      <c r="K16" s="133" t="s">
        <v>886</v>
      </c>
      <c r="L16" s="165">
        <v>4</v>
      </c>
      <c r="M16" s="166"/>
      <c r="N16" s="167">
        <v>1</v>
      </c>
      <c r="O16" s="168"/>
      <c r="P16" s="167">
        <v>1</v>
      </c>
      <c r="Q16" s="166"/>
      <c r="R16" s="154">
        <f t="shared" si="0"/>
        <v>1</v>
      </c>
      <c r="S16" s="154" t="str">
        <f t="shared" si="1"/>
        <v/>
      </c>
      <c r="T16" s="154">
        <f t="shared" si="2"/>
        <v>0.25</v>
      </c>
      <c r="U16" s="154" t="str">
        <f t="shared" si="3"/>
        <v/>
      </c>
      <c r="V16" s="133" t="s">
        <v>3886</v>
      </c>
      <c r="W16" s="149">
        <v>1</v>
      </c>
      <c r="X16" s="149">
        <v>0</v>
      </c>
      <c r="Y16" s="149">
        <v>0</v>
      </c>
      <c r="Z16" s="149">
        <v>0</v>
      </c>
      <c r="AA16" s="169">
        <v>2.5000000000000001E-2</v>
      </c>
      <c r="AB16" s="170">
        <f t="shared" si="4"/>
        <v>2.5000000000000001E-2</v>
      </c>
      <c r="AC16" s="170">
        <f t="shared" si="5"/>
        <v>2.5000000000000001E-2</v>
      </c>
      <c r="AD16" s="163"/>
      <c r="AE16" s="163"/>
    </row>
    <row r="17" spans="1:31" ht="20" x14ac:dyDescent="0.35">
      <c r="A17" s="137" t="s">
        <v>11</v>
      </c>
      <c r="B17" s="137">
        <v>3</v>
      </c>
      <c r="C17" s="137" t="s">
        <v>4459</v>
      </c>
      <c r="D17" s="138" t="s">
        <v>4450</v>
      </c>
      <c r="E17" s="138" t="s">
        <v>4450</v>
      </c>
      <c r="F17" s="215"/>
      <c r="G17" s="152" t="s">
        <v>1478</v>
      </c>
      <c r="H17" s="152" t="s">
        <v>1507</v>
      </c>
      <c r="I17" s="133" t="s">
        <v>856</v>
      </c>
      <c r="J17" s="149">
        <v>1</v>
      </c>
      <c r="K17" s="133" t="s">
        <v>887</v>
      </c>
      <c r="L17" s="165">
        <v>4</v>
      </c>
      <c r="M17" s="166"/>
      <c r="N17" s="167">
        <v>1</v>
      </c>
      <c r="O17" s="168"/>
      <c r="P17" s="167">
        <v>1</v>
      </c>
      <c r="Q17" s="166"/>
      <c r="R17" s="154">
        <f t="shared" si="0"/>
        <v>1</v>
      </c>
      <c r="S17" s="154" t="str">
        <f t="shared" si="1"/>
        <v/>
      </c>
      <c r="T17" s="154">
        <f t="shared" si="2"/>
        <v>0.25</v>
      </c>
      <c r="U17" s="154" t="str">
        <f t="shared" si="3"/>
        <v/>
      </c>
      <c r="V17" s="133" t="s">
        <v>3887</v>
      </c>
      <c r="W17" s="149">
        <v>1</v>
      </c>
      <c r="X17" s="149">
        <v>0</v>
      </c>
      <c r="Y17" s="149">
        <v>0</v>
      </c>
      <c r="Z17" s="149">
        <v>0</v>
      </c>
      <c r="AA17" s="169">
        <v>2.5000000000000001E-2</v>
      </c>
      <c r="AB17" s="170">
        <f t="shared" si="4"/>
        <v>2.5000000000000001E-2</v>
      </c>
      <c r="AC17" s="170">
        <f t="shared" si="5"/>
        <v>2.5000000000000001E-2</v>
      </c>
      <c r="AD17" s="163"/>
      <c r="AE17" s="163"/>
    </row>
    <row r="18" spans="1:31" ht="20" x14ac:dyDescent="0.35">
      <c r="A18" s="137" t="s">
        <v>11</v>
      </c>
      <c r="B18" s="137">
        <v>4</v>
      </c>
      <c r="C18" s="137" t="s">
        <v>4460</v>
      </c>
      <c r="D18" s="138" t="s">
        <v>4450</v>
      </c>
      <c r="E18" s="138" t="s">
        <v>4450</v>
      </c>
      <c r="F18" s="215"/>
      <c r="G18" s="152" t="s">
        <v>1479</v>
      </c>
      <c r="H18" s="152" t="s">
        <v>1508</v>
      </c>
      <c r="I18" s="133" t="s">
        <v>857</v>
      </c>
      <c r="J18" s="149">
        <v>1</v>
      </c>
      <c r="K18" s="133" t="s">
        <v>887</v>
      </c>
      <c r="L18" s="165">
        <v>4</v>
      </c>
      <c r="M18" s="166"/>
      <c r="N18" s="167">
        <v>1</v>
      </c>
      <c r="O18" s="168"/>
      <c r="P18" s="167">
        <v>1</v>
      </c>
      <c r="Q18" s="166"/>
      <c r="R18" s="154">
        <f t="shared" si="0"/>
        <v>1</v>
      </c>
      <c r="S18" s="154" t="str">
        <f t="shared" si="1"/>
        <v/>
      </c>
      <c r="T18" s="154">
        <f t="shared" si="2"/>
        <v>0.25</v>
      </c>
      <c r="U18" s="154" t="str">
        <f t="shared" si="3"/>
        <v/>
      </c>
      <c r="V18" s="133" t="s">
        <v>3888</v>
      </c>
      <c r="W18" s="149">
        <v>1</v>
      </c>
      <c r="X18" s="149">
        <v>0</v>
      </c>
      <c r="Y18" s="149">
        <v>0</v>
      </c>
      <c r="Z18" s="149">
        <v>0</v>
      </c>
      <c r="AA18" s="169">
        <v>2.5000000000000001E-2</v>
      </c>
      <c r="AB18" s="170">
        <f t="shared" si="4"/>
        <v>2.5000000000000001E-2</v>
      </c>
      <c r="AC18" s="170">
        <f t="shared" si="5"/>
        <v>2.5000000000000001E-2</v>
      </c>
      <c r="AD18" s="163"/>
      <c r="AE18" s="163"/>
    </row>
    <row r="19" spans="1:31" ht="20" x14ac:dyDescent="0.35">
      <c r="A19" s="137" t="s">
        <v>11</v>
      </c>
      <c r="B19" s="137">
        <v>5</v>
      </c>
      <c r="C19" s="137" t="s">
        <v>4461</v>
      </c>
      <c r="D19" s="138" t="s">
        <v>4450</v>
      </c>
      <c r="E19" s="138" t="s">
        <v>4450</v>
      </c>
      <c r="F19" s="215"/>
      <c r="G19" s="152" t="s">
        <v>1480</v>
      </c>
      <c r="H19" s="152" t="s">
        <v>1509</v>
      </c>
      <c r="I19" s="133" t="s">
        <v>1510</v>
      </c>
      <c r="J19" s="149">
        <v>1</v>
      </c>
      <c r="K19" s="133" t="s">
        <v>1511</v>
      </c>
      <c r="L19" s="165">
        <v>4</v>
      </c>
      <c r="M19" s="166"/>
      <c r="N19" s="167">
        <v>1</v>
      </c>
      <c r="O19" s="168"/>
      <c r="P19" s="167">
        <v>1</v>
      </c>
      <c r="Q19" s="166"/>
      <c r="R19" s="154">
        <f t="shared" si="0"/>
        <v>1</v>
      </c>
      <c r="S19" s="154" t="str">
        <f t="shared" si="1"/>
        <v/>
      </c>
      <c r="T19" s="154">
        <f t="shared" si="2"/>
        <v>0.25</v>
      </c>
      <c r="U19" s="154" t="str">
        <f t="shared" si="3"/>
        <v/>
      </c>
      <c r="V19" s="133" t="s">
        <v>3898</v>
      </c>
      <c r="W19" s="149">
        <v>1</v>
      </c>
      <c r="X19" s="149">
        <v>0</v>
      </c>
      <c r="Y19" s="149">
        <v>0</v>
      </c>
      <c r="Z19" s="149">
        <v>0</v>
      </c>
      <c r="AA19" s="169">
        <v>6.9999999999999993E-2</v>
      </c>
      <c r="AB19" s="170">
        <f t="shared" si="4"/>
        <v>6.9999999999999993E-2</v>
      </c>
      <c r="AC19" s="170">
        <f t="shared" si="5"/>
        <v>6.9999999999999993E-2</v>
      </c>
      <c r="AD19" s="163"/>
      <c r="AE19" s="163"/>
    </row>
    <row r="20" spans="1:31" ht="30" x14ac:dyDescent="0.35">
      <c r="A20" s="137" t="s">
        <v>11</v>
      </c>
      <c r="B20" s="137">
        <v>6</v>
      </c>
      <c r="C20" s="137" t="s">
        <v>4462</v>
      </c>
      <c r="D20" s="138" t="s">
        <v>4450</v>
      </c>
      <c r="E20" s="138" t="s">
        <v>4450</v>
      </c>
      <c r="F20" s="215"/>
      <c r="G20" s="152" t="s">
        <v>1483</v>
      </c>
      <c r="H20" s="152" t="s">
        <v>1512</v>
      </c>
      <c r="I20" s="133" t="s">
        <v>1513</v>
      </c>
      <c r="J20" s="149">
        <v>1</v>
      </c>
      <c r="K20" s="133" t="s">
        <v>1485</v>
      </c>
      <c r="L20" s="165">
        <v>2</v>
      </c>
      <c r="M20" s="166"/>
      <c r="N20" s="167"/>
      <c r="O20" s="168"/>
      <c r="P20" s="167"/>
      <c r="Q20" s="166"/>
      <c r="R20" s="154" t="str">
        <f t="shared" si="0"/>
        <v/>
      </c>
      <c r="S20" s="154" t="str">
        <f t="shared" si="1"/>
        <v/>
      </c>
      <c r="T20" s="154">
        <f t="shared" si="2"/>
        <v>0</v>
      </c>
      <c r="U20" s="154" t="str">
        <f t="shared" si="3"/>
        <v/>
      </c>
      <c r="V20" s="133" t="s">
        <v>3899</v>
      </c>
      <c r="W20" s="149" t="s">
        <v>4450</v>
      </c>
      <c r="X20" s="149">
        <v>0</v>
      </c>
      <c r="Y20" s="149" t="s">
        <v>4450</v>
      </c>
      <c r="Z20" s="149">
        <v>0</v>
      </c>
      <c r="AA20" s="169">
        <v>3.4999999999999996E-2</v>
      </c>
      <c r="AB20" s="170" t="str">
        <f t="shared" si="4"/>
        <v/>
      </c>
      <c r="AC20" s="170" t="str">
        <f t="shared" si="5"/>
        <v/>
      </c>
      <c r="AD20" s="163"/>
      <c r="AE20" s="163"/>
    </row>
    <row r="21" spans="1:31" ht="20" x14ac:dyDescent="0.35">
      <c r="A21" s="137" t="s">
        <v>11</v>
      </c>
      <c r="B21" s="137">
        <v>7</v>
      </c>
      <c r="C21" s="137" t="s">
        <v>4463</v>
      </c>
      <c r="D21" s="138" t="s">
        <v>4450</v>
      </c>
      <c r="E21" s="138" t="s">
        <v>4450</v>
      </c>
      <c r="F21" s="215"/>
      <c r="G21" s="152" t="s">
        <v>1486</v>
      </c>
      <c r="H21" s="152" t="s">
        <v>1514</v>
      </c>
      <c r="I21" s="133" t="s">
        <v>1515</v>
      </c>
      <c r="J21" s="149">
        <v>1</v>
      </c>
      <c r="K21" s="133" t="s">
        <v>1488</v>
      </c>
      <c r="L21" s="165">
        <v>4</v>
      </c>
      <c r="M21" s="166"/>
      <c r="N21" s="167">
        <v>1</v>
      </c>
      <c r="O21" s="168"/>
      <c r="P21" s="167">
        <v>1</v>
      </c>
      <c r="Q21" s="166"/>
      <c r="R21" s="154">
        <f t="shared" si="0"/>
        <v>1</v>
      </c>
      <c r="S21" s="154" t="str">
        <f t="shared" si="1"/>
        <v/>
      </c>
      <c r="T21" s="154">
        <f t="shared" si="2"/>
        <v>0.25</v>
      </c>
      <c r="U21" s="154" t="str">
        <f t="shared" si="3"/>
        <v/>
      </c>
      <c r="V21" s="133" t="s">
        <v>3900</v>
      </c>
      <c r="W21" s="149">
        <v>1</v>
      </c>
      <c r="X21" s="149">
        <v>0</v>
      </c>
      <c r="Y21" s="149">
        <v>0</v>
      </c>
      <c r="Z21" s="149">
        <v>0</v>
      </c>
      <c r="AA21" s="169">
        <v>5.2499999999999998E-2</v>
      </c>
      <c r="AB21" s="170">
        <f t="shared" si="4"/>
        <v>5.2499999999999998E-2</v>
      </c>
      <c r="AC21" s="170">
        <f t="shared" si="5"/>
        <v>5.2499999999999998E-2</v>
      </c>
      <c r="AD21" s="163"/>
      <c r="AE21" s="163"/>
    </row>
    <row r="22" spans="1:31" ht="20" x14ac:dyDescent="0.35">
      <c r="A22" s="137" t="s">
        <v>11</v>
      </c>
      <c r="B22" s="137">
        <v>8</v>
      </c>
      <c r="C22" s="137" t="s">
        <v>4464</v>
      </c>
      <c r="D22" s="138" t="s">
        <v>4450</v>
      </c>
      <c r="E22" s="138" t="s">
        <v>4450</v>
      </c>
      <c r="F22" s="215"/>
      <c r="G22" s="152" t="s">
        <v>1489</v>
      </c>
      <c r="H22" s="152" t="s">
        <v>1516</v>
      </c>
      <c r="I22" s="133" t="s">
        <v>1517</v>
      </c>
      <c r="J22" s="149">
        <v>1</v>
      </c>
      <c r="K22" s="133" t="s">
        <v>1491</v>
      </c>
      <c r="L22" s="165">
        <v>2</v>
      </c>
      <c r="M22" s="166"/>
      <c r="N22" s="167"/>
      <c r="O22" s="168"/>
      <c r="P22" s="167"/>
      <c r="Q22" s="166"/>
      <c r="R22" s="154" t="str">
        <f t="shared" si="0"/>
        <v/>
      </c>
      <c r="S22" s="154" t="str">
        <f t="shared" si="1"/>
        <v/>
      </c>
      <c r="T22" s="154">
        <f t="shared" si="2"/>
        <v>0</v>
      </c>
      <c r="U22" s="154" t="str">
        <f t="shared" si="3"/>
        <v/>
      </c>
      <c r="V22" s="133" t="s">
        <v>3901</v>
      </c>
      <c r="W22" s="149" t="s">
        <v>4450</v>
      </c>
      <c r="X22" s="149">
        <v>0</v>
      </c>
      <c r="Y22" s="149" t="s">
        <v>4450</v>
      </c>
      <c r="Z22" s="149">
        <v>0</v>
      </c>
      <c r="AA22" s="169">
        <v>1.7499999999999998E-2</v>
      </c>
      <c r="AB22" s="170" t="str">
        <f t="shared" si="4"/>
        <v/>
      </c>
      <c r="AC22" s="170" t="str">
        <f t="shared" si="5"/>
        <v/>
      </c>
      <c r="AD22" s="163"/>
      <c r="AE22" s="163"/>
    </row>
    <row r="23" spans="1:31" ht="20" x14ac:dyDescent="0.35">
      <c r="A23" s="137" t="s">
        <v>11</v>
      </c>
      <c r="B23" s="137">
        <v>9</v>
      </c>
      <c r="C23" s="137" t="s">
        <v>4465</v>
      </c>
      <c r="D23" s="138" t="s">
        <v>4450</v>
      </c>
      <c r="E23" s="138" t="s">
        <v>4450</v>
      </c>
      <c r="F23" s="215"/>
      <c r="G23" s="152" t="s">
        <v>1492</v>
      </c>
      <c r="H23" s="152" t="s">
        <v>1518</v>
      </c>
      <c r="I23" s="133" t="s">
        <v>1519</v>
      </c>
      <c r="J23" s="149">
        <v>1</v>
      </c>
      <c r="K23" s="133" t="s">
        <v>1494</v>
      </c>
      <c r="L23" s="165">
        <v>2</v>
      </c>
      <c r="M23" s="166"/>
      <c r="N23" s="167">
        <v>1</v>
      </c>
      <c r="O23" s="168"/>
      <c r="P23" s="167">
        <v>1</v>
      </c>
      <c r="Q23" s="166"/>
      <c r="R23" s="154">
        <f t="shared" si="0"/>
        <v>1</v>
      </c>
      <c r="S23" s="154" t="str">
        <f t="shared" si="1"/>
        <v/>
      </c>
      <c r="T23" s="154">
        <f t="shared" si="2"/>
        <v>0.5</v>
      </c>
      <c r="U23" s="154" t="str">
        <f t="shared" si="3"/>
        <v/>
      </c>
      <c r="V23" s="133" t="s">
        <v>3902</v>
      </c>
      <c r="W23" s="149">
        <v>1</v>
      </c>
      <c r="X23" s="149">
        <v>0</v>
      </c>
      <c r="Y23" s="149" t="s">
        <v>4450</v>
      </c>
      <c r="Z23" s="149">
        <v>0</v>
      </c>
      <c r="AA23" s="169">
        <v>3.4999999999999996E-2</v>
      </c>
      <c r="AB23" s="170">
        <f t="shared" si="4"/>
        <v>3.4999999999999996E-2</v>
      </c>
      <c r="AC23" s="170">
        <f t="shared" si="5"/>
        <v>3.4999999999999996E-2</v>
      </c>
      <c r="AD23" s="163"/>
      <c r="AE23" s="163"/>
    </row>
    <row r="24" spans="1:31" ht="20" x14ac:dyDescent="0.35">
      <c r="A24" s="137" t="s">
        <v>11</v>
      </c>
      <c r="B24" s="137">
        <v>10</v>
      </c>
      <c r="C24" s="137" t="s">
        <v>4466</v>
      </c>
      <c r="D24" s="138" t="s">
        <v>4450</v>
      </c>
      <c r="E24" s="138" t="s">
        <v>4450</v>
      </c>
      <c r="F24" s="215"/>
      <c r="G24" s="152" t="s">
        <v>1495</v>
      </c>
      <c r="H24" s="152" t="s">
        <v>1520</v>
      </c>
      <c r="I24" s="133" t="s">
        <v>1521</v>
      </c>
      <c r="J24" s="149">
        <v>1</v>
      </c>
      <c r="K24" s="133" t="s">
        <v>1497</v>
      </c>
      <c r="L24" s="165">
        <v>4</v>
      </c>
      <c r="M24" s="166"/>
      <c r="N24" s="167">
        <v>1</v>
      </c>
      <c r="O24" s="168"/>
      <c r="P24" s="167">
        <v>1</v>
      </c>
      <c r="Q24" s="166"/>
      <c r="R24" s="154">
        <f t="shared" si="0"/>
        <v>1</v>
      </c>
      <c r="S24" s="154" t="str">
        <f t="shared" si="1"/>
        <v/>
      </c>
      <c r="T24" s="154">
        <f t="shared" si="2"/>
        <v>0.25</v>
      </c>
      <c r="U24" s="154" t="str">
        <f t="shared" si="3"/>
        <v/>
      </c>
      <c r="V24" s="133" t="s">
        <v>3903</v>
      </c>
      <c r="W24" s="149">
        <v>1</v>
      </c>
      <c r="X24" s="149">
        <v>0</v>
      </c>
      <c r="Y24" s="149">
        <v>0</v>
      </c>
      <c r="Z24" s="149">
        <v>0</v>
      </c>
      <c r="AA24" s="169">
        <v>6.9999999999999993E-2</v>
      </c>
      <c r="AB24" s="170">
        <f t="shared" si="4"/>
        <v>6.9999999999999993E-2</v>
      </c>
      <c r="AC24" s="170">
        <f t="shared" si="5"/>
        <v>6.9999999999999993E-2</v>
      </c>
      <c r="AD24" s="163"/>
      <c r="AE24" s="163"/>
    </row>
    <row r="25" spans="1:31" ht="20" x14ac:dyDescent="0.35">
      <c r="A25" s="137" t="s">
        <v>11</v>
      </c>
      <c r="B25" s="137">
        <v>11</v>
      </c>
      <c r="C25" s="137" t="s">
        <v>4467</v>
      </c>
      <c r="D25" s="138" t="s">
        <v>4450</v>
      </c>
      <c r="E25" s="138" t="s">
        <v>4450</v>
      </c>
      <c r="F25" s="215"/>
      <c r="G25" s="152" t="s">
        <v>1498</v>
      </c>
      <c r="H25" s="152" t="s">
        <v>1522</v>
      </c>
      <c r="I25" s="133" t="s">
        <v>1523</v>
      </c>
      <c r="J25" s="149">
        <v>1</v>
      </c>
      <c r="K25" s="133" t="s">
        <v>1524</v>
      </c>
      <c r="L25" s="165">
        <v>2</v>
      </c>
      <c r="M25" s="166"/>
      <c r="N25" s="167"/>
      <c r="O25" s="168"/>
      <c r="P25" s="167"/>
      <c r="Q25" s="166"/>
      <c r="R25" s="154" t="str">
        <f t="shared" si="0"/>
        <v/>
      </c>
      <c r="S25" s="154" t="str">
        <f t="shared" si="1"/>
        <v/>
      </c>
      <c r="T25" s="154">
        <f t="shared" si="2"/>
        <v>0</v>
      </c>
      <c r="U25" s="154" t="str">
        <f t="shared" si="3"/>
        <v/>
      </c>
      <c r="V25" s="133" t="s">
        <v>3904</v>
      </c>
      <c r="W25" s="149" t="s">
        <v>4450</v>
      </c>
      <c r="X25" s="149">
        <v>0</v>
      </c>
      <c r="Y25" s="149" t="s">
        <v>4450</v>
      </c>
      <c r="Z25" s="149">
        <v>0</v>
      </c>
      <c r="AA25" s="169">
        <v>6.9999999999999993E-2</v>
      </c>
      <c r="AB25" s="170" t="str">
        <f t="shared" si="4"/>
        <v/>
      </c>
      <c r="AC25" s="170" t="str">
        <f t="shared" si="5"/>
        <v/>
      </c>
      <c r="AD25" s="163"/>
      <c r="AE25" s="163"/>
    </row>
    <row r="26" spans="1:31" ht="20" x14ac:dyDescent="0.35">
      <c r="A26" s="137" t="s">
        <v>11</v>
      </c>
      <c r="B26" s="137">
        <v>12</v>
      </c>
      <c r="C26" s="137" t="s">
        <v>4468</v>
      </c>
      <c r="D26" s="138" t="s">
        <v>4450</v>
      </c>
      <c r="E26" s="138" t="s">
        <v>4450</v>
      </c>
      <c r="F26" s="215"/>
      <c r="G26" s="152" t="s">
        <v>1500</v>
      </c>
      <c r="H26" s="152" t="s">
        <v>1525</v>
      </c>
      <c r="I26" s="133" t="s">
        <v>1526</v>
      </c>
      <c r="J26" s="149">
        <v>1</v>
      </c>
      <c r="K26" s="133" t="s">
        <v>1501</v>
      </c>
      <c r="L26" s="165">
        <v>4</v>
      </c>
      <c r="M26" s="166"/>
      <c r="N26" s="167">
        <v>1</v>
      </c>
      <c r="O26" s="168"/>
      <c r="P26" s="167">
        <v>1</v>
      </c>
      <c r="Q26" s="166"/>
      <c r="R26" s="154">
        <f t="shared" si="0"/>
        <v>1</v>
      </c>
      <c r="S26" s="154" t="str">
        <f t="shared" si="1"/>
        <v/>
      </c>
      <c r="T26" s="154">
        <f t="shared" si="2"/>
        <v>0.25</v>
      </c>
      <c r="U26" s="154" t="str">
        <f t="shared" si="3"/>
        <v/>
      </c>
      <c r="V26" s="133" t="s">
        <v>3905</v>
      </c>
      <c r="W26" s="149">
        <v>1</v>
      </c>
      <c r="X26" s="149">
        <v>0</v>
      </c>
      <c r="Y26" s="149">
        <v>0</v>
      </c>
      <c r="Z26" s="149">
        <v>0</v>
      </c>
      <c r="AA26" s="169">
        <v>0.17499999999999999</v>
      </c>
      <c r="AB26" s="170">
        <f t="shared" si="4"/>
        <v>0.17499999999999999</v>
      </c>
      <c r="AC26" s="170">
        <f t="shared" si="5"/>
        <v>0.17499999999999999</v>
      </c>
      <c r="AD26" s="163"/>
      <c r="AE26" s="163"/>
    </row>
    <row r="27" spans="1:31" ht="20" x14ac:dyDescent="0.35">
      <c r="A27" s="137" t="s">
        <v>11</v>
      </c>
      <c r="B27" s="137">
        <v>13</v>
      </c>
      <c r="C27" s="137" t="s">
        <v>4469</v>
      </c>
      <c r="D27" s="138" t="s">
        <v>4450</v>
      </c>
      <c r="E27" s="138" t="s">
        <v>4450</v>
      </c>
      <c r="F27" s="215"/>
      <c r="G27" s="152" t="s">
        <v>1502</v>
      </c>
      <c r="H27" s="152" t="s">
        <v>1527</v>
      </c>
      <c r="I27" s="133" t="s">
        <v>1528</v>
      </c>
      <c r="J27" s="149">
        <v>1</v>
      </c>
      <c r="K27" s="133" t="s">
        <v>1529</v>
      </c>
      <c r="L27" s="165">
        <v>4</v>
      </c>
      <c r="M27" s="166"/>
      <c r="N27" s="167">
        <v>1</v>
      </c>
      <c r="O27" s="168"/>
      <c r="P27" s="167">
        <v>1</v>
      </c>
      <c r="Q27" s="166"/>
      <c r="R27" s="154">
        <f t="shared" si="0"/>
        <v>1</v>
      </c>
      <c r="S27" s="154" t="str">
        <f t="shared" si="1"/>
        <v/>
      </c>
      <c r="T27" s="154">
        <f t="shared" si="2"/>
        <v>0.25</v>
      </c>
      <c r="U27" s="154" t="str">
        <f t="shared" si="3"/>
        <v/>
      </c>
      <c r="V27" s="133" t="s">
        <v>3906</v>
      </c>
      <c r="W27" s="149">
        <v>1</v>
      </c>
      <c r="X27" s="149">
        <v>0</v>
      </c>
      <c r="Y27" s="149">
        <v>0</v>
      </c>
      <c r="Z27" s="149">
        <v>0</v>
      </c>
      <c r="AA27" s="169">
        <v>0.17499999999999999</v>
      </c>
      <c r="AB27" s="170">
        <f t="shared" si="4"/>
        <v>0.17499999999999999</v>
      </c>
      <c r="AC27" s="170">
        <f t="shared" si="5"/>
        <v>0.17499999999999999</v>
      </c>
      <c r="AD27" s="163"/>
      <c r="AE27" s="163"/>
    </row>
    <row r="28" spans="1:31" ht="30" x14ac:dyDescent="0.35">
      <c r="A28" s="137" t="s">
        <v>11</v>
      </c>
      <c r="B28" s="137">
        <v>14</v>
      </c>
      <c r="C28" s="137" t="s">
        <v>4470</v>
      </c>
      <c r="D28" s="138" t="s">
        <v>4450</v>
      </c>
      <c r="E28" s="138" t="s">
        <v>4450</v>
      </c>
      <c r="F28" s="215"/>
      <c r="G28" s="152" t="s">
        <v>1504</v>
      </c>
      <c r="H28" s="152" t="s">
        <v>1530</v>
      </c>
      <c r="I28" s="133" t="s">
        <v>1531</v>
      </c>
      <c r="J28" s="149">
        <v>1</v>
      </c>
      <c r="K28" s="133" t="s">
        <v>1524</v>
      </c>
      <c r="L28" s="165">
        <v>2</v>
      </c>
      <c r="M28" s="166"/>
      <c r="N28" s="167"/>
      <c r="O28" s="168"/>
      <c r="P28" s="167"/>
      <c r="Q28" s="166"/>
      <c r="R28" s="154" t="str">
        <f t="shared" si="0"/>
        <v/>
      </c>
      <c r="S28" s="154" t="str">
        <f t="shared" si="1"/>
        <v/>
      </c>
      <c r="T28" s="154">
        <f t="shared" si="2"/>
        <v>0</v>
      </c>
      <c r="U28" s="154" t="str">
        <f t="shared" si="3"/>
        <v/>
      </c>
      <c r="V28" s="133" t="s">
        <v>3907</v>
      </c>
      <c r="W28" s="149" t="s">
        <v>4450</v>
      </c>
      <c r="X28" s="149">
        <v>0</v>
      </c>
      <c r="Y28" s="149" t="s">
        <v>4450</v>
      </c>
      <c r="Z28" s="149">
        <v>0</v>
      </c>
      <c r="AA28" s="169">
        <v>0.2</v>
      </c>
      <c r="AB28" s="170" t="str">
        <f t="shared" si="4"/>
        <v/>
      </c>
      <c r="AC28" s="170" t="str">
        <f t="shared" si="5"/>
        <v/>
      </c>
      <c r="AD28" s="163"/>
      <c r="AE28" s="163"/>
    </row>
    <row r="29" spans="1:31" ht="20" x14ac:dyDescent="0.35">
      <c r="A29" s="137" t="s">
        <v>13</v>
      </c>
      <c r="B29" s="137">
        <v>1</v>
      </c>
      <c r="C29" s="137" t="s">
        <v>4471</v>
      </c>
      <c r="D29" s="138" t="s">
        <v>4450</v>
      </c>
      <c r="E29" s="138" t="s">
        <v>4450</v>
      </c>
      <c r="F29" s="211" t="s">
        <v>12</v>
      </c>
      <c r="G29" s="142" t="s">
        <v>3154</v>
      </c>
      <c r="H29" s="142" t="s">
        <v>3158</v>
      </c>
      <c r="I29" s="128" t="s">
        <v>854</v>
      </c>
      <c r="J29" s="145">
        <v>1</v>
      </c>
      <c r="K29" s="128" t="s">
        <v>885</v>
      </c>
      <c r="L29" s="156">
        <v>4</v>
      </c>
      <c r="M29" s="157"/>
      <c r="N29" s="164">
        <v>1</v>
      </c>
      <c r="O29" s="158"/>
      <c r="P29" s="164">
        <v>1</v>
      </c>
      <c r="Q29" s="157"/>
      <c r="R29" s="155">
        <f t="shared" si="0"/>
        <v>1</v>
      </c>
      <c r="S29" s="155" t="str">
        <f t="shared" si="1"/>
        <v/>
      </c>
      <c r="T29" s="155">
        <f t="shared" si="2"/>
        <v>0.25</v>
      </c>
      <c r="U29" s="155" t="str">
        <f t="shared" si="3"/>
        <v/>
      </c>
      <c r="V29" s="128" t="s">
        <v>3885</v>
      </c>
      <c r="W29" s="145">
        <v>1</v>
      </c>
      <c r="X29" s="145">
        <v>0</v>
      </c>
      <c r="Y29" s="145">
        <v>0</v>
      </c>
      <c r="Z29" s="145">
        <v>0</v>
      </c>
      <c r="AA29" s="161">
        <v>2.5000000000000001E-2</v>
      </c>
      <c r="AB29" s="162">
        <f t="shared" si="4"/>
        <v>2.5000000000000001E-2</v>
      </c>
      <c r="AC29" s="162">
        <f t="shared" si="5"/>
        <v>2.5000000000000001E-2</v>
      </c>
      <c r="AD29" s="163"/>
      <c r="AE29" s="163"/>
    </row>
    <row r="30" spans="1:31" ht="20" x14ac:dyDescent="0.35">
      <c r="A30" s="137" t="s">
        <v>13</v>
      </c>
      <c r="B30" s="137">
        <v>2</v>
      </c>
      <c r="C30" s="137" t="s">
        <v>4472</v>
      </c>
      <c r="D30" s="138" t="s">
        <v>4450</v>
      </c>
      <c r="E30" s="138" t="s">
        <v>4450</v>
      </c>
      <c r="F30" s="212"/>
      <c r="G30" s="142" t="s">
        <v>3155</v>
      </c>
      <c r="H30" s="142" t="s">
        <v>3159</v>
      </c>
      <c r="I30" s="128" t="s">
        <v>866</v>
      </c>
      <c r="J30" s="145">
        <v>1</v>
      </c>
      <c r="K30" s="128" t="s">
        <v>886</v>
      </c>
      <c r="L30" s="156">
        <v>4</v>
      </c>
      <c r="M30" s="157"/>
      <c r="N30" s="164">
        <v>1</v>
      </c>
      <c r="O30" s="158"/>
      <c r="P30" s="164">
        <v>1</v>
      </c>
      <c r="Q30" s="157"/>
      <c r="R30" s="155">
        <f t="shared" si="0"/>
        <v>1</v>
      </c>
      <c r="S30" s="155" t="str">
        <f t="shared" si="1"/>
        <v/>
      </c>
      <c r="T30" s="155">
        <f t="shared" si="2"/>
        <v>0.25</v>
      </c>
      <c r="U30" s="155" t="str">
        <f t="shared" si="3"/>
        <v/>
      </c>
      <c r="V30" s="128" t="s">
        <v>3886</v>
      </c>
      <c r="W30" s="145">
        <v>1</v>
      </c>
      <c r="X30" s="145">
        <v>0</v>
      </c>
      <c r="Y30" s="145">
        <v>0</v>
      </c>
      <c r="Z30" s="145">
        <v>0</v>
      </c>
      <c r="AA30" s="161">
        <v>2.5000000000000001E-2</v>
      </c>
      <c r="AB30" s="162">
        <f t="shared" ref="AB30:AB93" si="6">IF(N30="","",AA30)</f>
        <v>2.5000000000000001E-2</v>
      </c>
      <c r="AC30" s="162">
        <f t="shared" si="5"/>
        <v>2.5000000000000001E-2</v>
      </c>
      <c r="AD30" s="163"/>
      <c r="AE30" s="163"/>
    </row>
    <row r="31" spans="1:31" ht="20" x14ac:dyDescent="0.35">
      <c r="A31" s="137" t="s">
        <v>13</v>
      </c>
      <c r="B31" s="137">
        <v>3</v>
      </c>
      <c r="C31" s="137" t="s">
        <v>4473</v>
      </c>
      <c r="D31" s="138" t="s">
        <v>4450</v>
      </c>
      <c r="E31" s="138" t="s">
        <v>4450</v>
      </c>
      <c r="F31" s="212"/>
      <c r="G31" s="142" t="s">
        <v>3156</v>
      </c>
      <c r="H31" s="142" t="s">
        <v>3160</v>
      </c>
      <c r="I31" s="128" t="s">
        <v>856</v>
      </c>
      <c r="J31" s="145">
        <v>1</v>
      </c>
      <c r="K31" s="128" t="s">
        <v>887</v>
      </c>
      <c r="L31" s="156">
        <v>4</v>
      </c>
      <c r="M31" s="157"/>
      <c r="N31" s="164">
        <v>1</v>
      </c>
      <c r="O31" s="158"/>
      <c r="P31" s="164">
        <v>1</v>
      </c>
      <c r="Q31" s="157"/>
      <c r="R31" s="155">
        <f t="shared" si="0"/>
        <v>1</v>
      </c>
      <c r="S31" s="155" t="str">
        <f t="shared" si="1"/>
        <v/>
      </c>
      <c r="T31" s="155">
        <f t="shared" si="2"/>
        <v>0.25</v>
      </c>
      <c r="U31" s="155" t="str">
        <f t="shared" si="3"/>
        <v/>
      </c>
      <c r="V31" s="128" t="s">
        <v>3887</v>
      </c>
      <c r="W31" s="145">
        <v>1</v>
      </c>
      <c r="X31" s="145">
        <v>0</v>
      </c>
      <c r="Y31" s="145">
        <v>0</v>
      </c>
      <c r="Z31" s="145">
        <v>0</v>
      </c>
      <c r="AA31" s="161">
        <v>2.5000000000000001E-2</v>
      </c>
      <c r="AB31" s="162">
        <f t="shared" si="6"/>
        <v>2.5000000000000001E-2</v>
      </c>
      <c r="AC31" s="162">
        <f t="shared" si="5"/>
        <v>2.5000000000000001E-2</v>
      </c>
      <c r="AD31" s="163"/>
      <c r="AE31" s="163"/>
    </row>
    <row r="32" spans="1:31" ht="20" x14ac:dyDescent="0.35">
      <c r="A32" s="137" t="s">
        <v>13</v>
      </c>
      <c r="B32" s="137">
        <v>4</v>
      </c>
      <c r="C32" s="137" t="s">
        <v>4474</v>
      </c>
      <c r="D32" s="138" t="s">
        <v>4450</v>
      </c>
      <c r="E32" s="138" t="s">
        <v>4450</v>
      </c>
      <c r="F32" s="212"/>
      <c r="G32" s="142" t="s">
        <v>3157</v>
      </c>
      <c r="H32" s="142" t="s">
        <v>3161</v>
      </c>
      <c r="I32" s="128" t="s">
        <v>857</v>
      </c>
      <c r="J32" s="145">
        <v>1</v>
      </c>
      <c r="K32" s="128" t="s">
        <v>887</v>
      </c>
      <c r="L32" s="156">
        <v>4</v>
      </c>
      <c r="M32" s="157"/>
      <c r="N32" s="164">
        <v>1</v>
      </c>
      <c r="O32" s="158"/>
      <c r="P32" s="164">
        <v>1</v>
      </c>
      <c r="Q32" s="157"/>
      <c r="R32" s="155">
        <f t="shared" si="0"/>
        <v>1</v>
      </c>
      <c r="S32" s="155" t="str">
        <f t="shared" si="1"/>
        <v/>
      </c>
      <c r="T32" s="155">
        <f t="shared" si="2"/>
        <v>0.25</v>
      </c>
      <c r="U32" s="155" t="str">
        <f t="shared" si="3"/>
        <v/>
      </c>
      <c r="V32" s="128" t="s">
        <v>3888</v>
      </c>
      <c r="W32" s="145">
        <v>1</v>
      </c>
      <c r="X32" s="145">
        <v>0</v>
      </c>
      <c r="Y32" s="145">
        <v>0</v>
      </c>
      <c r="Z32" s="145">
        <v>0</v>
      </c>
      <c r="AA32" s="161">
        <v>2.5000000000000001E-2</v>
      </c>
      <c r="AB32" s="162">
        <f t="shared" si="6"/>
        <v>2.5000000000000001E-2</v>
      </c>
      <c r="AC32" s="162">
        <f t="shared" si="5"/>
        <v>2.5000000000000001E-2</v>
      </c>
      <c r="AD32" s="163"/>
      <c r="AE32" s="163"/>
    </row>
    <row r="33" spans="1:31" ht="30" x14ac:dyDescent="0.35">
      <c r="A33" s="137" t="s">
        <v>13</v>
      </c>
      <c r="B33" s="137">
        <v>5</v>
      </c>
      <c r="C33" s="137" t="s">
        <v>4475</v>
      </c>
      <c r="D33" s="138" t="s">
        <v>4450</v>
      </c>
      <c r="E33" s="138" t="s">
        <v>4450</v>
      </c>
      <c r="F33" s="212"/>
      <c r="G33" s="142" t="s">
        <v>3232</v>
      </c>
      <c r="H33" s="142" t="s">
        <v>3170</v>
      </c>
      <c r="I33" s="128" t="s">
        <v>3191</v>
      </c>
      <c r="J33" s="145">
        <v>1</v>
      </c>
      <c r="K33" s="128" t="s">
        <v>3192</v>
      </c>
      <c r="L33" s="156">
        <v>4</v>
      </c>
      <c r="M33" s="157"/>
      <c r="N33" s="164">
        <v>1</v>
      </c>
      <c r="O33" s="158"/>
      <c r="P33" s="164">
        <v>1</v>
      </c>
      <c r="Q33" s="157"/>
      <c r="R33" s="155">
        <f t="shared" si="0"/>
        <v>1</v>
      </c>
      <c r="S33" s="155" t="str">
        <f t="shared" si="1"/>
        <v/>
      </c>
      <c r="T33" s="155">
        <f t="shared" si="2"/>
        <v>0.25</v>
      </c>
      <c r="U33" s="155" t="str">
        <f t="shared" si="3"/>
        <v/>
      </c>
      <c r="V33" s="128" t="s">
        <v>4345</v>
      </c>
      <c r="W33" s="145">
        <v>1</v>
      </c>
      <c r="X33" s="145">
        <v>0</v>
      </c>
      <c r="Y33" s="145">
        <v>0</v>
      </c>
      <c r="Z33" s="145">
        <v>0</v>
      </c>
      <c r="AA33" s="161">
        <v>0.05</v>
      </c>
      <c r="AB33" s="162">
        <f t="shared" si="6"/>
        <v>0.05</v>
      </c>
      <c r="AC33" s="162">
        <f t="shared" si="5"/>
        <v>0.05</v>
      </c>
      <c r="AD33" s="163"/>
      <c r="AE33" s="163"/>
    </row>
    <row r="34" spans="1:31" ht="20" x14ac:dyDescent="0.35">
      <c r="A34" s="137" t="s">
        <v>13</v>
      </c>
      <c r="B34" s="137">
        <v>6</v>
      </c>
      <c r="C34" s="137" t="s">
        <v>4476</v>
      </c>
      <c r="D34" s="138" t="s">
        <v>4450</v>
      </c>
      <c r="E34" s="138" t="s">
        <v>4450</v>
      </c>
      <c r="F34" s="212"/>
      <c r="G34" s="142" t="s">
        <v>3233</v>
      </c>
      <c r="H34" s="142" t="s">
        <v>3171</v>
      </c>
      <c r="I34" s="128" t="s">
        <v>3193</v>
      </c>
      <c r="J34" s="145">
        <v>0.5</v>
      </c>
      <c r="K34" s="128" t="s">
        <v>3194</v>
      </c>
      <c r="L34" s="156">
        <v>4</v>
      </c>
      <c r="M34" s="157"/>
      <c r="N34" s="164">
        <v>1</v>
      </c>
      <c r="O34" s="158"/>
      <c r="P34" s="164">
        <v>1</v>
      </c>
      <c r="Q34" s="157"/>
      <c r="R34" s="155">
        <f t="shared" si="0"/>
        <v>1</v>
      </c>
      <c r="S34" s="155" t="str">
        <f t="shared" si="1"/>
        <v/>
      </c>
      <c r="T34" s="155">
        <f t="shared" si="2"/>
        <v>0.25</v>
      </c>
      <c r="U34" s="155" t="str">
        <f t="shared" si="3"/>
        <v/>
      </c>
      <c r="V34" s="128" t="s">
        <v>4361</v>
      </c>
      <c r="W34" s="145">
        <v>1</v>
      </c>
      <c r="X34" s="145">
        <v>0</v>
      </c>
      <c r="Y34" s="145">
        <v>0</v>
      </c>
      <c r="Z34" s="145">
        <v>0</v>
      </c>
      <c r="AA34" s="161">
        <v>2.5000000000000001E-2</v>
      </c>
      <c r="AB34" s="162">
        <f t="shared" si="6"/>
        <v>2.5000000000000001E-2</v>
      </c>
      <c r="AC34" s="162">
        <f t="shared" si="5"/>
        <v>2.5000000000000001E-2</v>
      </c>
      <c r="AD34" s="163"/>
      <c r="AE34" s="163"/>
    </row>
    <row r="35" spans="1:31" ht="20" x14ac:dyDescent="0.35">
      <c r="A35" s="137" t="s">
        <v>13</v>
      </c>
      <c r="B35" s="137">
        <v>7</v>
      </c>
      <c r="C35" s="137" t="s">
        <v>4477</v>
      </c>
      <c r="D35" s="138" t="s">
        <v>4450</v>
      </c>
      <c r="E35" s="138" t="s">
        <v>4450</v>
      </c>
      <c r="F35" s="212"/>
      <c r="G35" s="142" t="s">
        <v>3233</v>
      </c>
      <c r="H35" s="142" t="s">
        <v>3172</v>
      </c>
      <c r="I35" s="128" t="s">
        <v>3195</v>
      </c>
      <c r="J35" s="145">
        <v>0.5</v>
      </c>
      <c r="K35" s="128" t="s">
        <v>3196</v>
      </c>
      <c r="L35" s="156">
        <v>4</v>
      </c>
      <c r="M35" s="157"/>
      <c r="N35" s="164">
        <v>1</v>
      </c>
      <c r="O35" s="158"/>
      <c r="P35" s="164">
        <v>1</v>
      </c>
      <c r="Q35" s="157"/>
      <c r="R35" s="155">
        <f t="shared" si="0"/>
        <v>1</v>
      </c>
      <c r="S35" s="155" t="str">
        <f t="shared" si="1"/>
        <v/>
      </c>
      <c r="T35" s="155">
        <f t="shared" si="2"/>
        <v>0.25</v>
      </c>
      <c r="U35" s="155" t="str">
        <f t="shared" si="3"/>
        <v/>
      </c>
      <c r="V35" s="128" t="s">
        <v>4362</v>
      </c>
      <c r="W35" s="145">
        <v>1</v>
      </c>
      <c r="X35" s="145">
        <v>0</v>
      </c>
      <c r="Y35" s="145">
        <v>0</v>
      </c>
      <c r="Z35" s="145">
        <v>0</v>
      </c>
      <c r="AA35" s="161">
        <v>2.5000000000000001E-2</v>
      </c>
      <c r="AB35" s="162">
        <f t="shared" si="6"/>
        <v>2.5000000000000001E-2</v>
      </c>
      <c r="AC35" s="162">
        <f t="shared" si="5"/>
        <v>2.5000000000000001E-2</v>
      </c>
      <c r="AD35" s="163"/>
      <c r="AE35" s="163"/>
    </row>
    <row r="36" spans="1:31" ht="20" x14ac:dyDescent="0.35">
      <c r="A36" s="137" t="s">
        <v>13</v>
      </c>
      <c r="B36" s="137">
        <v>8</v>
      </c>
      <c r="C36" s="137" t="s">
        <v>4478</v>
      </c>
      <c r="D36" s="138" t="s">
        <v>4450</v>
      </c>
      <c r="E36" s="138" t="s">
        <v>4450</v>
      </c>
      <c r="F36" s="212"/>
      <c r="G36" s="142" t="s">
        <v>3234</v>
      </c>
      <c r="H36" s="142" t="s">
        <v>3173</v>
      </c>
      <c r="I36" s="128" t="s">
        <v>3197</v>
      </c>
      <c r="J36" s="145">
        <v>0.3</v>
      </c>
      <c r="K36" s="128" t="s">
        <v>3198</v>
      </c>
      <c r="L36" s="156">
        <v>1</v>
      </c>
      <c r="M36" s="157"/>
      <c r="N36" s="164">
        <v>1</v>
      </c>
      <c r="O36" s="158"/>
      <c r="P36" s="164">
        <v>1</v>
      </c>
      <c r="Q36" s="157"/>
      <c r="R36" s="155">
        <f t="shared" si="0"/>
        <v>1</v>
      </c>
      <c r="S36" s="155" t="str">
        <f t="shared" si="1"/>
        <v/>
      </c>
      <c r="T36" s="155">
        <f t="shared" si="2"/>
        <v>1</v>
      </c>
      <c r="U36" s="155" t="str">
        <f t="shared" si="3"/>
        <v/>
      </c>
      <c r="V36" s="128" t="s">
        <v>4363</v>
      </c>
      <c r="W36" s="145">
        <v>1</v>
      </c>
      <c r="X36" s="145" t="s">
        <v>4450</v>
      </c>
      <c r="Y36" s="145" t="s">
        <v>4450</v>
      </c>
      <c r="Z36" s="145" t="s">
        <v>4450</v>
      </c>
      <c r="AA36" s="161">
        <v>1.4999999999999999E-2</v>
      </c>
      <c r="AB36" s="162">
        <f t="shared" si="6"/>
        <v>1.4999999999999999E-2</v>
      </c>
      <c r="AC36" s="162">
        <f t="shared" si="5"/>
        <v>1.4999999999999999E-2</v>
      </c>
      <c r="AD36" s="163"/>
      <c r="AE36" s="163"/>
    </row>
    <row r="37" spans="1:31" ht="20" x14ac:dyDescent="0.35">
      <c r="A37" s="137" t="s">
        <v>13</v>
      </c>
      <c r="B37" s="137">
        <v>9</v>
      </c>
      <c r="C37" s="137" t="s">
        <v>4479</v>
      </c>
      <c r="D37" s="138" t="s">
        <v>4450</v>
      </c>
      <c r="E37" s="138" t="s">
        <v>4450</v>
      </c>
      <c r="F37" s="212"/>
      <c r="G37" s="142" t="s">
        <v>3234</v>
      </c>
      <c r="H37" s="142" t="s">
        <v>3174</v>
      </c>
      <c r="I37" s="128" t="s">
        <v>3199</v>
      </c>
      <c r="J37" s="145">
        <v>0.7</v>
      </c>
      <c r="K37" s="128" t="s">
        <v>3200</v>
      </c>
      <c r="L37" s="156">
        <v>1</v>
      </c>
      <c r="M37" s="157"/>
      <c r="N37" s="164">
        <v>1</v>
      </c>
      <c r="O37" s="158"/>
      <c r="P37" s="164">
        <v>1</v>
      </c>
      <c r="Q37" s="157"/>
      <c r="R37" s="155">
        <f t="shared" si="0"/>
        <v>1</v>
      </c>
      <c r="S37" s="155" t="str">
        <f t="shared" si="1"/>
        <v/>
      </c>
      <c r="T37" s="155">
        <f t="shared" si="2"/>
        <v>1</v>
      </c>
      <c r="U37" s="155" t="str">
        <f t="shared" si="3"/>
        <v/>
      </c>
      <c r="V37" s="128" t="s">
        <v>4364</v>
      </c>
      <c r="W37" s="145">
        <v>1</v>
      </c>
      <c r="X37" s="145" t="s">
        <v>4450</v>
      </c>
      <c r="Y37" s="145" t="s">
        <v>4450</v>
      </c>
      <c r="Z37" s="145" t="s">
        <v>4450</v>
      </c>
      <c r="AA37" s="161">
        <v>3.4999999999999996E-2</v>
      </c>
      <c r="AB37" s="162">
        <f t="shared" si="6"/>
        <v>3.4999999999999996E-2</v>
      </c>
      <c r="AC37" s="162">
        <f t="shared" si="5"/>
        <v>3.4999999999999996E-2</v>
      </c>
      <c r="AD37" s="163"/>
      <c r="AE37" s="163"/>
    </row>
    <row r="38" spans="1:31" ht="40" x14ac:dyDescent="0.35">
      <c r="A38" s="137" t="s">
        <v>13</v>
      </c>
      <c r="B38" s="137">
        <v>10</v>
      </c>
      <c r="C38" s="137" t="s">
        <v>4480</v>
      </c>
      <c r="D38" s="138" t="s">
        <v>4450</v>
      </c>
      <c r="E38" s="138" t="s">
        <v>4450</v>
      </c>
      <c r="F38" s="212"/>
      <c r="G38" s="142" t="s">
        <v>3235</v>
      </c>
      <c r="H38" s="142" t="s">
        <v>3175</v>
      </c>
      <c r="I38" s="128" t="s">
        <v>3201</v>
      </c>
      <c r="J38" s="145">
        <v>1</v>
      </c>
      <c r="K38" s="128" t="s">
        <v>3202</v>
      </c>
      <c r="L38" s="156">
        <v>4</v>
      </c>
      <c r="M38" s="157"/>
      <c r="N38" s="164">
        <v>1</v>
      </c>
      <c r="O38" s="158"/>
      <c r="P38" s="164">
        <v>1</v>
      </c>
      <c r="Q38" s="157"/>
      <c r="R38" s="155">
        <f t="shared" si="0"/>
        <v>1</v>
      </c>
      <c r="S38" s="155" t="str">
        <f t="shared" si="1"/>
        <v/>
      </c>
      <c r="T38" s="155">
        <f t="shared" si="2"/>
        <v>0.25</v>
      </c>
      <c r="U38" s="155" t="str">
        <f t="shared" si="3"/>
        <v/>
      </c>
      <c r="V38" s="128" t="s">
        <v>4365</v>
      </c>
      <c r="W38" s="145">
        <v>1</v>
      </c>
      <c r="X38" s="145">
        <v>0</v>
      </c>
      <c r="Y38" s="145">
        <v>0</v>
      </c>
      <c r="Z38" s="145">
        <v>0</v>
      </c>
      <c r="AA38" s="161">
        <v>0.05</v>
      </c>
      <c r="AB38" s="162">
        <f t="shared" si="6"/>
        <v>0.05</v>
      </c>
      <c r="AC38" s="162">
        <f t="shared" si="5"/>
        <v>0.05</v>
      </c>
      <c r="AD38" s="163"/>
      <c r="AE38" s="163"/>
    </row>
    <row r="39" spans="1:31" ht="30" x14ac:dyDescent="0.35">
      <c r="A39" s="137" t="s">
        <v>13</v>
      </c>
      <c r="B39" s="137">
        <v>11</v>
      </c>
      <c r="C39" s="137" t="s">
        <v>4481</v>
      </c>
      <c r="D39" s="138" t="s">
        <v>4450</v>
      </c>
      <c r="E39" s="138" t="s">
        <v>4450</v>
      </c>
      <c r="F39" s="212"/>
      <c r="G39" s="142" t="s">
        <v>3236</v>
      </c>
      <c r="H39" s="142" t="s">
        <v>3176</v>
      </c>
      <c r="I39" s="128" t="s">
        <v>3203</v>
      </c>
      <c r="J39" s="145">
        <v>0.5</v>
      </c>
      <c r="K39" s="128" t="s">
        <v>3204</v>
      </c>
      <c r="L39" s="156">
        <v>4</v>
      </c>
      <c r="M39" s="157"/>
      <c r="N39" s="164">
        <v>1</v>
      </c>
      <c r="O39" s="158"/>
      <c r="P39" s="164">
        <v>1</v>
      </c>
      <c r="Q39" s="157"/>
      <c r="R39" s="155">
        <f t="shared" si="0"/>
        <v>1</v>
      </c>
      <c r="S39" s="155" t="str">
        <f t="shared" si="1"/>
        <v/>
      </c>
      <c r="T39" s="155">
        <f t="shared" si="2"/>
        <v>0.25</v>
      </c>
      <c r="U39" s="155" t="str">
        <f t="shared" si="3"/>
        <v/>
      </c>
      <c r="V39" s="128" t="s">
        <v>4366</v>
      </c>
      <c r="W39" s="145">
        <v>1</v>
      </c>
      <c r="X39" s="145">
        <v>0</v>
      </c>
      <c r="Y39" s="145">
        <v>0</v>
      </c>
      <c r="Z39" s="145">
        <v>0</v>
      </c>
      <c r="AA39" s="161">
        <v>7.4999999999999997E-2</v>
      </c>
      <c r="AB39" s="162">
        <f t="shared" si="6"/>
        <v>7.4999999999999997E-2</v>
      </c>
      <c r="AC39" s="162">
        <f t="shared" si="5"/>
        <v>7.4999999999999997E-2</v>
      </c>
      <c r="AD39" s="163"/>
      <c r="AE39" s="163"/>
    </row>
    <row r="40" spans="1:31" ht="40" x14ac:dyDescent="0.35">
      <c r="A40" s="137" t="s">
        <v>13</v>
      </c>
      <c r="B40" s="137">
        <v>12</v>
      </c>
      <c r="C40" s="137" t="s">
        <v>4482</v>
      </c>
      <c r="D40" s="138" t="s">
        <v>4450</v>
      </c>
      <c r="E40" s="138" t="s">
        <v>4450</v>
      </c>
      <c r="F40" s="212"/>
      <c r="G40" s="142" t="s">
        <v>3236</v>
      </c>
      <c r="H40" s="142" t="s">
        <v>3177</v>
      </c>
      <c r="I40" s="128" t="s">
        <v>3205</v>
      </c>
      <c r="J40" s="145">
        <v>0.5</v>
      </c>
      <c r="K40" s="128" t="s">
        <v>3206</v>
      </c>
      <c r="L40" s="156">
        <v>4</v>
      </c>
      <c r="M40" s="157"/>
      <c r="N40" s="164">
        <v>1</v>
      </c>
      <c r="O40" s="158"/>
      <c r="P40" s="164">
        <v>1</v>
      </c>
      <c r="Q40" s="157"/>
      <c r="R40" s="155">
        <f t="shared" si="0"/>
        <v>1</v>
      </c>
      <c r="S40" s="155" t="str">
        <f t="shared" si="1"/>
        <v/>
      </c>
      <c r="T40" s="155">
        <f t="shared" si="2"/>
        <v>0.25</v>
      </c>
      <c r="U40" s="155" t="str">
        <f t="shared" si="3"/>
        <v/>
      </c>
      <c r="V40" s="128" t="s">
        <v>4367</v>
      </c>
      <c r="W40" s="145">
        <v>1</v>
      </c>
      <c r="X40" s="145">
        <v>0</v>
      </c>
      <c r="Y40" s="145">
        <v>0</v>
      </c>
      <c r="Z40" s="145">
        <v>0</v>
      </c>
      <c r="AA40" s="161">
        <v>7.4999999999999997E-2</v>
      </c>
      <c r="AB40" s="162">
        <f t="shared" si="6"/>
        <v>7.4999999999999997E-2</v>
      </c>
      <c r="AC40" s="162">
        <f t="shared" si="5"/>
        <v>7.4999999999999997E-2</v>
      </c>
      <c r="AD40" s="163"/>
      <c r="AE40" s="163"/>
    </row>
    <row r="41" spans="1:31" ht="20" x14ac:dyDescent="0.35">
      <c r="A41" s="137" t="s">
        <v>13</v>
      </c>
      <c r="B41" s="137">
        <v>13</v>
      </c>
      <c r="C41" s="137" t="s">
        <v>4483</v>
      </c>
      <c r="D41" s="138" t="s">
        <v>4450</v>
      </c>
      <c r="E41" s="138" t="s">
        <v>4450</v>
      </c>
      <c r="F41" s="212"/>
      <c r="G41" s="142" t="s">
        <v>3237</v>
      </c>
      <c r="H41" s="142" t="s">
        <v>3178</v>
      </c>
      <c r="I41" s="128" t="s">
        <v>3207</v>
      </c>
      <c r="J41" s="145">
        <v>1</v>
      </c>
      <c r="K41" s="128" t="s">
        <v>3208</v>
      </c>
      <c r="L41" s="156">
        <v>2</v>
      </c>
      <c r="M41" s="157"/>
      <c r="N41" s="164">
        <v>1</v>
      </c>
      <c r="O41" s="158"/>
      <c r="P41" s="164">
        <v>1</v>
      </c>
      <c r="Q41" s="157"/>
      <c r="R41" s="155">
        <f t="shared" si="0"/>
        <v>1</v>
      </c>
      <c r="S41" s="155" t="str">
        <f t="shared" si="1"/>
        <v/>
      </c>
      <c r="T41" s="155">
        <f t="shared" si="2"/>
        <v>0.5</v>
      </c>
      <c r="U41" s="155" t="str">
        <f t="shared" si="3"/>
        <v/>
      </c>
      <c r="V41" s="128" t="s">
        <v>4368</v>
      </c>
      <c r="W41" s="145">
        <v>1</v>
      </c>
      <c r="X41" s="145" t="s">
        <v>4450</v>
      </c>
      <c r="Y41" s="145" t="s">
        <v>4450</v>
      </c>
      <c r="Z41" s="145">
        <v>0</v>
      </c>
      <c r="AA41" s="161">
        <v>0.06</v>
      </c>
      <c r="AB41" s="162">
        <f t="shared" si="6"/>
        <v>0.06</v>
      </c>
      <c r="AC41" s="162">
        <f t="shared" si="5"/>
        <v>0.06</v>
      </c>
      <c r="AD41" s="163"/>
      <c r="AE41" s="163"/>
    </row>
    <row r="42" spans="1:31" ht="40" x14ac:dyDescent="0.35">
      <c r="A42" s="137" t="s">
        <v>13</v>
      </c>
      <c r="B42" s="137">
        <v>14</v>
      </c>
      <c r="C42" s="137" t="s">
        <v>4484</v>
      </c>
      <c r="D42" s="138" t="s">
        <v>4450</v>
      </c>
      <c r="E42" s="138" t="s">
        <v>4450</v>
      </c>
      <c r="F42" s="212"/>
      <c r="G42" s="142" t="s">
        <v>3238</v>
      </c>
      <c r="H42" s="142" t="s">
        <v>3179</v>
      </c>
      <c r="I42" s="128" t="s">
        <v>3209</v>
      </c>
      <c r="J42" s="145">
        <v>0.3</v>
      </c>
      <c r="K42" s="128" t="s">
        <v>3210</v>
      </c>
      <c r="L42" s="156">
        <v>1</v>
      </c>
      <c r="M42" s="157"/>
      <c r="N42" s="164">
        <v>1</v>
      </c>
      <c r="O42" s="158"/>
      <c r="P42" s="164">
        <v>1</v>
      </c>
      <c r="Q42" s="157"/>
      <c r="R42" s="155">
        <f t="shared" si="0"/>
        <v>1</v>
      </c>
      <c r="S42" s="155" t="str">
        <f t="shared" si="1"/>
        <v/>
      </c>
      <c r="T42" s="155">
        <f t="shared" si="2"/>
        <v>1</v>
      </c>
      <c r="U42" s="155" t="str">
        <f t="shared" si="3"/>
        <v/>
      </c>
      <c r="V42" s="128" t="s">
        <v>4369</v>
      </c>
      <c r="W42" s="145">
        <v>1</v>
      </c>
      <c r="X42" s="145" t="s">
        <v>4450</v>
      </c>
      <c r="Y42" s="145" t="s">
        <v>4450</v>
      </c>
      <c r="Z42" s="145" t="s">
        <v>4450</v>
      </c>
      <c r="AA42" s="161">
        <v>2.4000000000000004E-2</v>
      </c>
      <c r="AB42" s="162">
        <f t="shared" si="6"/>
        <v>2.4000000000000004E-2</v>
      </c>
      <c r="AC42" s="162">
        <f t="shared" si="5"/>
        <v>2.4000000000000004E-2</v>
      </c>
      <c r="AD42" s="163"/>
      <c r="AE42" s="163"/>
    </row>
    <row r="43" spans="1:31" ht="30" x14ac:dyDescent="0.35">
      <c r="A43" s="137" t="s">
        <v>13</v>
      </c>
      <c r="B43" s="137">
        <v>15</v>
      </c>
      <c r="C43" s="137" t="s">
        <v>4485</v>
      </c>
      <c r="D43" s="138" t="s">
        <v>4450</v>
      </c>
      <c r="E43" s="138" t="s">
        <v>4450</v>
      </c>
      <c r="F43" s="212"/>
      <c r="G43" s="142" t="s">
        <v>3238</v>
      </c>
      <c r="H43" s="142" t="s">
        <v>3180</v>
      </c>
      <c r="I43" s="128" t="s">
        <v>3211</v>
      </c>
      <c r="J43" s="145">
        <v>0.7</v>
      </c>
      <c r="K43" s="128" t="s">
        <v>3212</v>
      </c>
      <c r="L43" s="156">
        <v>4</v>
      </c>
      <c r="M43" s="157"/>
      <c r="N43" s="164">
        <v>1</v>
      </c>
      <c r="O43" s="158"/>
      <c r="P43" s="164">
        <v>1</v>
      </c>
      <c r="Q43" s="157"/>
      <c r="R43" s="155">
        <f t="shared" si="0"/>
        <v>1</v>
      </c>
      <c r="S43" s="155" t="str">
        <f t="shared" si="1"/>
        <v/>
      </c>
      <c r="T43" s="155">
        <f t="shared" si="2"/>
        <v>0.25</v>
      </c>
      <c r="U43" s="155" t="str">
        <f t="shared" si="3"/>
        <v/>
      </c>
      <c r="V43" s="128" t="s">
        <v>4370</v>
      </c>
      <c r="W43" s="145">
        <v>1</v>
      </c>
      <c r="X43" s="145">
        <v>0</v>
      </c>
      <c r="Y43" s="145">
        <v>0</v>
      </c>
      <c r="Z43" s="145">
        <v>0</v>
      </c>
      <c r="AA43" s="161">
        <v>5.6000000000000008E-2</v>
      </c>
      <c r="AB43" s="162">
        <f t="shared" si="6"/>
        <v>5.6000000000000008E-2</v>
      </c>
      <c r="AC43" s="162">
        <f t="shared" si="5"/>
        <v>5.6000000000000008E-2</v>
      </c>
      <c r="AD43" s="163"/>
      <c r="AE43" s="163"/>
    </row>
    <row r="44" spans="1:31" ht="30" x14ac:dyDescent="0.35">
      <c r="A44" s="137" t="s">
        <v>13</v>
      </c>
      <c r="B44" s="137">
        <v>16</v>
      </c>
      <c r="C44" s="137" t="s">
        <v>4486</v>
      </c>
      <c r="D44" s="138" t="s">
        <v>4450</v>
      </c>
      <c r="E44" s="138" t="s">
        <v>4450</v>
      </c>
      <c r="F44" s="212"/>
      <c r="G44" s="142" t="s">
        <v>3239</v>
      </c>
      <c r="H44" s="142" t="s">
        <v>3181</v>
      </c>
      <c r="I44" s="128" t="s">
        <v>3213</v>
      </c>
      <c r="J44" s="145">
        <v>0.3</v>
      </c>
      <c r="K44" s="128" t="s">
        <v>3214</v>
      </c>
      <c r="L44" s="156">
        <v>1</v>
      </c>
      <c r="M44" s="157"/>
      <c r="N44" s="164"/>
      <c r="O44" s="158"/>
      <c r="P44" s="164"/>
      <c r="Q44" s="157"/>
      <c r="R44" s="155" t="str">
        <f t="shared" si="0"/>
        <v/>
      </c>
      <c r="S44" s="155" t="str">
        <f t="shared" si="1"/>
        <v/>
      </c>
      <c r="T44" s="155">
        <f t="shared" si="2"/>
        <v>0</v>
      </c>
      <c r="U44" s="155" t="str">
        <f t="shared" si="3"/>
        <v/>
      </c>
      <c r="V44" s="128" t="s">
        <v>4371</v>
      </c>
      <c r="W44" s="145" t="s">
        <v>4450</v>
      </c>
      <c r="X44" s="145">
        <v>0</v>
      </c>
      <c r="Y44" s="145" t="s">
        <v>4450</v>
      </c>
      <c r="Z44" s="145" t="s">
        <v>4450</v>
      </c>
      <c r="AA44" s="161">
        <v>1.7999999999999999E-2</v>
      </c>
      <c r="AB44" s="162" t="str">
        <f t="shared" si="6"/>
        <v/>
      </c>
      <c r="AC44" s="162" t="str">
        <f t="shared" si="5"/>
        <v/>
      </c>
      <c r="AD44" s="163"/>
      <c r="AE44" s="163"/>
    </row>
    <row r="45" spans="1:31" ht="30" x14ac:dyDescent="0.35">
      <c r="A45" s="137" t="s">
        <v>13</v>
      </c>
      <c r="B45" s="137">
        <v>17</v>
      </c>
      <c r="C45" s="137" t="s">
        <v>4487</v>
      </c>
      <c r="D45" s="138" t="s">
        <v>4450</v>
      </c>
      <c r="E45" s="138" t="s">
        <v>4450</v>
      </c>
      <c r="F45" s="212"/>
      <c r="G45" s="142" t="s">
        <v>3239</v>
      </c>
      <c r="H45" s="142" t="s">
        <v>3182</v>
      </c>
      <c r="I45" s="128" t="s">
        <v>3215</v>
      </c>
      <c r="J45" s="145">
        <v>0.7</v>
      </c>
      <c r="K45" s="128" t="s">
        <v>3216</v>
      </c>
      <c r="L45" s="156">
        <v>1</v>
      </c>
      <c r="M45" s="157"/>
      <c r="N45" s="164"/>
      <c r="O45" s="158"/>
      <c r="P45" s="164"/>
      <c r="Q45" s="157"/>
      <c r="R45" s="155" t="str">
        <f t="shared" si="0"/>
        <v/>
      </c>
      <c r="S45" s="155" t="str">
        <f t="shared" si="1"/>
        <v/>
      </c>
      <c r="T45" s="155">
        <f t="shared" si="2"/>
        <v>0</v>
      </c>
      <c r="U45" s="155" t="str">
        <f t="shared" si="3"/>
        <v/>
      </c>
      <c r="V45" s="128" t="s">
        <v>4372</v>
      </c>
      <c r="W45" s="145" t="s">
        <v>4450</v>
      </c>
      <c r="X45" s="145">
        <v>0</v>
      </c>
      <c r="Y45" s="145" t="s">
        <v>4450</v>
      </c>
      <c r="Z45" s="145" t="s">
        <v>4450</v>
      </c>
      <c r="AA45" s="161">
        <v>4.1999999999999996E-2</v>
      </c>
      <c r="AB45" s="162" t="str">
        <f t="shared" si="6"/>
        <v/>
      </c>
      <c r="AC45" s="162" t="str">
        <f t="shared" si="5"/>
        <v/>
      </c>
      <c r="AD45" s="163"/>
      <c r="AE45" s="163"/>
    </row>
    <row r="46" spans="1:31" ht="30" x14ac:dyDescent="0.35">
      <c r="A46" s="137" t="s">
        <v>13</v>
      </c>
      <c r="B46" s="137">
        <v>18</v>
      </c>
      <c r="C46" s="137" t="s">
        <v>4488</v>
      </c>
      <c r="D46" s="138" t="s">
        <v>4450</v>
      </c>
      <c r="E46" s="138" t="s">
        <v>4450</v>
      </c>
      <c r="F46" s="212"/>
      <c r="G46" s="142" t="s">
        <v>3240</v>
      </c>
      <c r="H46" s="142" t="s">
        <v>3183</v>
      </c>
      <c r="I46" s="128" t="s">
        <v>3217</v>
      </c>
      <c r="J46" s="145">
        <v>1</v>
      </c>
      <c r="K46" s="128" t="s">
        <v>3218</v>
      </c>
      <c r="L46" s="156">
        <v>1</v>
      </c>
      <c r="M46" s="157"/>
      <c r="N46" s="164">
        <v>1</v>
      </c>
      <c r="O46" s="158"/>
      <c r="P46" s="164">
        <v>1</v>
      </c>
      <c r="Q46" s="157"/>
      <c r="R46" s="155">
        <f t="shared" si="0"/>
        <v>1</v>
      </c>
      <c r="S46" s="155" t="str">
        <f t="shared" si="1"/>
        <v/>
      </c>
      <c r="T46" s="155">
        <f t="shared" si="2"/>
        <v>1</v>
      </c>
      <c r="U46" s="155" t="str">
        <f t="shared" si="3"/>
        <v/>
      </c>
      <c r="V46" s="128" t="s">
        <v>4373</v>
      </c>
      <c r="W46" s="145">
        <v>1</v>
      </c>
      <c r="X46" s="145" t="s">
        <v>4450</v>
      </c>
      <c r="Y46" s="145" t="s">
        <v>4450</v>
      </c>
      <c r="Z46" s="145" t="s">
        <v>4450</v>
      </c>
      <c r="AA46" s="161">
        <v>0.06</v>
      </c>
      <c r="AB46" s="162">
        <f t="shared" si="6"/>
        <v>0.06</v>
      </c>
      <c r="AC46" s="162">
        <f t="shared" si="5"/>
        <v>0.06</v>
      </c>
      <c r="AD46" s="163"/>
      <c r="AE46" s="163"/>
    </row>
    <row r="47" spans="1:31" ht="30" x14ac:dyDescent="0.35">
      <c r="A47" s="137" t="s">
        <v>13</v>
      </c>
      <c r="B47" s="137">
        <v>19</v>
      </c>
      <c r="C47" s="137" t="s">
        <v>4489</v>
      </c>
      <c r="D47" s="138" t="s">
        <v>4450</v>
      </c>
      <c r="E47" s="138" t="s">
        <v>4450</v>
      </c>
      <c r="F47" s="212"/>
      <c r="G47" s="142" t="s">
        <v>3241</v>
      </c>
      <c r="H47" s="142" t="s">
        <v>3184</v>
      </c>
      <c r="I47" s="128" t="s">
        <v>3219</v>
      </c>
      <c r="J47" s="145">
        <v>1</v>
      </c>
      <c r="K47" s="128" t="s">
        <v>3220</v>
      </c>
      <c r="L47" s="156">
        <v>3</v>
      </c>
      <c r="M47" s="157"/>
      <c r="N47" s="164">
        <v>1</v>
      </c>
      <c r="O47" s="158"/>
      <c r="P47" s="164">
        <v>1</v>
      </c>
      <c r="Q47" s="157"/>
      <c r="R47" s="155">
        <f t="shared" si="0"/>
        <v>1</v>
      </c>
      <c r="S47" s="155" t="str">
        <f t="shared" si="1"/>
        <v/>
      </c>
      <c r="T47" s="155">
        <f t="shared" si="2"/>
        <v>0.33333333333333331</v>
      </c>
      <c r="U47" s="155" t="str">
        <f t="shared" si="3"/>
        <v/>
      </c>
      <c r="V47" s="128" t="s">
        <v>4374</v>
      </c>
      <c r="W47" s="145">
        <v>1</v>
      </c>
      <c r="X47" s="145">
        <v>0</v>
      </c>
      <c r="Y47" s="145" t="s">
        <v>4450</v>
      </c>
      <c r="Z47" s="145" t="e">
        <v>#DIV/0!</v>
      </c>
      <c r="AA47" s="161">
        <v>0.06</v>
      </c>
      <c r="AB47" s="162">
        <f t="shared" si="6"/>
        <v>0.06</v>
      </c>
      <c r="AC47" s="162">
        <f t="shared" si="5"/>
        <v>0.06</v>
      </c>
      <c r="AD47" s="163"/>
      <c r="AE47" s="163"/>
    </row>
    <row r="48" spans="1:31" ht="50" x14ac:dyDescent="0.35">
      <c r="A48" s="137" t="s">
        <v>13</v>
      </c>
      <c r="B48" s="137">
        <v>20</v>
      </c>
      <c r="C48" s="137" t="s">
        <v>4490</v>
      </c>
      <c r="D48" s="138" t="s">
        <v>4450</v>
      </c>
      <c r="E48" s="138" t="s">
        <v>4450</v>
      </c>
      <c r="F48" s="212"/>
      <c r="G48" s="142" t="s">
        <v>3242</v>
      </c>
      <c r="H48" s="142" t="s">
        <v>3185</v>
      </c>
      <c r="I48" s="128" t="s">
        <v>3221</v>
      </c>
      <c r="J48" s="145">
        <v>1</v>
      </c>
      <c r="K48" s="128" t="s">
        <v>3222</v>
      </c>
      <c r="L48" s="156">
        <v>2</v>
      </c>
      <c r="M48" s="157"/>
      <c r="N48" s="164">
        <v>1</v>
      </c>
      <c r="O48" s="158"/>
      <c r="P48" s="164">
        <v>1</v>
      </c>
      <c r="Q48" s="157"/>
      <c r="R48" s="155">
        <f t="shared" si="0"/>
        <v>1</v>
      </c>
      <c r="S48" s="155" t="str">
        <f t="shared" si="1"/>
        <v/>
      </c>
      <c r="T48" s="155">
        <f t="shared" si="2"/>
        <v>0.5</v>
      </c>
      <c r="U48" s="155" t="str">
        <f t="shared" si="3"/>
        <v/>
      </c>
      <c r="V48" s="128" t="s">
        <v>4305</v>
      </c>
      <c r="W48" s="145">
        <v>1</v>
      </c>
      <c r="X48" s="145" t="s">
        <v>4450</v>
      </c>
      <c r="Y48" s="145">
        <v>0</v>
      </c>
      <c r="Z48" s="145" t="s">
        <v>4450</v>
      </c>
      <c r="AA48" s="161">
        <v>4.0000000000000008E-2</v>
      </c>
      <c r="AB48" s="162">
        <f t="shared" si="6"/>
        <v>4.0000000000000008E-2</v>
      </c>
      <c r="AC48" s="162">
        <f t="shared" si="5"/>
        <v>4.0000000000000008E-2</v>
      </c>
      <c r="AD48" s="163"/>
      <c r="AE48" s="163"/>
    </row>
    <row r="49" spans="1:31" ht="20" x14ac:dyDescent="0.35">
      <c r="A49" s="137" t="s">
        <v>13</v>
      </c>
      <c r="B49" s="137">
        <v>21</v>
      </c>
      <c r="C49" s="137" t="s">
        <v>4491</v>
      </c>
      <c r="D49" s="138" t="s">
        <v>4450</v>
      </c>
      <c r="E49" s="138" t="s">
        <v>4450</v>
      </c>
      <c r="F49" s="212"/>
      <c r="G49" s="142" t="s">
        <v>3243</v>
      </c>
      <c r="H49" s="142" t="s">
        <v>3186</v>
      </c>
      <c r="I49" s="128" t="s">
        <v>3223</v>
      </c>
      <c r="J49" s="145">
        <v>1</v>
      </c>
      <c r="K49" s="128" t="s">
        <v>3224</v>
      </c>
      <c r="L49" s="156">
        <v>4</v>
      </c>
      <c r="M49" s="157"/>
      <c r="N49" s="164">
        <v>1</v>
      </c>
      <c r="O49" s="158"/>
      <c r="P49" s="164">
        <v>1</v>
      </c>
      <c r="Q49" s="157"/>
      <c r="R49" s="155">
        <f t="shared" si="0"/>
        <v>1</v>
      </c>
      <c r="S49" s="155" t="str">
        <f t="shared" si="1"/>
        <v/>
      </c>
      <c r="T49" s="155">
        <f t="shared" si="2"/>
        <v>0.25</v>
      </c>
      <c r="U49" s="155" t="str">
        <f t="shared" si="3"/>
        <v/>
      </c>
      <c r="V49" s="128" t="s">
        <v>4375</v>
      </c>
      <c r="W49" s="145">
        <v>1</v>
      </c>
      <c r="X49" s="145">
        <v>0</v>
      </c>
      <c r="Y49" s="145">
        <v>0</v>
      </c>
      <c r="Z49" s="145">
        <v>0</v>
      </c>
      <c r="AA49" s="161">
        <v>4.0000000000000008E-2</v>
      </c>
      <c r="AB49" s="162">
        <f t="shared" si="6"/>
        <v>4.0000000000000008E-2</v>
      </c>
      <c r="AC49" s="162">
        <f t="shared" si="5"/>
        <v>4.0000000000000008E-2</v>
      </c>
      <c r="AD49" s="163"/>
      <c r="AE49" s="163"/>
    </row>
    <row r="50" spans="1:31" ht="40" x14ac:dyDescent="0.35">
      <c r="A50" s="137" t="s">
        <v>13</v>
      </c>
      <c r="B50" s="137">
        <v>22</v>
      </c>
      <c r="C50" s="137" t="s">
        <v>4492</v>
      </c>
      <c r="D50" s="138" t="s">
        <v>4450</v>
      </c>
      <c r="E50" s="138" t="s">
        <v>4450</v>
      </c>
      <c r="F50" s="212"/>
      <c r="G50" s="142" t="s">
        <v>3244</v>
      </c>
      <c r="H50" s="142" t="s">
        <v>3187</v>
      </c>
      <c r="I50" s="128" t="s">
        <v>3225</v>
      </c>
      <c r="J50" s="145">
        <v>1</v>
      </c>
      <c r="K50" s="128" t="s">
        <v>3226</v>
      </c>
      <c r="L50" s="156">
        <v>2</v>
      </c>
      <c r="M50" s="157"/>
      <c r="N50" s="164">
        <v>1</v>
      </c>
      <c r="O50" s="158"/>
      <c r="P50" s="164">
        <v>1</v>
      </c>
      <c r="Q50" s="157"/>
      <c r="R50" s="155">
        <f t="shared" si="0"/>
        <v>1</v>
      </c>
      <c r="S50" s="155" t="str">
        <f t="shared" si="1"/>
        <v/>
      </c>
      <c r="T50" s="155">
        <f t="shared" si="2"/>
        <v>0.5</v>
      </c>
      <c r="U50" s="155" t="str">
        <f t="shared" si="3"/>
        <v/>
      </c>
      <c r="V50" s="128" t="s">
        <v>4376</v>
      </c>
      <c r="W50" s="145">
        <v>1</v>
      </c>
      <c r="X50" s="145" t="s">
        <v>4450</v>
      </c>
      <c r="Y50" s="145">
        <v>0</v>
      </c>
      <c r="Z50" s="145" t="s">
        <v>4450</v>
      </c>
      <c r="AA50" s="161">
        <v>0.03</v>
      </c>
      <c r="AB50" s="162">
        <f t="shared" si="6"/>
        <v>0.03</v>
      </c>
      <c r="AC50" s="162">
        <f t="shared" si="5"/>
        <v>0.03</v>
      </c>
      <c r="AD50" s="163"/>
      <c r="AE50" s="163"/>
    </row>
    <row r="51" spans="1:31" ht="40" x14ac:dyDescent="0.35">
      <c r="A51" s="137" t="s">
        <v>13</v>
      </c>
      <c r="B51" s="137">
        <v>23</v>
      </c>
      <c r="C51" s="137" t="s">
        <v>4493</v>
      </c>
      <c r="D51" s="138" t="s">
        <v>4450</v>
      </c>
      <c r="E51" s="138" t="s">
        <v>4450</v>
      </c>
      <c r="F51" s="212"/>
      <c r="G51" s="142" t="s">
        <v>3245</v>
      </c>
      <c r="H51" s="142" t="s">
        <v>3188</v>
      </c>
      <c r="I51" s="128" t="s">
        <v>3227</v>
      </c>
      <c r="J51" s="145">
        <v>1</v>
      </c>
      <c r="K51" s="128" t="s">
        <v>3228</v>
      </c>
      <c r="L51" s="156">
        <v>2</v>
      </c>
      <c r="M51" s="157"/>
      <c r="N51" s="164">
        <v>1</v>
      </c>
      <c r="O51" s="158"/>
      <c r="P51" s="164">
        <v>1</v>
      </c>
      <c r="Q51" s="157"/>
      <c r="R51" s="155">
        <f t="shared" si="0"/>
        <v>1</v>
      </c>
      <c r="S51" s="155" t="str">
        <f t="shared" si="1"/>
        <v/>
      </c>
      <c r="T51" s="155">
        <f t="shared" si="2"/>
        <v>0.5</v>
      </c>
      <c r="U51" s="155" t="str">
        <f t="shared" si="3"/>
        <v/>
      </c>
      <c r="V51" s="128" t="s">
        <v>4377</v>
      </c>
      <c r="W51" s="145">
        <v>1</v>
      </c>
      <c r="X51" s="145" t="s">
        <v>4450</v>
      </c>
      <c r="Y51" s="145" t="e">
        <v>#DIV/0!</v>
      </c>
      <c r="Z51" s="145" t="s">
        <v>4450</v>
      </c>
      <c r="AA51" s="161">
        <v>4.4999999999999998E-2</v>
      </c>
      <c r="AB51" s="162">
        <f t="shared" si="6"/>
        <v>4.4999999999999998E-2</v>
      </c>
      <c r="AC51" s="162">
        <f t="shared" si="5"/>
        <v>4.4999999999999998E-2</v>
      </c>
      <c r="AD51" s="163"/>
      <c r="AE51" s="163"/>
    </row>
    <row r="52" spans="1:31" ht="20" x14ac:dyDescent="0.35">
      <c r="A52" s="137" t="s">
        <v>13</v>
      </c>
      <c r="B52" s="137">
        <v>24</v>
      </c>
      <c r="C52" s="137" t="s">
        <v>4494</v>
      </c>
      <c r="D52" s="138" t="s">
        <v>4450</v>
      </c>
      <c r="E52" s="138" t="s">
        <v>4450</v>
      </c>
      <c r="F52" s="212"/>
      <c r="G52" s="142" t="s">
        <v>3246</v>
      </c>
      <c r="H52" s="142" t="s">
        <v>3189</v>
      </c>
      <c r="I52" s="128" t="s">
        <v>3229</v>
      </c>
      <c r="J52" s="145">
        <v>1</v>
      </c>
      <c r="K52" s="128" t="s">
        <v>3230</v>
      </c>
      <c r="L52" s="156">
        <v>4</v>
      </c>
      <c r="M52" s="157"/>
      <c r="N52" s="164">
        <v>1</v>
      </c>
      <c r="O52" s="158"/>
      <c r="P52" s="164">
        <v>1</v>
      </c>
      <c r="Q52" s="157"/>
      <c r="R52" s="155">
        <f t="shared" si="0"/>
        <v>1</v>
      </c>
      <c r="S52" s="155" t="str">
        <f t="shared" si="1"/>
        <v/>
      </c>
      <c r="T52" s="155">
        <f t="shared" si="2"/>
        <v>0.25</v>
      </c>
      <c r="U52" s="155" t="str">
        <f t="shared" si="3"/>
        <v/>
      </c>
      <c r="V52" s="128" t="s">
        <v>4378</v>
      </c>
      <c r="W52" s="145">
        <v>1</v>
      </c>
      <c r="X52" s="145">
        <v>0</v>
      </c>
      <c r="Y52" s="145">
        <v>0</v>
      </c>
      <c r="Z52" s="145">
        <v>0</v>
      </c>
      <c r="AA52" s="161">
        <v>4.4999999999999998E-2</v>
      </c>
      <c r="AB52" s="162">
        <f t="shared" si="6"/>
        <v>4.4999999999999998E-2</v>
      </c>
      <c r="AC52" s="162">
        <f t="shared" si="5"/>
        <v>4.4999999999999998E-2</v>
      </c>
      <c r="AD52" s="163"/>
      <c r="AE52" s="163"/>
    </row>
    <row r="53" spans="1:31" ht="20" x14ac:dyDescent="0.35">
      <c r="A53" s="137" t="s">
        <v>13</v>
      </c>
      <c r="B53" s="137">
        <v>25</v>
      </c>
      <c r="C53" s="137" t="s">
        <v>4495</v>
      </c>
      <c r="D53" s="138" t="s">
        <v>4450</v>
      </c>
      <c r="E53" s="138" t="s">
        <v>4450</v>
      </c>
      <c r="F53" s="213"/>
      <c r="G53" s="142" t="s">
        <v>3247</v>
      </c>
      <c r="H53" s="142" t="s">
        <v>3190</v>
      </c>
      <c r="I53" s="128" t="s">
        <v>3231</v>
      </c>
      <c r="J53" s="145">
        <v>1</v>
      </c>
      <c r="K53" s="128" t="s">
        <v>3230</v>
      </c>
      <c r="L53" s="156">
        <v>4</v>
      </c>
      <c r="M53" s="157"/>
      <c r="N53" s="164">
        <v>1</v>
      </c>
      <c r="O53" s="158"/>
      <c r="P53" s="164">
        <v>1</v>
      </c>
      <c r="Q53" s="157"/>
      <c r="R53" s="155">
        <f t="shared" si="0"/>
        <v>1</v>
      </c>
      <c r="S53" s="155" t="str">
        <f t="shared" si="1"/>
        <v/>
      </c>
      <c r="T53" s="155">
        <f t="shared" si="2"/>
        <v>0.25</v>
      </c>
      <c r="U53" s="155" t="str">
        <f t="shared" si="3"/>
        <v/>
      </c>
      <c r="V53" s="128" t="s">
        <v>4379</v>
      </c>
      <c r="W53" s="145">
        <v>1</v>
      </c>
      <c r="X53" s="145">
        <v>0</v>
      </c>
      <c r="Y53" s="145" t="e">
        <v>#DIV/0!</v>
      </c>
      <c r="Z53" s="145" t="e">
        <v>#DIV/0!</v>
      </c>
      <c r="AA53" s="161">
        <v>0.03</v>
      </c>
      <c r="AB53" s="162">
        <f t="shared" si="6"/>
        <v>0.03</v>
      </c>
      <c r="AC53" s="162">
        <f t="shared" si="5"/>
        <v>0.03</v>
      </c>
      <c r="AD53" s="163"/>
      <c r="AE53" s="163"/>
    </row>
    <row r="54" spans="1:31" ht="36.75" customHeight="1" x14ac:dyDescent="0.35">
      <c r="A54" s="137" t="s">
        <v>15</v>
      </c>
      <c r="B54" s="137">
        <v>1</v>
      </c>
      <c r="C54" s="137" t="s">
        <v>4496</v>
      </c>
      <c r="D54" s="138" t="s">
        <v>4450</v>
      </c>
      <c r="E54" s="138" t="s">
        <v>4450</v>
      </c>
      <c r="F54" s="215" t="s">
        <v>1668</v>
      </c>
      <c r="G54" s="152" t="s">
        <v>1645</v>
      </c>
      <c r="H54" s="152" t="s">
        <v>1651</v>
      </c>
      <c r="I54" s="133" t="s">
        <v>854</v>
      </c>
      <c r="J54" s="149">
        <v>1</v>
      </c>
      <c r="K54" s="133" t="s">
        <v>885</v>
      </c>
      <c r="L54" s="165">
        <v>4</v>
      </c>
      <c r="M54" s="166"/>
      <c r="N54" s="167">
        <v>1</v>
      </c>
      <c r="O54" s="168"/>
      <c r="P54" s="167">
        <v>1</v>
      </c>
      <c r="Q54" s="166"/>
      <c r="R54" s="154">
        <f t="shared" si="0"/>
        <v>1</v>
      </c>
      <c r="S54" s="154" t="str">
        <f t="shared" si="1"/>
        <v/>
      </c>
      <c r="T54" s="154">
        <f t="shared" si="2"/>
        <v>0.25</v>
      </c>
      <c r="U54" s="154" t="str">
        <f t="shared" si="3"/>
        <v/>
      </c>
      <c r="V54" s="133" t="s">
        <v>3885</v>
      </c>
      <c r="W54" s="149">
        <v>1</v>
      </c>
      <c r="X54" s="149">
        <v>0</v>
      </c>
      <c r="Y54" s="149">
        <v>0</v>
      </c>
      <c r="Z54" s="149">
        <v>0</v>
      </c>
      <c r="AA54" s="169">
        <v>2.5000000000000001E-2</v>
      </c>
      <c r="AB54" s="170">
        <f t="shared" si="6"/>
        <v>2.5000000000000001E-2</v>
      </c>
      <c r="AC54" s="170">
        <f t="shared" si="5"/>
        <v>2.5000000000000001E-2</v>
      </c>
      <c r="AD54" s="163"/>
      <c r="AE54" s="163"/>
    </row>
    <row r="55" spans="1:31" ht="20" x14ac:dyDescent="0.35">
      <c r="A55" s="137" t="s">
        <v>15</v>
      </c>
      <c r="B55" s="137">
        <v>2</v>
      </c>
      <c r="C55" s="137" t="s">
        <v>4497</v>
      </c>
      <c r="D55" s="138" t="s">
        <v>4450</v>
      </c>
      <c r="E55" s="138" t="s">
        <v>4450</v>
      </c>
      <c r="F55" s="215"/>
      <c r="G55" s="152" t="s">
        <v>1646</v>
      </c>
      <c r="H55" s="152" t="s">
        <v>1652</v>
      </c>
      <c r="I55" s="133" t="s">
        <v>866</v>
      </c>
      <c r="J55" s="149">
        <v>1</v>
      </c>
      <c r="K55" s="133" t="s">
        <v>886</v>
      </c>
      <c r="L55" s="165">
        <v>4</v>
      </c>
      <c r="M55" s="166"/>
      <c r="N55" s="167">
        <v>1</v>
      </c>
      <c r="O55" s="168"/>
      <c r="P55" s="167">
        <v>1</v>
      </c>
      <c r="Q55" s="166"/>
      <c r="R55" s="154">
        <f t="shared" si="0"/>
        <v>1</v>
      </c>
      <c r="S55" s="154" t="str">
        <f t="shared" si="1"/>
        <v/>
      </c>
      <c r="T55" s="154">
        <f t="shared" si="2"/>
        <v>0.25</v>
      </c>
      <c r="U55" s="154" t="str">
        <f t="shared" si="3"/>
        <v/>
      </c>
      <c r="V55" s="133" t="s">
        <v>3886</v>
      </c>
      <c r="W55" s="149">
        <v>1</v>
      </c>
      <c r="X55" s="149">
        <v>0</v>
      </c>
      <c r="Y55" s="149">
        <v>0</v>
      </c>
      <c r="Z55" s="149">
        <v>0</v>
      </c>
      <c r="AA55" s="169">
        <v>2.5000000000000001E-2</v>
      </c>
      <c r="AB55" s="170">
        <f t="shared" si="6"/>
        <v>2.5000000000000001E-2</v>
      </c>
      <c r="AC55" s="170">
        <f t="shared" si="5"/>
        <v>2.5000000000000001E-2</v>
      </c>
      <c r="AD55" s="163"/>
      <c r="AE55" s="163"/>
    </row>
    <row r="56" spans="1:31" ht="20" x14ac:dyDescent="0.35">
      <c r="A56" s="137" t="s">
        <v>15</v>
      </c>
      <c r="B56" s="137">
        <v>3</v>
      </c>
      <c r="C56" s="137" t="s">
        <v>4498</v>
      </c>
      <c r="D56" s="138" t="s">
        <v>4450</v>
      </c>
      <c r="E56" s="138" t="s">
        <v>4450</v>
      </c>
      <c r="F56" s="215"/>
      <c r="G56" s="152" t="s">
        <v>1647</v>
      </c>
      <c r="H56" s="152" t="s">
        <v>1653</v>
      </c>
      <c r="I56" s="133" t="s">
        <v>856</v>
      </c>
      <c r="J56" s="149">
        <v>1</v>
      </c>
      <c r="K56" s="133" t="s">
        <v>887</v>
      </c>
      <c r="L56" s="165">
        <v>4</v>
      </c>
      <c r="M56" s="166"/>
      <c r="N56" s="167">
        <v>1</v>
      </c>
      <c r="O56" s="168"/>
      <c r="P56" s="167">
        <v>1</v>
      </c>
      <c r="Q56" s="166"/>
      <c r="R56" s="154">
        <f t="shared" si="0"/>
        <v>1</v>
      </c>
      <c r="S56" s="154" t="str">
        <f t="shared" si="1"/>
        <v/>
      </c>
      <c r="T56" s="154">
        <f t="shared" si="2"/>
        <v>0.25</v>
      </c>
      <c r="U56" s="154" t="str">
        <f t="shared" si="3"/>
        <v/>
      </c>
      <c r="V56" s="133" t="s">
        <v>3887</v>
      </c>
      <c r="W56" s="149">
        <v>1</v>
      </c>
      <c r="X56" s="149">
        <v>0</v>
      </c>
      <c r="Y56" s="149">
        <v>0</v>
      </c>
      <c r="Z56" s="149">
        <v>0</v>
      </c>
      <c r="AA56" s="169">
        <v>2.5000000000000001E-2</v>
      </c>
      <c r="AB56" s="170">
        <f t="shared" si="6"/>
        <v>2.5000000000000001E-2</v>
      </c>
      <c r="AC56" s="170">
        <f t="shared" si="5"/>
        <v>2.5000000000000001E-2</v>
      </c>
      <c r="AD56" s="163"/>
      <c r="AE56" s="163"/>
    </row>
    <row r="57" spans="1:31" ht="20" x14ac:dyDescent="0.35">
      <c r="A57" s="137" t="s">
        <v>15</v>
      </c>
      <c r="B57" s="137">
        <v>4</v>
      </c>
      <c r="C57" s="137" t="s">
        <v>4499</v>
      </c>
      <c r="D57" s="138" t="s">
        <v>4450</v>
      </c>
      <c r="E57" s="138" t="s">
        <v>4450</v>
      </c>
      <c r="F57" s="215"/>
      <c r="G57" s="152" t="s">
        <v>1648</v>
      </c>
      <c r="H57" s="152" t="s">
        <v>1654</v>
      </c>
      <c r="I57" s="133" t="s">
        <v>857</v>
      </c>
      <c r="J57" s="149">
        <v>1</v>
      </c>
      <c r="K57" s="133" t="s">
        <v>887</v>
      </c>
      <c r="L57" s="165">
        <v>4</v>
      </c>
      <c r="M57" s="166"/>
      <c r="N57" s="167">
        <v>1</v>
      </c>
      <c r="O57" s="168"/>
      <c r="P57" s="167">
        <v>1</v>
      </c>
      <c r="Q57" s="166"/>
      <c r="R57" s="154">
        <f t="shared" si="0"/>
        <v>1</v>
      </c>
      <c r="S57" s="154" t="str">
        <f t="shared" si="1"/>
        <v/>
      </c>
      <c r="T57" s="154">
        <f t="shared" si="2"/>
        <v>0.25</v>
      </c>
      <c r="U57" s="154" t="str">
        <f t="shared" si="3"/>
        <v/>
      </c>
      <c r="V57" s="133" t="s">
        <v>3888</v>
      </c>
      <c r="W57" s="149">
        <v>1</v>
      </c>
      <c r="X57" s="149">
        <v>0</v>
      </c>
      <c r="Y57" s="149">
        <v>0</v>
      </c>
      <c r="Z57" s="149">
        <v>0</v>
      </c>
      <c r="AA57" s="169">
        <v>2.5000000000000001E-2</v>
      </c>
      <c r="AB57" s="170">
        <f t="shared" si="6"/>
        <v>2.5000000000000001E-2</v>
      </c>
      <c r="AC57" s="170">
        <f t="shared" si="5"/>
        <v>2.5000000000000001E-2</v>
      </c>
      <c r="AD57" s="163"/>
      <c r="AE57" s="163"/>
    </row>
    <row r="58" spans="1:31" ht="30" x14ac:dyDescent="0.35">
      <c r="A58" s="137" t="s">
        <v>15</v>
      </c>
      <c r="B58" s="137">
        <v>5</v>
      </c>
      <c r="C58" s="137" t="s">
        <v>4500</v>
      </c>
      <c r="D58" s="138" t="s">
        <v>1070</v>
      </c>
      <c r="E58" s="138" t="s">
        <v>1202</v>
      </c>
      <c r="F58" s="215"/>
      <c r="G58" s="152" t="s">
        <v>1649</v>
      </c>
      <c r="H58" s="152" t="s">
        <v>1655</v>
      </c>
      <c r="I58" s="133" t="s">
        <v>1203</v>
      </c>
      <c r="J58" s="149">
        <v>0.3</v>
      </c>
      <c r="K58" s="133" t="s">
        <v>1656</v>
      </c>
      <c r="L58" s="165">
        <v>2</v>
      </c>
      <c r="M58" s="166">
        <v>597800000</v>
      </c>
      <c r="N58" s="167">
        <v>1</v>
      </c>
      <c r="O58" s="168">
        <v>100000000</v>
      </c>
      <c r="P58" s="167">
        <v>1</v>
      </c>
      <c r="Q58" s="166">
        <v>100000000</v>
      </c>
      <c r="R58" s="154">
        <f t="shared" si="0"/>
        <v>1</v>
      </c>
      <c r="S58" s="154">
        <f t="shared" si="1"/>
        <v>1</v>
      </c>
      <c r="T58" s="154">
        <f t="shared" si="2"/>
        <v>0.5</v>
      </c>
      <c r="U58" s="154">
        <f t="shared" si="3"/>
        <v>0.16728002676480427</v>
      </c>
      <c r="V58" s="133" t="s">
        <v>4329</v>
      </c>
      <c r="W58" s="149">
        <v>1</v>
      </c>
      <c r="X58" s="149" t="s">
        <v>4450</v>
      </c>
      <c r="Y58" s="149">
        <v>0</v>
      </c>
      <c r="Z58" s="149" t="s">
        <v>4450</v>
      </c>
      <c r="AA58" s="169">
        <v>0.16500000000000001</v>
      </c>
      <c r="AB58" s="170">
        <f t="shared" si="6"/>
        <v>0.16500000000000001</v>
      </c>
      <c r="AC58" s="170">
        <f t="shared" si="5"/>
        <v>0.16500000000000001</v>
      </c>
      <c r="AD58" s="163"/>
      <c r="AE58" s="163"/>
    </row>
    <row r="59" spans="1:31" ht="20" x14ac:dyDescent="0.35">
      <c r="A59" s="137" t="s">
        <v>15</v>
      </c>
      <c r="B59" s="137">
        <v>6</v>
      </c>
      <c r="C59" s="137" t="s">
        <v>4501</v>
      </c>
      <c r="D59" s="138" t="s">
        <v>1070</v>
      </c>
      <c r="E59" s="138" t="s">
        <v>1204</v>
      </c>
      <c r="F59" s="215"/>
      <c r="G59" s="152" t="s">
        <v>1649</v>
      </c>
      <c r="H59" s="152" t="s">
        <v>1657</v>
      </c>
      <c r="I59" s="133" t="s">
        <v>1205</v>
      </c>
      <c r="J59" s="149">
        <v>0.2</v>
      </c>
      <c r="K59" s="133" t="s">
        <v>1656</v>
      </c>
      <c r="L59" s="165">
        <v>4</v>
      </c>
      <c r="M59" s="166">
        <v>195000000</v>
      </c>
      <c r="N59" s="167">
        <v>1</v>
      </c>
      <c r="O59" s="168">
        <v>10000000</v>
      </c>
      <c r="P59" s="167">
        <v>1</v>
      </c>
      <c r="Q59" s="166"/>
      <c r="R59" s="154">
        <f t="shared" si="0"/>
        <v>1</v>
      </c>
      <c r="S59" s="154">
        <f t="shared" si="1"/>
        <v>0</v>
      </c>
      <c r="T59" s="154">
        <f t="shared" si="2"/>
        <v>0.25</v>
      </c>
      <c r="U59" s="154">
        <f t="shared" si="3"/>
        <v>0</v>
      </c>
      <c r="V59" s="133" t="s">
        <v>4330</v>
      </c>
      <c r="W59" s="149" t="e">
        <v>#DIV/0!</v>
      </c>
      <c r="X59" s="149">
        <v>0</v>
      </c>
      <c r="Y59" s="149">
        <v>0</v>
      </c>
      <c r="Z59" s="149">
        <v>0</v>
      </c>
      <c r="AA59" s="169">
        <v>0.11000000000000001</v>
      </c>
      <c r="AB59" s="170">
        <f t="shared" si="6"/>
        <v>0.11000000000000001</v>
      </c>
      <c r="AC59" s="170">
        <f t="shared" si="5"/>
        <v>0.11000000000000001</v>
      </c>
      <c r="AD59" s="163"/>
      <c r="AE59" s="163"/>
    </row>
    <row r="60" spans="1:31" ht="90" x14ac:dyDescent="0.35">
      <c r="A60" s="137" t="s">
        <v>15</v>
      </c>
      <c r="B60" s="137">
        <v>7</v>
      </c>
      <c r="C60" s="137" t="s">
        <v>4502</v>
      </c>
      <c r="D60" s="138" t="s">
        <v>1070</v>
      </c>
      <c r="E60" s="138" t="s">
        <v>1206</v>
      </c>
      <c r="F60" s="215"/>
      <c r="G60" s="152" t="s">
        <v>1649</v>
      </c>
      <c r="H60" s="152" t="s">
        <v>1658</v>
      </c>
      <c r="I60" s="133" t="s">
        <v>1207</v>
      </c>
      <c r="J60" s="149">
        <v>0.2</v>
      </c>
      <c r="K60" s="133" t="s">
        <v>1656</v>
      </c>
      <c r="L60" s="165">
        <v>6</v>
      </c>
      <c r="M60" s="166">
        <v>3195675646</v>
      </c>
      <c r="N60" s="167">
        <v>2</v>
      </c>
      <c r="O60" s="168">
        <v>710000000</v>
      </c>
      <c r="P60" s="167">
        <v>2</v>
      </c>
      <c r="Q60" s="166">
        <v>18750000</v>
      </c>
      <c r="R60" s="154">
        <f t="shared" si="0"/>
        <v>1</v>
      </c>
      <c r="S60" s="154">
        <f t="shared" si="1"/>
        <v>2.6408450704225352E-2</v>
      </c>
      <c r="T60" s="154">
        <f t="shared" si="2"/>
        <v>0.33333333333333331</v>
      </c>
      <c r="U60" s="154">
        <f t="shared" si="3"/>
        <v>5.8673038433888665E-3</v>
      </c>
      <c r="V60" s="133" t="s">
        <v>4331</v>
      </c>
      <c r="W60" s="149">
        <v>1</v>
      </c>
      <c r="X60" s="149">
        <v>0</v>
      </c>
      <c r="Y60" s="149">
        <v>0</v>
      </c>
      <c r="Z60" s="149" t="s">
        <v>4450</v>
      </c>
      <c r="AA60" s="169">
        <v>0.11000000000000001</v>
      </c>
      <c r="AB60" s="170">
        <f t="shared" si="6"/>
        <v>0.11000000000000001</v>
      </c>
      <c r="AC60" s="170">
        <f t="shared" si="5"/>
        <v>0.11000000000000001</v>
      </c>
      <c r="AD60" s="163"/>
      <c r="AE60" s="163"/>
    </row>
    <row r="61" spans="1:31" ht="70" x14ac:dyDescent="0.35">
      <c r="A61" s="137" t="s">
        <v>15</v>
      </c>
      <c r="B61" s="137">
        <v>8</v>
      </c>
      <c r="C61" s="137" t="s">
        <v>4503</v>
      </c>
      <c r="D61" s="138" t="s">
        <v>1070</v>
      </c>
      <c r="E61" s="138" t="s">
        <v>1208</v>
      </c>
      <c r="F61" s="215"/>
      <c r="G61" s="152" t="s">
        <v>1649</v>
      </c>
      <c r="H61" s="152" t="s">
        <v>1659</v>
      </c>
      <c r="I61" s="133" t="s">
        <v>1209</v>
      </c>
      <c r="J61" s="149">
        <v>0.2</v>
      </c>
      <c r="K61" s="133" t="s">
        <v>1656</v>
      </c>
      <c r="L61" s="165">
        <v>5</v>
      </c>
      <c r="M61" s="166">
        <v>405200000</v>
      </c>
      <c r="N61" s="167">
        <v>2</v>
      </c>
      <c r="O61" s="168">
        <v>43800000</v>
      </c>
      <c r="P61" s="167">
        <v>2</v>
      </c>
      <c r="Q61" s="166">
        <v>43800000</v>
      </c>
      <c r="R61" s="154">
        <f t="shared" si="0"/>
        <v>1</v>
      </c>
      <c r="S61" s="154">
        <f t="shared" si="1"/>
        <v>1</v>
      </c>
      <c r="T61" s="154">
        <f t="shared" si="2"/>
        <v>0.4</v>
      </c>
      <c r="U61" s="154">
        <f t="shared" si="3"/>
        <v>0.10809476801579466</v>
      </c>
      <c r="V61" s="133" t="s">
        <v>4332</v>
      </c>
      <c r="W61" s="149">
        <v>1</v>
      </c>
      <c r="X61" s="149">
        <v>0</v>
      </c>
      <c r="Y61" s="149">
        <v>0</v>
      </c>
      <c r="Z61" s="149" t="s">
        <v>4450</v>
      </c>
      <c r="AA61" s="169">
        <v>0.11000000000000001</v>
      </c>
      <c r="AB61" s="170">
        <f t="shared" si="6"/>
        <v>0.11000000000000001</v>
      </c>
      <c r="AC61" s="170">
        <f t="shared" si="5"/>
        <v>0.11000000000000001</v>
      </c>
      <c r="AD61" s="163"/>
      <c r="AE61" s="163"/>
    </row>
    <row r="62" spans="1:31" ht="20" x14ac:dyDescent="0.35">
      <c r="A62" s="137" t="s">
        <v>15</v>
      </c>
      <c r="B62" s="137">
        <v>9</v>
      </c>
      <c r="C62" s="137" t="s">
        <v>4504</v>
      </c>
      <c r="D62" s="138" t="s">
        <v>1070</v>
      </c>
      <c r="E62" s="138" t="s">
        <v>1212</v>
      </c>
      <c r="F62" s="215"/>
      <c r="G62" s="152" t="s">
        <v>1649</v>
      </c>
      <c r="H62" s="152" t="s">
        <v>1660</v>
      </c>
      <c r="I62" s="133" t="s">
        <v>1213</v>
      </c>
      <c r="J62" s="149">
        <v>0.1</v>
      </c>
      <c r="K62" s="133" t="s">
        <v>887</v>
      </c>
      <c r="L62" s="165">
        <v>4</v>
      </c>
      <c r="M62" s="166">
        <v>459231174</v>
      </c>
      <c r="N62" s="167">
        <v>1</v>
      </c>
      <c r="O62" s="168">
        <v>114807794</v>
      </c>
      <c r="P62" s="167">
        <v>1</v>
      </c>
      <c r="Q62" s="166">
        <v>114807794</v>
      </c>
      <c r="R62" s="154">
        <f t="shared" si="0"/>
        <v>1</v>
      </c>
      <c r="S62" s="154">
        <f t="shared" si="1"/>
        <v>1</v>
      </c>
      <c r="T62" s="154">
        <f t="shared" si="2"/>
        <v>0.25</v>
      </c>
      <c r="U62" s="154">
        <f t="shared" si="3"/>
        <v>0.25000000108877624</v>
      </c>
      <c r="V62" s="133" t="s">
        <v>4333</v>
      </c>
      <c r="W62" s="149">
        <v>1</v>
      </c>
      <c r="X62" s="149">
        <v>0</v>
      </c>
      <c r="Y62" s="149">
        <v>0</v>
      </c>
      <c r="Z62" s="149">
        <v>0</v>
      </c>
      <c r="AA62" s="169">
        <v>5.5000000000000007E-2</v>
      </c>
      <c r="AB62" s="170">
        <f t="shared" si="6"/>
        <v>5.5000000000000007E-2</v>
      </c>
      <c r="AC62" s="170">
        <f t="shared" si="5"/>
        <v>5.5000000000000007E-2</v>
      </c>
      <c r="AD62" s="163"/>
      <c r="AE62" s="163"/>
    </row>
    <row r="63" spans="1:31" ht="20" x14ac:dyDescent="0.35">
      <c r="A63" s="137" t="s">
        <v>15</v>
      </c>
      <c r="B63" s="137">
        <v>10</v>
      </c>
      <c r="C63" s="137" t="s">
        <v>4505</v>
      </c>
      <c r="D63" s="138" t="s">
        <v>1068</v>
      </c>
      <c r="E63" s="138" t="s">
        <v>1194</v>
      </c>
      <c r="F63" s="215"/>
      <c r="G63" s="152" t="s">
        <v>1650</v>
      </c>
      <c r="H63" s="152" t="s">
        <v>1661</v>
      </c>
      <c r="I63" s="133" t="s">
        <v>1195</v>
      </c>
      <c r="J63" s="149">
        <v>0.35</v>
      </c>
      <c r="K63" s="133" t="s">
        <v>1662</v>
      </c>
      <c r="L63" s="165">
        <v>4</v>
      </c>
      <c r="M63" s="166">
        <v>657653180</v>
      </c>
      <c r="N63" s="167">
        <v>1</v>
      </c>
      <c r="O63" s="168">
        <v>164413295</v>
      </c>
      <c r="P63" s="167">
        <v>1</v>
      </c>
      <c r="Q63" s="166">
        <v>164413295</v>
      </c>
      <c r="R63" s="154">
        <f t="shared" si="0"/>
        <v>1</v>
      </c>
      <c r="S63" s="154">
        <f t="shared" si="1"/>
        <v>1</v>
      </c>
      <c r="T63" s="154">
        <f t="shared" si="2"/>
        <v>0.25</v>
      </c>
      <c r="U63" s="154">
        <f t="shared" si="3"/>
        <v>0.25</v>
      </c>
      <c r="V63" s="133" t="s">
        <v>4334</v>
      </c>
      <c r="W63" s="149">
        <v>1</v>
      </c>
      <c r="X63" s="149">
        <v>0</v>
      </c>
      <c r="Y63" s="149">
        <v>0</v>
      </c>
      <c r="Z63" s="149">
        <v>0</v>
      </c>
      <c r="AA63" s="169">
        <v>0.12249999999999998</v>
      </c>
      <c r="AB63" s="170">
        <f t="shared" si="6"/>
        <v>0.12249999999999998</v>
      </c>
      <c r="AC63" s="170">
        <f t="shared" si="5"/>
        <v>0.12249999999999998</v>
      </c>
      <c r="AD63" s="163"/>
      <c r="AE63" s="163"/>
    </row>
    <row r="64" spans="1:31" ht="60" x14ac:dyDescent="0.35">
      <c r="A64" s="137" t="s">
        <v>15</v>
      </c>
      <c r="B64" s="137">
        <v>11</v>
      </c>
      <c r="C64" s="137" t="s">
        <v>4506</v>
      </c>
      <c r="D64" s="138" t="s">
        <v>1068</v>
      </c>
      <c r="E64" s="138" t="s">
        <v>1198</v>
      </c>
      <c r="F64" s="215"/>
      <c r="G64" s="152" t="s">
        <v>1650</v>
      </c>
      <c r="H64" s="152" t="s">
        <v>1663</v>
      </c>
      <c r="I64" s="133" t="s">
        <v>1199</v>
      </c>
      <c r="J64" s="149">
        <v>0.2</v>
      </c>
      <c r="K64" s="133" t="s">
        <v>1664</v>
      </c>
      <c r="L64" s="165">
        <v>4</v>
      </c>
      <c r="M64" s="166">
        <v>60000000</v>
      </c>
      <c r="N64" s="167">
        <v>1</v>
      </c>
      <c r="O64" s="168">
        <v>15000000</v>
      </c>
      <c r="P64" s="167">
        <v>1</v>
      </c>
      <c r="Q64" s="166">
        <v>15000000</v>
      </c>
      <c r="R64" s="154">
        <f t="shared" si="0"/>
        <v>1</v>
      </c>
      <c r="S64" s="154">
        <f t="shared" si="1"/>
        <v>1</v>
      </c>
      <c r="T64" s="154">
        <f t="shared" si="2"/>
        <v>0.25</v>
      </c>
      <c r="U64" s="154">
        <f t="shared" si="3"/>
        <v>0.25</v>
      </c>
      <c r="V64" s="133" t="s">
        <v>5118</v>
      </c>
      <c r="W64" s="149">
        <v>1</v>
      </c>
      <c r="X64" s="149">
        <v>0</v>
      </c>
      <c r="Y64" s="149">
        <v>0</v>
      </c>
      <c r="Z64" s="149">
        <v>0</v>
      </c>
      <c r="AA64" s="169">
        <v>6.9999999999999993E-2</v>
      </c>
      <c r="AB64" s="170">
        <f t="shared" si="6"/>
        <v>6.9999999999999993E-2</v>
      </c>
      <c r="AC64" s="170">
        <f t="shared" si="5"/>
        <v>6.9999999999999993E-2</v>
      </c>
      <c r="AD64" s="163"/>
      <c r="AE64" s="163"/>
    </row>
    <row r="65" spans="1:31" ht="40" x14ac:dyDescent="0.35">
      <c r="A65" s="137" t="s">
        <v>15</v>
      </c>
      <c r="B65" s="137">
        <v>12</v>
      </c>
      <c r="C65" s="137" t="s">
        <v>4507</v>
      </c>
      <c r="D65" s="138" t="s">
        <v>1068</v>
      </c>
      <c r="E65" s="138" t="s">
        <v>1196</v>
      </c>
      <c r="F65" s="215"/>
      <c r="G65" s="152" t="s">
        <v>1650</v>
      </c>
      <c r="H65" s="152" t="s">
        <v>1665</v>
      </c>
      <c r="I65" s="133" t="s">
        <v>1197</v>
      </c>
      <c r="J65" s="149">
        <v>0.1</v>
      </c>
      <c r="K65" s="133" t="s">
        <v>1666</v>
      </c>
      <c r="L65" s="165">
        <v>4</v>
      </c>
      <c r="M65" s="166">
        <v>77040000</v>
      </c>
      <c r="N65" s="167">
        <v>1</v>
      </c>
      <c r="O65" s="168">
        <v>19260000</v>
      </c>
      <c r="P65" s="167">
        <v>1</v>
      </c>
      <c r="Q65" s="166">
        <v>19260000</v>
      </c>
      <c r="R65" s="154">
        <f t="shared" si="0"/>
        <v>1</v>
      </c>
      <c r="S65" s="154">
        <f t="shared" si="1"/>
        <v>1</v>
      </c>
      <c r="T65" s="154">
        <f t="shared" si="2"/>
        <v>0.25</v>
      </c>
      <c r="U65" s="154">
        <f t="shared" si="3"/>
        <v>0.25</v>
      </c>
      <c r="V65" s="133" t="s">
        <v>4335</v>
      </c>
      <c r="W65" s="149">
        <v>1</v>
      </c>
      <c r="X65" s="149">
        <v>0</v>
      </c>
      <c r="Y65" s="149">
        <v>0</v>
      </c>
      <c r="Z65" s="149">
        <v>0</v>
      </c>
      <c r="AA65" s="169">
        <v>3.4999999999999996E-2</v>
      </c>
      <c r="AB65" s="170">
        <f t="shared" si="6"/>
        <v>3.4999999999999996E-2</v>
      </c>
      <c r="AC65" s="170">
        <f t="shared" si="5"/>
        <v>3.4999999999999996E-2</v>
      </c>
      <c r="AD65" s="163"/>
      <c r="AE65" s="163"/>
    </row>
    <row r="66" spans="1:31" ht="30" x14ac:dyDescent="0.35">
      <c r="A66" s="137" t="s">
        <v>15</v>
      </c>
      <c r="B66" s="137">
        <v>13</v>
      </c>
      <c r="C66" s="137" t="s">
        <v>4508</v>
      </c>
      <c r="D66" s="138" t="s">
        <v>1068</v>
      </c>
      <c r="E66" s="138" t="s">
        <v>1200</v>
      </c>
      <c r="F66" s="215"/>
      <c r="G66" s="152" t="s">
        <v>1650</v>
      </c>
      <c r="H66" s="152" t="s">
        <v>1667</v>
      </c>
      <c r="I66" s="133" t="s">
        <v>1201</v>
      </c>
      <c r="J66" s="149">
        <v>0.35</v>
      </c>
      <c r="K66" s="133" t="s">
        <v>1666</v>
      </c>
      <c r="L66" s="165">
        <v>4</v>
      </c>
      <c r="M66" s="166">
        <v>62400000</v>
      </c>
      <c r="N66" s="167">
        <v>1</v>
      </c>
      <c r="O66" s="168">
        <v>15600000</v>
      </c>
      <c r="P66" s="167">
        <v>1</v>
      </c>
      <c r="Q66" s="166">
        <v>15600000</v>
      </c>
      <c r="R66" s="154">
        <f t="shared" si="0"/>
        <v>1</v>
      </c>
      <c r="S66" s="154">
        <f t="shared" si="1"/>
        <v>1</v>
      </c>
      <c r="T66" s="154">
        <f t="shared" si="2"/>
        <v>0.25</v>
      </c>
      <c r="U66" s="154">
        <f t="shared" si="3"/>
        <v>0.25</v>
      </c>
      <c r="V66" s="133" t="s">
        <v>4336</v>
      </c>
      <c r="W66" s="149">
        <v>1</v>
      </c>
      <c r="X66" s="149">
        <v>0</v>
      </c>
      <c r="Y66" s="149">
        <v>0</v>
      </c>
      <c r="Z66" s="149">
        <v>0</v>
      </c>
      <c r="AA66" s="169">
        <v>0.12249999999999998</v>
      </c>
      <c r="AB66" s="170">
        <f t="shared" si="6"/>
        <v>0.12249999999999998</v>
      </c>
      <c r="AC66" s="170">
        <f t="shared" si="5"/>
        <v>0.12249999999999998</v>
      </c>
      <c r="AD66" s="163"/>
      <c r="AE66" s="163"/>
    </row>
    <row r="67" spans="1:31" ht="36.75" customHeight="1" x14ac:dyDescent="0.35">
      <c r="A67" s="137" t="s">
        <v>17</v>
      </c>
      <c r="B67" s="137">
        <v>1</v>
      </c>
      <c r="C67" s="137" t="s">
        <v>4509</v>
      </c>
      <c r="D67" s="138" t="s">
        <v>4450</v>
      </c>
      <c r="E67" s="138" t="s">
        <v>4450</v>
      </c>
      <c r="F67" s="211" t="s">
        <v>477</v>
      </c>
      <c r="G67" s="142" t="s">
        <v>3162</v>
      </c>
      <c r="H67" s="142" t="s">
        <v>3166</v>
      </c>
      <c r="I67" s="128" t="s">
        <v>854</v>
      </c>
      <c r="J67" s="145">
        <v>1</v>
      </c>
      <c r="K67" s="128" t="s">
        <v>885</v>
      </c>
      <c r="L67" s="156">
        <v>4</v>
      </c>
      <c r="M67" s="157"/>
      <c r="N67" s="164">
        <v>1</v>
      </c>
      <c r="O67" s="158"/>
      <c r="P67" s="164">
        <v>1</v>
      </c>
      <c r="Q67" s="157"/>
      <c r="R67" s="155">
        <f t="shared" si="0"/>
        <v>1</v>
      </c>
      <c r="S67" s="155" t="str">
        <f t="shared" si="1"/>
        <v/>
      </c>
      <c r="T67" s="155">
        <f t="shared" si="2"/>
        <v>0.25</v>
      </c>
      <c r="U67" s="155" t="str">
        <f t="shared" si="3"/>
        <v/>
      </c>
      <c r="V67" s="128" t="s">
        <v>3885</v>
      </c>
      <c r="W67" s="145">
        <v>1</v>
      </c>
      <c r="X67" s="145">
        <v>0</v>
      </c>
      <c r="Y67" s="145">
        <v>0</v>
      </c>
      <c r="Z67" s="145">
        <v>0</v>
      </c>
      <c r="AA67" s="161">
        <v>2.5000000000000001E-2</v>
      </c>
      <c r="AB67" s="162">
        <f t="shared" si="6"/>
        <v>2.5000000000000001E-2</v>
      </c>
      <c r="AC67" s="162">
        <f t="shared" si="5"/>
        <v>2.5000000000000001E-2</v>
      </c>
      <c r="AD67" s="163"/>
      <c r="AE67" s="163"/>
    </row>
    <row r="68" spans="1:31" ht="20" x14ac:dyDescent="0.35">
      <c r="A68" s="137" t="s">
        <v>17</v>
      </c>
      <c r="B68" s="137">
        <v>2</v>
      </c>
      <c r="C68" s="137" t="s">
        <v>4510</v>
      </c>
      <c r="D68" s="138" t="s">
        <v>4450</v>
      </c>
      <c r="E68" s="138" t="s">
        <v>4450</v>
      </c>
      <c r="F68" s="212"/>
      <c r="G68" s="142" t="s">
        <v>3163</v>
      </c>
      <c r="H68" s="142" t="s">
        <v>3167</v>
      </c>
      <c r="I68" s="128" t="s">
        <v>866</v>
      </c>
      <c r="J68" s="145">
        <v>1</v>
      </c>
      <c r="K68" s="128" t="s">
        <v>886</v>
      </c>
      <c r="L68" s="156">
        <v>4</v>
      </c>
      <c r="M68" s="157"/>
      <c r="N68" s="164">
        <v>1</v>
      </c>
      <c r="O68" s="158"/>
      <c r="P68" s="164">
        <v>1</v>
      </c>
      <c r="Q68" s="157"/>
      <c r="R68" s="155">
        <f t="shared" si="0"/>
        <v>1</v>
      </c>
      <c r="S68" s="155" t="str">
        <f t="shared" si="1"/>
        <v/>
      </c>
      <c r="T68" s="155">
        <f t="shared" si="2"/>
        <v>0.25</v>
      </c>
      <c r="U68" s="155" t="str">
        <f t="shared" si="3"/>
        <v/>
      </c>
      <c r="V68" s="128" t="s">
        <v>3886</v>
      </c>
      <c r="W68" s="145">
        <v>1</v>
      </c>
      <c r="X68" s="145">
        <v>0</v>
      </c>
      <c r="Y68" s="145">
        <v>0</v>
      </c>
      <c r="Z68" s="145">
        <v>0</v>
      </c>
      <c r="AA68" s="161">
        <v>2.5000000000000001E-2</v>
      </c>
      <c r="AB68" s="162">
        <f t="shared" si="6"/>
        <v>2.5000000000000001E-2</v>
      </c>
      <c r="AC68" s="162">
        <f t="shared" si="5"/>
        <v>2.5000000000000001E-2</v>
      </c>
      <c r="AD68" s="163"/>
      <c r="AE68" s="163"/>
    </row>
    <row r="69" spans="1:31" ht="20" x14ac:dyDescent="0.35">
      <c r="A69" s="137" t="s">
        <v>17</v>
      </c>
      <c r="B69" s="137">
        <v>3</v>
      </c>
      <c r="C69" s="137" t="s">
        <v>4511</v>
      </c>
      <c r="D69" s="138" t="s">
        <v>4450</v>
      </c>
      <c r="E69" s="138" t="s">
        <v>4450</v>
      </c>
      <c r="F69" s="212"/>
      <c r="G69" s="142" t="s">
        <v>3164</v>
      </c>
      <c r="H69" s="142" t="s">
        <v>3168</v>
      </c>
      <c r="I69" s="128" t="s">
        <v>856</v>
      </c>
      <c r="J69" s="145">
        <v>1</v>
      </c>
      <c r="K69" s="128" t="s">
        <v>887</v>
      </c>
      <c r="L69" s="156">
        <v>4</v>
      </c>
      <c r="M69" s="157"/>
      <c r="N69" s="164">
        <v>1</v>
      </c>
      <c r="O69" s="158"/>
      <c r="P69" s="164">
        <v>1</v>
      </c>
      <c r="Q69" s="157"/>
      <c r="R69" s="155">
        <f t="shared" si="0"/>
        <v>1</v>
      </c>
      <c r="S69" s="155" t="str">
        <f t="shared" si="1"/>
        <v/>
      </c>
      <c r="T69" s="155">
        <f t="shared" si="2"/>
        <v>0.25</v>
      </c>
      <c r="U69" s="155" t="str">
        <f t="shared" si="3"/>
        <v/>
      </c>
      <c r="V69" s="128" t="s">
        <v>3887</v>
      </c>
      <c r="W69" s="145">
        <v>1</v>
      </c>
      <c r="X69" s="145">
        <v>0</v>
      </c>
      <c r="Y69" s="145">
        <v>0</v>
      </c>
      <c r="Z69" s="145">
        <v>0</v>
      </c>
      <c r="AA69" s="161">
        <v>2.5000000000000001E-2</v>
      </c>
      <c r="AB69" s="162">
        <f t="shared" si="6"/>
        <v>2.5000000000000001E-2</v>
      </c>
      <c r="AC69" s="162">
        <f t="shared" si="5"/>
        <v>2.5000000000000001E-2</v>
      </c>
      <c r="AD69" s="163"/>
      <c r="AE69" s="163"/>
    </row>
    <row r="70" spans="1:31" ht="20" x14ac:dyDescent="0.35">
      <c r="A70" s="137" t="s">
        <v>17</v>
      </c>
      <c r="B70" s="137">
        <v>4</v>
      </c>
      <c r="C70" s="137" t="s">
        <v>4512</v>
      </c>
      <c r="D70" s="138" t="s">
        <v>4450</v>
      </c>
      <c r="E70" s="138" t="s">
        <v>4450</v>
      </c>
      <c r="F70" s="212"/>
      <c r="G70" s="142" t="s">
        <v>3165</v>
      </c>
      <c r="H70" s="142" t="s">
        <v>3169</v>
      </c>
      <c r="I70" s="128" t="s">
        <v>857</v>
      </c>
      <c r="J70" s="145">
        <v>1</v>
      </c>
      <c r="K70" s="128" t="s">
        <v>887</v>
      </c>
      <c r="L70" s="156">
        <v>4</v>
      </c>
      <c r="M70" s="157"/>
      <c r="N70" s="164">
        <v>1</v>
      </c>
      <c r="O70" s="158"/>
      <c r="P70" s="164">
        <v>1</v>
      </c>
      <c r="Q70" s="157"/>
      <c r="R70" s="155">
        <f t="shared" si="0"/>
        <v>1</v>
      </c>
      <c r="S70" s="155" t="str">
        <f t="shared" si="1"/>
        <v/>
      </c>
      <c r="T70" s="155">
        <f t="shared" si="2"/>
        <v>0.25</v>
      </c>
      <c r="U70" s="155" t="str">
        <f t="shared" si="3"/>
        <v/>
      </c>
      <c r="V70" s="128" t="s">
        <v>3888</v>
      </c>
      <c r="W70" s="145">
        <v>1</v>
      </c>
      <c r="X70" s="145">
        <v>0</v>
      </c>
      <c r="Y70" s="145">
        <v>0</v>
      </c>
      <c r="Z70" s="145">
        <v>0</v>
      </c>
      <c r="AA70" s="161">
        <v>2.5000000000000001E-2</v>
      </c>
      <c r="AB70" s="162">
        <f t="shared" si="6"/>
        <v>2.5000000000000001E-2</v>
      </c>
      <c r="AC70" s="162">
        <f t="shared" si="5"/>
        <v>2.5000000000000001E-2</v>
      </c>
      <c r="AD70" s="163"/>
      <c r="AE70" s="163"/>
    </row>
    <row r="71" spans="1:31" ht="50" x14ac:dyDescent="0.35">
      <c r="A71" s="137" t="s">
        <v>17</v>
      </c>
      <c r="B71" s="137">
        <v>5</v>
      </c>
      <c r="C71" s="137" t="s">
        <v>4513</v>
      </c>
      <c r="D71" s="138" t="s">
        <v>4450</v>
      </c>
      <c r="E71" s="138" t="s">
        <v>4450</v>
      </c>
      <c r="F71" s="212"/>
      <c r="G71" s="142" t="s">
        <v>3570</v>
      </c>
      <c r="H71" s="142" t="s">
        <v>3535</v>
      </c>
      <c r="I71" s="128" t="s">
        <v>3571</v>
      </c>
      <c r="J71" s="145">
        <v>0.5</v>
      </c>
      <c r="K71" s="128" t="s">
        <v>3572</v>
      </c>
      <c r="L71" s="156">
        <v>4</v>
      </c>
      <c r="M71" s="157"/>
      <c r="N71" s="164">
        <v>1</v>
      </c>
      <c r="O71" s="158"/>
      <c r="P71" s="164">
        <v>1</v>
      </c>
      <c r="Q71" s="157"/>
      <c r="R71" s="155">
        <f t="shared" si="0"/>
        <v>1</v>
      </c>
      <c r="S71" s="155" t="str">
        <f t="shared" si="1"/>
        <v/>
      </c>
      <c r="T71" s="155">
        <f t="shared" si="2"/>
        <v>0.25</v>
      </c>
      <c r="U71" s="155" t="str">
        <f t="shared" si="3"/>
        <v/>
      </c>
      <c r="V71" s="128" t="s">
        <v>4391</v>
      </c>
      <c r="W71" s="145">
        <v>1</v>
      </c>
      <c r="X71" s="145">
        <v>0</v>
      </c>
      <c r="Y71" s="145">
        <v>0</v>
      </c>
      <c r="Z71" s="145">
        <v>0</v>
      </c>
      <c r="AA71" s="161">
        <v>4.3749999999999997E-2</v>
      </c>
      <c r="AB71" s="162">
        <f t="shared" si="6"/>
        <v>4.3749999999999997E-2</v>
      </c>
      <c r="AC71" s="162">
        <f t="shared" si="5"/>
        <v>4.3749999999999997E-2</v>
      </c>
      <c r="AD71" s="163"/>
      <c r="AE71" s="163"/>
    </row>
    <row r="72" spans="1:31" ht="30" x14ac:dyDescent="0.35">
      <c r="A72" s="137" t="s">
        <v>17</v>
      </c>
      <c r="B72" s="137">
        <v>6</v>
      </c>
      <c r="C72" s="137" t="s">
        <v>4514</v>
      </c>
      <c r="D72" s="138" t="s">
        <v>4450</v>
      </c>
      <c r="E72" s="138" t="s">
        <v>4450</v>
      </c>
      <c r="F72" s="212"/>
      <c r="G72" s="142" t="s">
        <v>3570</v>
      </c>
      <c r="H72" s="142" t="s">
        <v>3542</v>
      </c>
      <c r="I72" s="128" t="s">
        <v>3573</v>
      </c>
      <c r="J72" s="145">
        <v>0.5</v>
      </c>
      <c r="K72" s="128" t="s">
        <v>3574</v>
      </c>
      <c r="L72" s="156">
        <v>4</v>
      </c>
      <c r="M72" s="157"/>
      <c r="N72" s="164">
        <v>1</v>
      </c>
      <c r="O72" s="158"/>
      <c r="P72" s="164">
        <v>1</v>
      </c>
      <c r="Q72" s="157"/>
      <c r="R72" s="155">
        <f t="shared" si="0"/>
        <v>1</v>
      </c>
      <c r="S72" s="155" t="str">
        <f t="shared" si="1"/>
        <v/>
      </c>
      <c r="T72" s="155">
        <f t="shared" si="2"/>
        <v>0.25</v>
      </c>
      <c r="U72" s="155" t="str">
        <f t="shared" si="3"/>
        <v/>
      </c>
      <c r="V72" s="128" t="s">
        <v>4392</v>
      </c>
      <c r="W72" s="145">
        <v>1</v>
      </c>
      <c r="X72" s="145">
        <v>0</v>
      </c>
      <c r="Y72" s="145">
        <v>0</v>
      </c>
      <c r="Z72" s="145">
        <v>0</v>
      </c>
      <c r="AA72" s="161">
        <v>4.3749999999999997E-2</v>
      </c>
      <c r="AB72" s="162">
        <f t="shared" si="6"/>
        <v>4.3749999999999997E-2</v>
      </c>
      <c r="AC72" s="162">
        <f t="shared" si="5"/>
        <v>4.3749999999999997E-2</v>
      </c>
      <c r="AD72" s="163"/>
      <c r="AE72" s="163"/>
    </row>
    <row r="73" spans="1:31" ht="50" x14ac:dyDescent="0.35">
      <c r="A73" s="137" t="s">
        <v>17</v>
      </c>
      <c r="B73" s="137">
        <v>7</v>
      </c>
      <c r="C73" s="137" t="s">
        <v>4515</v>
      </c>
      <c r="D73" s="138" t="s">
        <v>4450</v>
      </c>
      <c r="E73" s="138" t="s">
        <v>4450</v>
      </c>
      <c r="F73" s="212"/>
      <c r="G73" s="142" t="s">
        <v>3575</v>
      </c>
      <c r="H73" s="142" t="s">
        <v>3550</v>
      </c>
      <c r="I73" s="128" t="s">
        <v>3576</v>
      </c>
      <c r="J73" s="145">
        <v>1</v>
      </c>
      <c r="K73" s="128" t="s">
        <v>3577</v>
      </c>
      <c r="L73" s="156">
        <v>48</v>
      </c>
      <c r="M73" s="157"/>
      <c r="N73" s="164">
        <v>12</v>
      </c>
      <c r="O73" s="158"/>
      <c r="P73" s="164">
        <v>12</v>
      </c>
      <c r="Q73" s="157"/>
      <c r="R73" s="155">
        <f t="shared" ref="R73:R131" si="7">IF(N73="","",P73/N73)</f>
        <v>1</v>
      </c>
      <c r="S73" s="155" t="str">
        <f t="shared" ref="S73:S131" si="8">IF(M73="","",IF(O73="","",Q73/O73))</f>
        <v/>
      </c>
      <c r="T73" s="155">
        <f t="shared" ref="T73:T131" si="9">P73/L73</f>
        <v>0.25</v>
      </c>
      <c r="U73" s="155" t="str">
        <f t="shared" ref="U73:U131" si="10">IF(M73="","",Q73/M73)</f>
        <v/>
      </c>
      <c r="V73" s="128" t="s">
        <v>4393</v>
      </c>
      <c r="W73" s="145">
        <v>1</v>
      </c>
      <c r="X73" s="145">
        <v>0</v>
      </c>
      <c r="Y73" s="145">
        <v>0</v>
      </c>
      <c r="Z73" s="145">
        <v>0</v>
      </c>
      <c r="AA73" s="161">
        <v>8.7499999999999994E-2</v>
      </c>
      <c r="AB73" s="162">
        <f t="shared" si="6"/>
        <v>8.7499999999999994E-2</v>
      </c>
      <c r="AC73" s="162">
        <f t="shared" ref="AC73:AC136" si="11">IF(P73="","",AA73*R73)</f>
        <v>8.7499999999999994E-2</v>
      </c>
      <c r="AD73" s="163"/>
      <c r="AE73" s="163"/>
    </row>
    <row r="74" spans="1:31" ht="36.75" customHeight="1" x14ac:dyDescent="0.35">
      <c r="A74" s="137" t="s">
        <v>17</v>
      </c>
      <c r="B74" s="137">
        <v>8</v>
      </c>
      <c r="C74" s="137" t="s">
        <v>4516</v>
      </c>
      <c r="D74" s="138" t="s">
        <v>4450</v>
      </c>
      <c r="E74" s="138" t="s">
        <v>4450</v>
      </c>
      <c r="F74" s="212"/>
      <c r="G74" s="142" t="s">
        <v>3578</v>
      </c>
      <c r="H74" s="142" t="s">
        <v>3557</v>
      </c>
      <c r="I74" s="128" t="s">
        <v>3579</v>
      </c>
      <c r="J74" s="145">
        <v>1</v>
      </c>
      <c r="K74" s="128" t="s">
        <v>3580</v>
      </c>
      <c r="L74" s="156">
        <v>12</v>
      </c>
      <c r="M74" s="157"/>
      <c r="N74" s="164">
        <v>3</v>
      </c>
      <c r="O74" s="158"/>
      <c r="P74" s="164">
        <v>3</v>
      </c>
      <c r="Q74" s="157"/>
      <c r="R74" s="155">
        <f t="shared" si="7"/>
        <v>1</v>
      </c>
      <c r="S74" s="155" t="str">
        <f t="shared" si="8"/>
        <v/>
      </c>
      <c r="T74" s="155">
        <f t="shared" si="9"/>
        <v>0.25</v>
      </c>
      <c r="U74" s="155" t="str">
        <f t="shared" si="10"/>
        <v/>
      </c>
      <c r="V74" s="128" t="s">
        <v>4394</v>
      </c>
      <c r="W74" s="145">
        <v>1</v>
      </c>
      <c r="X74" s="145">
        <v>0</v>
      </c>
      <c r="Y74" s="145">
        <v>0</v>
      </c>
      <c r="Z74" s="145">
        <v>0</v>
      </c>
      <c r="AA74" s="161">
        <v>8.7499999999999994E-2</v>
      </c>
      <c r="AB74" s="162">
        <f t="shared" si="6"/>
        <v>8.7499999999999994E-2</v>
      </c>
      <c r="AC74" s="162">
        <f t="shared" si="11"/>
        <v>8.7499999999999994E-2</v>
      </c>
      <c r="AD74" s="163"/>
      <c r="AE74" s="163"/>
    </row>
    <row r="75" spans="1:31" ht="36.75" customHeight="1" x14ac:dyDescent="0.35">
      <c r="A75" s="137" t="s">
        <v>17</v>
      </c>
      <c r="B75" s="137">
        <v>9</v>
      </c>
      <c r="C75" s="137" t="s">
        <v>4517</v>
      </c>
      <c r="D75" s="138" t="s">
        <v>4450</v>
      </c>
      <c r="E75" s="138" t="s">
        <v>4450</v>
      </c>
      <c r="F75" s="213"/>
      <c r="G75" s="142" t="s">
        <v>3581</v>
      </c>
      <c r="H75" s="142" t="s">
        <v>3563</v>
      </c>
      <c r="I75" s="128" t="s">
        <v>3582</v>
      </c>
      <c r="J75" s="145">
        <v>1</v>
      </c>
      <c r="K75" s="128" t="s">
        <v>3583</v>
      </c>
      <c r="L75" s="156">
        <v>1</v>
      </c>
      <c r="M75" s="157"/>
      <c r="N75" s="164">
        <v>1</v>
      </c>
      <c r="O75" s="158"/>
      <c r="P75" s="164">
        <v>1</v>
      </c>
      <c r="Q75" s="157"/>
      <c r="R75" s="155">
        <f t="shared" si="7"/>
        <v>1</v>
      </c>
      <c r="S75" s="155" t="str">
        <f t="shared" si="8"/>
        <v/>
      </c>
      <c r="T75" s="155">
        <f t="shared" si="9"/>
        <v>1</v>
      </c>
      <c r="U75" s="155" t="str">
        <f t="shared" si="10"/>
        <v/>
      </c>
      <c r="V75" s="128" t="s">
        <v>4395</v>
      </c>
      <c r="W75" s="145">
        <v>1</v>
      </c>
      <c r="X75" s="145" t="e">
        <v>#DIV/0!</v>
      </c>
      <c r="Y75" s="145" t="e">
        <v>#DIV/0!</v>
      </c>
      <c r="Z75" s="145" t="e">
        <v>#DIV/0!</v>
      </c>
      <c r="AA75" s="161">
        <v>8.7499999999999994E-2</v>
      </c>
      <c r="AB75" s="162">
        <f t="shared" si="6"/>
        <v>8.7499999999999994E-2</v>
      </c>
      <c r="AC75" s="162">
        <f t="shared" si="11"/>
        <v>8.7499999999999994E-2</v>
      </c>
      <c r="AD75" s="163"/>
      <c r="AE75" s="163"/>
    </row>
    <row r="76" spans="1:31" ht="20" x14ac:dyDescent="0.35">
      <c r="A76" s="137" t="s">
        <v>19</v>
      </c>
      <c r="B76" s="137">
        <v>1</v>
      </c>
      <c r="C76" s="137" t="s">
        <v>4518</v>
      </c>
      <c r="D76" s="138" t="s">
        <v>4450</v>
      </c>
      <c r="E76" s="138" t="s">
        <v>4450</v>
      </c>
      <c r="F76" s="215" t="s">
        <v>18</v>
      </c>
      <c r="G76" s="152" t="s">
        <v>1802</v>
      </c>
      <c r="H76" s="152" t="s">
        <v>1852</v>
      </c>
      <c r="I76" s="133" t="s">
        <v>854</v>
      </c>
      <c r="J76" s="149">
        <v>1</v>
      </c>
      <c r="K76" s="133" t="s">
        <v>885</v>
      </c>
      <c r="L76" s="165">
        <v>4</v>
      </c>
      <c r="M76" s="166"/>
      <c r="N76" s="167">
        <v>1</v>
      </c>
      <c r="O76" s="168"/>
      <c r="P76" s="167">
        <v>1</v>
      </c>
      <c r="Q76" s="166"/>
      <c r="R76" s="154">
        <f t="shared" si="7"/>
        <v>1</v>
      </c>
      <c r="S76" s="154" t="str">
        <f t="shared" si="8"/>
        <v/>
      </c>
      <c r="T76" s="154">
        <f t="shared" si="9"/>
        <v>0.25</v>
      </c>
      <c r="U76" s="154" t="str">
        <f t="shared" si="10"/>
        <v/>
      </c>
      <c r="V76" s="133" t="s">
        <v>3885</v>
      </c>
      <c r="W76" s="149">
        <v>1</v>
      </c>
      <c r="X76" s="149">
        <v>0</v>
      </c>
      <c r="Y76" s="149">
        <v>0</v>
      </c>
      <c r="Z76" s="149">
        <v>0</v>
      </c>
      <c r="AA76" s="169">
        <v>2.5000000000000001E-2</v>
      </c>
      <c r="AB76" s="170">
        <f t="shared" si="6"/>
        <v>2.5000000000000001E-2</v>
      </c>
      <c r="AC76" s="170">
        <f t="shared" si="11"/>
        <v>2.5000000000000001E-2</v>
      </c>
      <c r="AD76" s="163"/>
      <c r="AE76" s="163"/>
    </row>
    <row r="77" spans="1:31" ht="20" x14ac:dyDescent="0.35">
      <c r="A77" s="137" t="s">
        <v>19</v>
      </c>
      <c r="B77" s="137">
        <v>2</v>
      </c>
      <c r="C77" s="137" t="s">
        <v>4519</v>
      </c>
      <c r="D77" s="138" t="s">
        <v>4450</v>
      </c>
      <c r="E77" s="138" t="s">
        <v>4450</v>
      </c>
      <c r="F77" s="215"/>
      <c r="G77" s="152" t="s">
        <v>1803</v>
      </c>
      <c r="H77" s="152" t="s">
        <v>1853</v>
      </c>
      <c r="I77" s="133" t="s">
        <v>866</v>
      </c>
      <c r="J77" s="149">
        <v>1</v>
      </c>
      <c r="K77" s="133" t="s">
        <v>886</v>
      </c>
      <c r="L77" s="165">
        <v>4</v>
      </c>
      <c r="M77" s="166"/>
      <c r="N77" s="167">
        <v>1</v>
      </c>
      <c r="O77" s="168"/>
      <c r="P77" s="167">
        <v>1</v>
      </c>
      <c r="Q77" s="166"/>
      <c r="R77" s="154">
        <f t="shared" si="7"/>
        <v>1</v>
      </c>
      <c r="S77" s="154" t="str">
        <f t="shared" si="8"/>
        <v/>
      </c>
      <c r="T77" s="154">
        <f t="shared" si="9"/>
        <v>0.25</v>
      </c>
      <c r="U77" s="154" t="str">
        <f t="shared" si="10"/>
        <v/>
      </c>
      <c r="V77" s="133" t="s">
        <v>3886</v>
      </c>
      <c r="W77" s="149">
        <v>1</v>
      </c>
      <c r="X77" s="149">
        <v>0</v>
      </c>
      <c r="Y77" s="149">
        <v>0</v>
      </c>
      <c r="Z77" s="149">
        <v>0</v>
      </c>
      <c r="AA77" s="169">
        <v>2.5000000000000001E-2</v>
      </c>
      <c r="AB77" s="170">
        <f t="shared" si="6"/>
        <v>2.5000000000000001E-2</v>
      </c>
      <c r="AC77" s="170">
        <f t="shared" si="11"/>
        <v>2.5000000000000001E-2</v>
      </c>
      <c r="AD77" s="163"/>
      <c r="AE77" s="163"/>
    </row>
    <row r="78" spans="1:31" ht="20" x14ac:dyDescent="0.35">
      <c r="A78" s="137" t="s">
        <v>19</v>
      </c>
      <c r="B78" s="137">
        <v>3</v>
      </c>
      <c r="C78" s="137" t="s">
        <v>4520</v>
      </c>
      <c r="D78" s="138" t="s">
        <v>4450</v>
      </c>
      <c r="E78" s="138" t="s">
        <v>4450</v>
      </c>
      <c r="F78" s="215"/>
      <c r="G78" s="152" t="s">
        <v>1804</v>
      </c>
      <c r="H78" s="152" t="s">
        <v>1854</v>
      </c>
      <c r="I78" s="133" t="s">
        <v>856</v>
      </c>
      <c r="J78" s="149">
        <v>1</v>
      </c>
      <c r="K78" s="133" t="s">
        <v>887</v>
      </c>
      <c r="L78" s="165">
        <v>4</v>
      </c>
      <c r="M78" s="166"/>
      <c r="N78" s="167">
        <v>1</v>
      </c>
      <c r="O78" s="168"/>
      <c r="P78" s="167">
        <v>1</v>
      </c>
      <c r="Q78" s="166"/>
      <c r="R78" s="154">
        <f t="shared" si="7"/>
        <v>1</v>
      </c>
      <c r="S78" s="154" t="str">
        <f t="shared" si="8"/>
        <v/>
      </c>
      <c r="T78" s="154">
        <f t="shared" si="9"/>
        <v>0.25</v>
      </c>
      <c r="U78" s="154" t="str">
        <f t="shared" si="10"/>
        <v/>
      </c>
      <c r="V78" s="133" t="s">
        <v>3887</v>
      </c>
      <c r="W78" s="149">
        <v>1</v>
      </c>
      <c r="X78" s="149">
        <v>0</v>
      </c>
      <c r="Y78" s="149">
        <v>0</v>
      </c>
      <c r="Z78" s="149">
        <v>0</v>
      </c>
      <c r="AA78" s="169">
        <v>2.5000000000000001E-2</v>
      </c>
      <c r="AB78" s="170">
        <f t="shared" si="6"/>
        <v>2.5000000000000001E-2</v>
      </c>
      <c r="AC78" s="170">
        <f t="shared" si="11"/>
        <v>2.5000000000000001E-2</v>
      </c>
      <c r="AD78" s="163"/>
      <c r="AE78" s="163"/>
    </row>
    <row r="79" spans="1:31" ht="20" x14ac:dyDescent="0.35">
      <c r="A79" s="137" t="s">
        <v>19</v>
      </c>
      <c r="B79" s="137">
        <v>4</v>
      </c>
      <c r="C79" s="137" t="s">
        <v>4521</v>
      </c>
      <c r="D79" s="138" t="s">
        <v>4450</v>
      </c>
      <c r="E79" s="138" t="s">
        <v>4450</v>
      </c>
      <c r="F79" s="215"/>
      <c r="G79" s="152" t="s">
        <v>1805</v>
      </c>
      <c r="H79" s="152" t="s">
        <v>1855</v>
      </c>
      <c r="I79" s="133" t="s">
        <v>857</v>
      </c>
      <c r="J79" s="149">
        <v>1</v>
      </c>
      <c r="K79" s="133" t="s">
        <v>887</v>
      </c>
      <c r="L79" s="165">
        <v>4</v>
      </c>
      <c r="M79" s="166"/>
      <c r="N79" s="167">
        <v>1</v>
      </c>
      <c r="O79" s="168"/>
      <c r="P79" s="167">
        <v>1</v>
      </c>
      <c r="Q79" s="166"/>
      <c r="R79" s="154">
        <f t="shared" si="7"/>
        <v>1</v>
      </c>
      <c r="S79" s="154" t="str">
        <f t="shared" si="8"/>
        <v/>
      </c>
      <c r="T79" s="154">
        <f t="shared" si="9"/>
        <v>0.25</v>
      </c>
      <c r="U79" s="154" t="str">
        <f t="shared" si="10"/>
        <v/>
      </c>
      <c r="V79" s="133" t="s">
        <v>3888</v>
      </c>
      <c r="W79" s="149">
        <v>1</v>
      </c>
      <c r="X79" s="149">
        <v>0</v>
      </c>
      <c r="Y79" s="149">
        <v>0</v>
      </c>
      <c r="Z79" s="149">
        <v>0</v>
      </c>
      <c r="AA79" s="169">
        <v>2.5000000000000001E-2</v>
      </c>
      <c r="AB79" s="170">
        <f t="shared" si="6"/>
        <v>2.5000000000000001E-2</v>
      </c>
      <c r="AC79" s="170">
        <f t="shared" si="11"/>
        <v>2.5000000000000001E-2</v>
      </c>
      <c r="AD79" s="163"/>
      <c r="AE79" s="163"/>
    </row>
    <row r="80" spans="1:31" ht="20" x14ac:dyDescent="0.35">
      <c r="A80" s="137" t="s">
        <v>19</v>
      </c>
      <c r="B80" s="137">
        <v>5</v>
      </c>
      <c r="C80" s="137" t="s">
        <v>4522</v>
      </c>
      <c r="D80" s="138" t="s">
        <v>1084</v>
      </c>
      <c r="E80" s="138" t="s">
        <v>1258</v>
      </c>
      <c r="F80" s="215"/>
      <c r="G80" s="152" t="s">
        <v>1806</v>
      </c>
      <c r="H80" s="152" t="s">
        <v>1856</v>
      </c>
      <c r="I80" s="133" t="s">
        <v>1259</v>
      </c>
      <c r="J80" s="149">
        <v>0.33</v>
      </c>
      <c r="K80" s="133" t="s">
        <v>1857</v>
      </c>
      <c r="L80" s="165">
        <v>1</v>
      </c>
      <c r="M80" s="166"/>
      <c r="N80" s="167"/>
      <c r="O80" s="168"/>
      <c r="P80" s="167"/>
      <c r="Q80" s="166"/>
      <c r="R80" s="154" t="str">
        <f t="shared" si="7"/>
        <v/>
      </c>
      <c r="S80" s="154" t="str">
        <f t="shared" si="8"/>
        <v/>
      </c>
      <c r="T80" s="154">
        <f t="shared" si="9"/>
        <v>0</v>
      </c>
      <c r="U80" s="154" t="str">
        <f t="shared" si="10"/>
        <v/>
      </c>
      <c r="V80" s="133" t="s">
        <v>4163</v>
      </c>
      <c r="W80" s="149" t="s">
        <v>4450</v>
      </c>
      <c r="X80" s="149" t="s">
        <v>4450</v>
      </c>
      <c r="Y80" s="149" t="s">
        <v>4450</v>
      </c>
      <c r="Z80" s="149">
        <v>0</v>
      </c>
      <c r="AA80" s="169">
        <v>1.9800000000000002E-2</v>
      </c>
      <c r="AB80" s="170" t="str">
        <f t="shared" si="6"/>
        <v/>
      </c>
      <c r="AC80" s="170" t="str">
        <f t="shared" si="11"/>
        <v/>
      </c>
      <c r="AD80" s="163"/>
      <c r="AE80" s="163"/>
    </row>
    <row r="81" spans="1:31" ht="20" x14ac:dyDescent="0.35">
      <c r="A81" s="137" t="s">
        <v>19</v>
      </c>
      <c r="B81" s="137">
        <v>6</v>
      </c>
      <c r="C81" s="137" t="s">
        <v>4523</v>
      </c>
      <c r="D81" s="138" t="s">
        <v>1084</v>
      </c>
      <c r="E81" s="138" t="s">
        <v>1260</v>
      </c>
      <c r="F81" s="215"/>
      <c r="G81" s="152" t="s">
        <v>1806</v>
      </c>
      <c r="H81" s="152" t="s">
        <v>1858</v>
      </c>
      <c r="I81" s="133" t="s">
        <v>1261</v>
      </c>
      <c r="J81" s="149">
        <v>0.33</v>
      </c>
      <c r="K81" s="133" t="s">
        <v>1857</v>
      </c>
      <c r="L81" s="165">
        <v>4</v>
      </c>
      <c r="M81" s="166">
        <v>60000000</v>
      </c>
      <c r="N81" s="167">
        <v>1</v>
      </c>
      <c r="O81" s="168">
        <v>15000000</v>
      </c>
      <c r="P81" s="167">
        <v>1</v>
      </c>
      <c r="Q81" s="166">
        <v>0</v>
      </c>
      <c r="R81" s="154">
        <f t="shared" si="7"/>
        <v>1</v>
      </c>
      <c r="S81" s="154">
        <f t="shared" si="8"/>
        <v>0</v>
      </c>
      <c r="T81" s="154">
        <f t="shared" si="9"/>
        <v>0.25</v>
      </c>
      <c r="U81" s="154">
        <f t="shared" si="10"/>
        <v>0</v>
      </c>
      <c r="V81" s="133" t="s">
        <v>4179</v>
      </c>
      <c r="W81" s="149">
        <v>1</v>
      </c>
      <c r="X81" s="149">
        <v>0</v>
      </c>
      <c r="Y81" s="149" t="e">
        <v>#DIV/0!</v>
      </c>
      <c r="Z81" s="149">
        <v>0</v>
      </c>
      <c r="AA81" s="169">
        <v>1.9800000000000002E-2</v>
      </c>
      <c r="AB81" s="170">
        <f t="shared" si="6"/>
        <v>1.9800000000000002E-2</v>
      </c>
      <c r="AC81" s="170">
        <f t="shared" si="11"/>
        <v>1.9800000000000002E-2</v>
      </c>
      <c r="AD81" s="163"/>
      <c r="AE81" s="163"/>
    </row>
    <row r="82" spans="1:31" x14ac:dyDescent="0.35">
      <c r="A82" s="137" t="s">
        <v>19</v>
      </c>
      <c r="B82" s="137">
        <v>7</v>
      </c>
      <c r="C82" s="137" t="s">
        <v>4524</v>
      </c>
      <c r="D82" s="138" t="s">
        <v>1084</v>
      </c>
      <c r="E82" s="138" t="s">
        <v>1262</v>
      </c>
      <c r="F82" s="215"/>
      <c r="G82" s="152" t="s">
        <v>1806</v>
      </c>
      <c r="H82" s="152" t="s">
        <v>1859</v>
      </c>
      <c r="I82" s="133" t="s">
        <v>1263</v>
      </c>
      <c r="J82" s="149">
        <v>0.34</v>
      </c>
      <c r="K82" s="133" t="s">
        <v>1860</v>
      </c>
      <c r="L82" s="165">
        <v>4</v>
      </c>
      <c r="M82" s="166">
        <v>50000000</v>
      </c>
      <c r="N82" s="167">
        <v>1</v>
      </c>
      <c r="O82" s="168">
        <v>10000000</v>
      </c>
      <c r="P82" s="167">
        <v>1</v>
      </c>
      <c r="Q82" s="166">
        <v>8053333</v>
      </c>
      <c r="R82" s="154">
        <f t="shared" si="7"/>
        <v>1</v>
      </c>
      <c r="S82" s="154">
        <f t="shared" si="8"/>
        <v>0.80533330000000003</v>
      </c>
      <c r="T82" s="154">
        <f t="shared" si="9"/>
        <v>0.25</v>
      </c>
      <c r="U82" s="154">
        <f t="shared" si="10"/>
        <v>0.16106666</v>
      </c>
      <c r="V82" s="133" t="s">
        <v>4180</v>
      </c>
      <c r="W82" s="149">
        <v>1</v>
      </c>
      <c r="X82" s="149">
        <v>0</v>
      </c>
      <c r="Y82" s="149">
        <v>0</v>
      </c>
      <c r="Z82" s="149">
        <v>0</v>
      </c>
      <c r="AA82" s="169">
        <v>2.0400000000000001E-2</v>
      </c>
      <c r="AB82" s="170">
        <f t="shared" si="6"/>
        <v>2.0400000000000001E-2</v>
      </c>
      <c r="AC82" s="170">
        <f t="shared" si="11"/>
        <v>2.0400000000000001E-2</v>
      </c>
      <c r="AD82" s="163"/>
      <c r="AE82" s="163"/>
    </row>
    <row r="83" spans="1:31" ht="30" x14ac:dyDescent="0.35">
      <c r="A83" s="137" t="s">
        <v>19</v>
      </c>
      <c r="B83" s="137">
        <v>8</v>
      </c>
      <c r="C83" s="137" t="s">
        <v>4525</v>
      </c>
      <c r="D83" s="138" t="s">
        <v>1086</v>
      </c>
      <c r="E83" s="138" t="s">
        <v>1266</v>
      </c>
      <c r="F83" s="215"/>
      <c r="G83" s="152" t="s">
        <v>1808</v>
      </c>
      <c r="H83" s="152" t="s">
        <v>1861</v>
      </c>
      <c r="I83" s="133" t="s">
        <v>1267</v>
      </c>
      <c r="J83" s="149">
        <v>0.5</v>
      </c>
      <c r="K83" s="133" t="s">
        <v>1857</v>
      </c>
      <c r="L83" s="165">
        <v>4</v>
      </c>
      <c r="M83" s="166">
        <v>400000000</v>
      </c>
      <c r="N83" s="167">
        <v>1</v>
      </c>
      <c r="O83" s="168">
        <v>100000000</v>
      </c>
      <c r="P83" s="167">
        <v>1</v>
      </c>
      <c r="Q83" s="166">
        <v>33905583</v>
      </c>
      <c r="R83" s="154">
        <f t="shared" si="7"/>
        <v>1</v>
      </c>
      <c r="S83" s="154">
        <f t="shared" si="8"/>
        <v>0.33905583</v>
      </c>
      <c r="T83" s="154">
        <f t="shared" si="9"/>
        <v>0.25</v>
      </c>
      <c r="U83" s="154">
        <f t="shared" si="10"/>
        <v>8.4763957500000001E-2</v>
      </c>
      <c r="V83" s="133" t="s">
        <v>4181</v>
      </c>
      <c r="W83" s="149">
        <v>1</v>
      </c>
      <c r="X83" s="149">
        <v>0</v>
      </c>
      <c r="Y83" s="149">
        <v>0</v>
      </c>
      <c r="Z83" s="149">
        <v>0</v>
      </c>
      <c r="AA83" s="169">
        <v>1.4999999999999999E-2</v>
      </c>
      <c r="AB83" s="170">
        <f t="shared" si="6"/>
        <v>1.4999999999999999E-2</v>
      </c>
      <c r="AC83" s="170">
        <f t="shared" si="11"/>
        <v>1.4999999999999999E-2</v>
      </c>
      <c r="AD83" s="163"/>
      <c r="AE83" s="163"/>
    </row>
    <row r="84" spans="1:31" ht="20" x14ac:dyDescent="0.35">
      <c r="A84" s="137" t="s">
        <v>19</v>
      </c>
      <c r="B84" s="137">
        <v>9</v>
      </c>
      <c r="C84" s="137" t="s">
        <v>4526</v>
      </c>
      <c r="D84" s="138" t="s">
        <v>1086</v>
      </c>
      <c r="E84" s="138" t="s">
        <v>1268</v>
      </c>
      <c r="F84" s="215"/>
      <c r="G84" s="152" t="s">
        <v>1808</v>
      </c>
      <c r="H84" s="152" t="s">
        <v>1862</v>
      </c>
      <c r="I84" s="133" t="s">
        <v>1269</v>
      </c>
      <c r="J84" s="149">
        <v>0.5</v>
      </c>
      <c r="K84" s="133" t="s">
        <v>1857</v>
      </c>
      <c r="L84" s="165">
        <v>4</v>
      </c>
      <c r="M84" s="166">
        <v>180000000</v>
      </c>
      <c r="N84" s="167">
        <v>1</v>
      </c>
      <c r="O84" s="168">
        <v>45000000</v>
      </c>
      <c r="P84" s="167">
        <v>1</v>
      </c>
      <c r="Q84" s="166">
        <v>0</v>
      </c>
      <c r="R84" s="154">
        <f t="shared" si="7"/>
        <v>1</v>
      </c>
      <c r="S84" s="154">
        <f t="shared" si="8"/>
        <v>0</v>
      </c>
      <c r="T84" s="154">
        <f t="shared" si="9"/>
        <v>0.25</v>
      </c>
      <c r="U84" s="154">
        <f t="shared" si="10"/>
        <v>0</v>
      </c>
      <c r="V84" s="133" t="s">
        <v>4179</v>
      </c>
      <c r="W84" s="149">
        <v>1</v>
      </c>
      <c r="X84" s="149">
        <v>0</v>
      </c>
      <c r="Y84" s="149">
        <v>0</v>
      </c>
      <c r="Z84" s="149">
        <v>0</v>
      </c>
      <c r="AA84" s="169">
        <v>1.4999999999999999E-2</v>
      </c>
      <c r="AB84" s="170">
        <f t="shared" si="6"/>
        <v>1.4999999999999999E-2</v>
      </c>
      <c r="AC84" s="170">
        <f t="shared" si="11"/>
        <v>1.4999999999999999E-2</v>
      </c>
      <c r="AD84" s="163"/>
      <c r="AE84" s="163"/>
    </row>
    <row r="85" spans="1:31" ht="20" x14ac:dyDescent="0.35">
      <c r="A85" s="137" t="s">
        <v>19</v>
      </c>
      <c r="B85" s="137">
        <v>10</v>
      </c>
      <c r="C85" s="137" t="s">
        <v>1790</v>
      </c>
      <c r="D85" s="138" t="s">
        <v>4450</v>
      </c>
      <c r="E85" s="138" t="s">
        <v>4450</v>
      </c>
      <c r="F85" s="215"/>
      <c r="G85" s="152" t="s">
        <v>1809</v>
      </c>
      <c r="H85" s="152" t="s">
        <v>1863</v>
      </c>
      <c r="I85" s="133" t="s">
        <v>1864</v>
      </c>
      <c r="J85" s="149">
        <v>0.33</v>
      </c>
      <c r="K85" s="133" t="s">
        <v>1857</v>
      </c>
      <c r="L85" s="165">
        <v>4</v>
      </c>
      <c r="M85" s="166"/>
      <c r="N85" s="167">
        <v>1</v>
      </c>
      <c r="O85" s="168"/>
      <c r="P85" s="167">
        <v>1</v>
      </c>
      <c r="Q85" s="166"/>
      <c r="R85" s="154">
        <f t="shared" si="7"/>
        <v>1</v>
      </c>
      <c r="S85" s="154" t="str">
        <f t="shared" si="8"/>
        <v/>
      </c>
      <c r="T85" s="154">
        <f t="shared" si="9"/>
        <v>0.25</v>
      </c>
      <c r="U85" s="154" t="str">
        <f t="shared" si="10"/>
        <v/>
      </c>
      <c r="V85" s="133" t="s">
        <v>4182</v>
      </c>
      <c r="W85" s="149">
        <v>1</v>
      </c>
      <c r="X85" s="149">
        <v>0</v>
      </c>
      <c r="Y85" s="149">
        <v>0</v>
      </c>
      <c r="Z85" s="149">
        <v>0</v>
      </c>
      <c r="AA85" s="169">
        <v>9.9000000000000008E-3</v>
      </c>
      <c r="AB85" s="170">
        <f t="shared" si="6"/>
        <v>9.9000000000000008E-3</v>
      </c>
      <c r="AC85" s="170">
        <f t="shared" si="11"/>
        <v>9.9000000000000008E-3</v>
      </c>
      <c r="AD85" s="163"/>
      <c r="AE85" s="163"/>
    </row>
    <row r="86" spans="1:31" ht="100" x14ac:dyDescent="0.35">
      <c r="A86" s="137" t="s">
        <v>19</v>
      </c>
      <c r="B86" s="137">
        <v>11</v>
      </c>
      <c r="C86" s="137" t="s">
        <v>1792</v>
      </c>
      <c r="D86" s="138" t="s">
        <v>4450</v>
      </c>
      <c r="E86" s="138" t="s">
        <v>4450</v>
      </c>
      <c r="F86" s="215"/>
      <c r="G86" s="152" t="s">
        <v>1809</v>
      </c>
      <c r="H86" s="152" t="s">
        <v>1865</v>
      </c>
      <c r="I86" s="133" t="s">
        <v>1866</v>
      </c>
      <c r="J86" s="149">
        <v>0.33</v>
      </c>
      <c r="K86" s="133" t="s">
        <v>1857</v>
      </c>
      <c r="L86" s="165">
        <v>4</v>
      </c>
      <c r="M86" s="166"/>
      <c r="N86" s="167">
        <v>1</v>
      </c>
      <c r="O86" s="168"/>
      <c r="P86" s="167">
        <v>1</v>
      </c>
      <c r="Q86" s="166"/>
      <c r="R86" s="154">
        <f t="shared" si="7"/>
        <v>1</v>
      </c>
      <c r="S86" s="154" t="str">
        <f t="shared" si="8"/>
        <v/>
      </c>
      <c r="T86" s="154">
        <f t="shared" si="9"/>
        <v>0.25</v>
      </c>
      <c r="U86" s="154" t="str">
        <f t="shared" si="10"/>
        <v/>
      </c>
      <c r="V86" s="133" t="s">
        <v>4183</v>
      </c>
      <c r="W86" s="149">
        <v>1</v>
      </c>
      <c r="X86" s="149">
        <v>0</v>
      </c>
      <c r="Y86" s="149">
        <v>0</v>
      </c>
      <c r="Z86" s="149">
        <v>0</v>
      </c>
      <c r="AA86" s="169">
        <v>9.9000000000000008E-3</v>
      </c>
      <c r="AB86" s="170">
        <f t="shared" si="6"/>
        <v>9.9000000000000008E-3</v>
      </c>
      <c r="AC86" s="170">
        <f t="shared" si="11"/>
        <v>9.9000000000000008E-3</v>
      </c>
      <c r="AD86" s="163"/>
      <c r="AE86" s="163"/>
    </row>
    <row r="87" spans="1:31" ht="20" x14ac:dyDescent="0.35">
      <c r="A87" s="137" t="s">
        <v>19</v>
      </c>
      <c r="B87" s="137">
        <v>12</v>
      </c>
      <c r="C87" s="137" t="s">
        <v>1794</v>
      </c>
      <c r="D87" s="138" t="s">
        <v>4450</v>
      </c>
      <c r="E87" s="138" t="s">
        <v>4450</v>
      </c>
      <c r="F87" s="215"/>
      <c r="G87" s="152" t="s">
        <v>1809</v>
      </c>
      <c r="H87" s="152" t="s">
        <v>1867</v>
      </c>
      <c r="I87" s="133" t="s">
        <v>1868</v>
      </c>
      <c r="J87" s="149">
        <v>0.34</v>
      </c>
      <c r="K87" s="133" t="s">
        <v>1857</v>
      </c>
      <c r="L87" s="165">
        <v>2</v>
      </c>
      <c r="M87" s="166"/>
      <c r="N87" s="167">
        <v>1</v>
      </c>
      <c r="O87" s="168"/>
      <c r="P87" s="167">
        <v>1</v>
      </c>
      <c r="Q87" s="166"/>
      <c r="R87" s="154">
        <f t="shared" si="7"/>
        <v>1</v>
      </c>
      <c r="S87" s="154" t="str">
        <f t="shared" si="8"/>
        <v/>
      </c>
      <c r="T87" s="154">
        <f t="shared" si="9"/>
        <v>0.5</v>
      </c>
      <c r="U87" s="154" t="str">
        <f t="shared" si="10"/>
        <v/>
      </c>
      <c r="V87" s="133" t="s">
        <v>4239</v>
      </c>
      <c r="W87" s="149">
        <v>1</v>
      </c>
      <c r="X87" s="149" t="s">
        <v>4450</v>
      </c>
      <c r="Y87" s="149">
        <v>0</v>
      </c>
      <c r="Z87" s="149" t="s">
        <v>4450</v>
      </c>
      <c r="AA87" s="169">
        <v>1.0200000000000001E-2</v>
      </c>
      <c r="AB87" s="170">
        <f t="shared" si="6"/>
        <v>1.0200000000000001E-2</v>
      </c>
      <c r="AC87" s="170">
        <f t="shared" si="11"/>
        <v>1.0200000000000001E-2</v>
      </c>
      <c r="AD87" s="163"/>
      <c r="AE87" s="163"/>
    </row>
    <row r="88" spans="1:31" ht="40" x14ac:dyDescent="0.35">
      <c r="A88" s="137" t="s">
        <v>19</v>
      </c>
      <c r="B88" s="137">
        <v>13</v>
      </c>
      <c r="C88" s="137" t="s">
        <v>1795</v>
      </c>
      <c r="D88" s="138" t="s">
        <v>4450</v>
      </c>
      <c r="E88" s="138" t="s">
        <v>4450</v>
      </c>
      <c r="F88" s="215"/>
      <c r="G88" s="152" t="s">
        <v>1811</v>
      </c>
      <c r="H88" s="152" t="s">
        <v>1869</v>
      </c>
      <c r="I88" s="133" t="s">
        <v>1870</v>
      </c>
      <c r="J88" s="149">
        <v>1</v>
      </c>
      <c r="K88" s="133" t="s">
        <v>1871</v>
      </c>
      <c r="L88" s="165">
        <v>4</v>
      </c>
      <c r="M88" s="166"/>
      <c r="N88" s="167">
        <v>1</v>
      </c>
      <c r="O88" s="168"/>
      <c r="P88" s="167">
        <v>1</v>
      </c>
      <c r="Q88" s="166"/>
      <c r="R88" s="154">
        <f t="shared" si="7"/>
        <v>1</v>
      </c>
      <c r="S88" s="154" t="str">
        <f t="shared" si="8"/>
        <v/>
      </c>
      <c r="T88" s="154">
        <f t="shared" si="9"/>
        <v>0.25</v>
      </c>
      <c r="U88" s="154" t="str">
        <f t="shared" si="10"/>
        <v/>
      </c>
      <c r="V88" s="133" t="s">
        <v>4240</v>
      </c>
      <c r="W88" s="149">
        <v>1</v>
      </c>
      <c r="X88" s="149">
        <v>0</v>
      </c>
      <c r="Y88" s="149">
        <v>0</v>
      </c>
      <c r="Z88" s="149">
        <v>0</v>
      </c>
      <c r="AA88" s="169">
        <v>0.1</v>
      </c>
      <c r="AB88" s="170">
        <f t="shared" si="6"/>
        <v>0.1</v>
      </c>
      <c r="AC88" s="170">
        <f t="shared" si="11"/>
        <v>0.1</v>
      </c>
      <c r="AD88" s="163"/>
      <c r="AE88" s="163"/>
    </row>
    <row r="89" spans="1:31" ht="20" x14ac:dyDescent="0.35">
      <c r="A89" s="137" t="s">
        <v>19</v>
      </c>
      <c r="B89" s="137">
        <v>14</v>
      </c>
      <c r="C89" s="137" t="s">
        <v>1796</v>
      </c>
      <c r="D89" s="138" t="s">
        <v>4450</v>
      </c>
      <c r="E89" s="138" t="s">
        <v>4450</v>
      </c>
      <c r="F89" s="215"/>
      <c r="G89" s="152" t="s">
        <v>1814</v>
      </c>
      <c r="H89" s="152" t="s">
        <v>1872</v>
      </c>
      <c r="I89" s="133" t="s">
        <v>1873</v>
      </c>
      <c r="J89" s="149">
        <v>1</v>
      </c>
      <c r="K89" s="133" t="s">
        <v>1874</v>
      </c>
      <c r="L89" s="165">
        <v>5</v>
      </c>
      <c r="M89" s="166"/>
      <c r="N89" s="167">
        <v>2</v>
      </c>
      <c r="O89" s="168"/>
      <c r="P89" s="167">
        <v>2</v>
      </c>
      <c r="Q89" s="166"/>
      <c r="R89" s="154">
        <f t="shared" si="7"/>
        <v>1</v>
      </c>
      <c r="S89" s="154" t="str">
        <f t="shared" si="8"/>
        <v/>
      </c>
      <c r="T89" s="154">
        <f t="shared" si="9"/>
        <v>0.4</v>
      </c>
      <c r="U89" s="154" t="str">
        <f t="shared" si="10"/>
        <v/>
      </c>
      <c r="V89" s="133" t="s">
        <v>4241</v>
      </c>
      <c r="W89" s="149">
        <v>1</v>
      </c>
      <c r="X89" s="149">
        <v>0</v>
      </c>
      <c r="Y89" s="149">
        <v>0</v>
      </c>
      <c r="Z89" s="149" t="s">
        <v>4450</v>
      </c>
      <c r="AA89" s="169">
        <v>0.02</v>
      </c>
      <c r="AB89" s="170">
        <f t="shared" si="6"/>
        <v>0.02</v>
      </c>
      <c r="AC89" s="170">
        <f t="shared" si="11"/>
        <v>0.02</v>
      </c>
      <c r="AD89" s="163"/>
      <c r="AE89" s="163"/>
    </row>
    <row r="90" spans="1:31" ht="60" x14ac:dyDescent="0.35">
      <c r="A90" s="137" t="s">
        <v>19</v>
      </c>
      <c r="B90" s="137">
        <v>15</v>
      </c>
      <c r="C90" s="137" t="s">
        <v>1798</v>
      </c>
      <c r="D90" s="138" t="s">
        <v>4450</v>
      </c>
      <c r="E90" s="138" t="s">
        <v>4450</v>
      </c>
      <c r="F90" s="215"/>
      <c r="G90" s="152" t="s">
        <v>1817</v>
      </c>
      <c r="H90" s="152" t="s">
        <v>1875</v>
      </c>
      <c r="I90" s="133" t="s">
        <v>1876</v>
      </c>
      <c r="J90" s="149">
        <v>1</v>
      </c>
      <c r="K90" s="133" t="s">
        <v>1877</v>
      </c>
      <c r="L90" s="165">
        <v>4</v>
      </c>
      <c r="M90" s="166"/>
      <c r="N90" s="167">
        <v>1</v>
      </c>
      <c r="O90" s="168"/>
      <c r="P90" s="167">
        <v>1</v>
      </c>
      <c r="Q90" s="166"/>
      <c r="R90" s="154">
        <f t="shared" si="7"/>
        <v>1</v>
      </c>
      <c r="S90" s="154" t="str">
        <f t="shared" si="8"/>
        <v/>
      </c>
      <c r="T90" s="154">
        <f t="shared" si="9"/>
        <v>0.25</v>
      </c>
      <c r="U90" s="154" t="str">
        <f t="shared" si="10"/>
        <v/>
      </c>
      <c r="V90" s="133" t="s">
        <v>4242</v>
      </c>
      <c r="W90" s="149">
        <v>1</v>
      </c>
      <c r="X90" s="149">
        <v>0</v>
      </c>
      <c r="Y90" s="149">
        <v>0</v>
      </c>
      <c r="Z90" s="149">
        <v>0</v>
      </c>
      <c r="AA90" s="169">
        <v>0.11</v>
      </c>
      <c r="AB90" s="170">
        <f t="shared" si="6"/>
        <v>0.11</v>
      </c>
      <c r="AC90" s="170">
        <f t="shared" si="11"/>
        <v>0.11</v>
      </c>
      <c r="AD90" s="163"/>
      <c r="AE90" s="163"/>
    </row>
    <row r="91" spans="1:31" ht="20" x14ac:dyDescent="0.35">
      <c r="A91" s="137" t="s">
        <v>19</v>
      </c>
      <c r="B91" s="137">
        <v>16</v>
      </c>
      <c r="C91" s="137" t="s">
        <v>1800</v>
      </c>
      <c r="D91" s="138" t="s">
        <v>1044</v>
      </c>
      <c r="E91" s="138" t="s">
        <v>1124</v>
      </c>
      <c r="F91" s="215"/>
      <c r="G91" s="152" t="s">
        <v>1820</v>
      </c>
      <c r="H91" s="152" t="s">
        <v>1878</v>
      </c>
      <c r="I91" s="133" t="s">
        <v>1125</v>
      </c>
      <c r="J91" s="149">
        <v>0.85</v>
      </c>
      <c r="K91" s="133" t="s">
        <v>1857</v>
      </c>
      <c r="L91" s="165">
        <v>4</v>
      </c>
      <c r="M91" s="166">
        <v>1000000000</v>
      </c>
      <c r="N91" s="167">
        <v>1</v>
      </c>
      <c r="O91" s="168"/>
      <c r="P91" s="167">
        <v>1</v>
      </c>
      <c r="Q91" s="166"/>
      <c r="R91" s="154">
        <f t="shared" si="7"/>
        <v>1</v>
      </c>
      <c r="S91" s="154" t="str">
        <f t="shared" si="8"/>
        <v/>
      </c>
      <c r="T91" s="154">
        <f t="shared" si="9"/>
        <v>0.25</v>
      </c>
      <c r="U91" s="154">
        <f t="shared" si="10"/>
        <v>0</v>
      </c>
      <c r="V91" s="133"/>
      <c r="W91" s="149">
        <v>1</v>
      </c>
      <c r="X91" s="149">
        <v>0</v>
      </c>
      <c r="Y91" s="149">
        <v>0</v>
      </c>
      <c r="Z91" s="149">
        <v>0</v>
      </c>
      <c r="AA91" s="169">
        <v>1.7000000000000001E-2</v>
      </c>
      <c r="AB91" s="170">
        <f t="shared" si="6"/>
        <v>1.7000000000000001E-2</v>
      </c>
      <c r="AC91" s="170">
        <f t="shared" si="11"/>
        <v>1.7000000000000001E-2</v>
      </c>
      <c r="AD91" s="163"/>
      <c r="AE91" s="163"/>
    </row>
    <row r="92" spans="1:31" ht="20" x14ac:dyDescent="0.35">
      <c r="A92" s="137" t="s">
        <v>19</v>
      </c>
      <c r="B92" s="137">
        <v>17</v>
      </c>
      <c r="C92" s="137" t="s">
        <v>4527</v>
      </c>
      <c r="D92" s="138" t="s">
        <v>1044</v>
      </c>
      <c r="E92" s="138" t="s">
        <v>1126</v>
      </c>
      <c r="F92" s="215"/>
      <c r="G92" s="152" t="s">
        <v>1820</v>
      </c>
      <c r="H92" s="152" t="s">
        <v>1879</v>
      </c>
      <c r="I92" s="133" t="s">
        <v>1127</v>
      </c>
      <c r="J92" s="149">
        <v>0.15</v>
      </c>
      <c r="K92" s="133" t="s">
        <v>1857</v>
      </c>
      <c r="L92" s="165">
        <v>2</v>
      </c>
      <c r="M92" s="166">
        <v>170000000</v>
      </c>
      <c r="N92" s="167"/>
      <c r="O92" s="168"/>
      <c r="P92" s="167"/>
      <c r="Q92" s="166"/>
      <c r="R92" s="154" t="str">
        <f t="shared" si="7"/>
        <v/>
      </c>
      <c r="S92" s="154" t="str">
        <f t="shared" si="8"/>
        <v/>
      </c>
      <c r="T92" s="154">
        <f t="shared" si="9"/>
        <v>0</v>
      </c>
      <c r="U92" s="154">
        <f t="shared" si="10"/>
        <v>0</v>
      </c>
      <c r="V92" s="133"/>
      <c r="W92" s="149" t="s">
        <v>4450</v>
      </c>
      <c r="X92" s="149">
        <v>0</v>
      </c>
      <c r="Y92" s="149" t="s">
        <v>4450</v>
      </c>
      <c r="Z92" s="149" t="e">
        <v>#DIV/0!</v>
      </c>
      <c r="AA92" s="169">
        <v>3.0000000000000001E-3</v>
      </c>
      <c r="AB92" s="170" t="str">
        <f t="shared" si="6"/>
        <v/>
      </c>
      <c r="AC92" s="170" t="str">
        <f t="shared" si="11"/>
        <v/>
      </c>
      <c r="AD92" s="163"/>
      <c r="AE92" s="163"/>
    </row>
    <row r="93" spans="1:31" ht="20" x14ac:dyDescent="0.35">
      <c r="A93" s="137" t="s">
        <v>19</v>
      </c>
      <c r="B93" s="137">
        <v>18</v>
      </c>
      <c r="C93" s="137" t="s">
        <v>4528</v>
      </c>
      <c r="D93" s="138" t="s">
        <v>1046</v>
      </c>
      <c r="E93" s="138" t="s">
        <v>1128</v>
      </c>
      <c r="F93" s="215"/>
      <c r="G93" s="152" t="s">
        <v>1822</v>
      </c>
      <c r="H93" s="152" t="s">
        <v>1880</v>
      </c>
      <c r="I93" s="133" t="s">
        <v>1129</v>
      </c>
      <c r="J93" s="149">
        <v>0.61</v>
      </c>
      <c r="K93" s="133" t="s">
        <v>1881</v>
      </c>
      <c r="L93" s="165">
        <v>4</v>
      </c>
      <c r="M93" s="166">
        <v>1700000000</v>
      </c>
      <c r="N93" s="167">
        <v>1</v>
      </c>
      <c r="O93" s="168"/>
      <c r="P93" s="167">
        <v>1</v>
      </c>
      <c r="Q93" s="166"/>
      <c r="R93" s="154">
        <f t="shared" si="7"/>
        <v>1</v>
      </c>
      <c r="S93" s="154" t="str">
        <f t="shared" si="8"/>
        <v/>
      </c>
      <c r="T93" s="154">
        <f t="shared" si="9"/>
        <v>0.25</v>
      </c>
      <c r="U93" s="154">
        <f t="shared" si="10"/>
        <v>0</v>
      </c>
      <c r="V93" s="133"/>
      <c r="W93" s="149">
        <v>1</v>
      </c>
      <c r="X93" s="149">
        <v>0</v>
      </c>
      <c r="Y93" s="149">
        <v>0</v>
      </c>
      <c r="Z93" s="149">
        <v>0</v>
      </c>
      <c r="AA93" s="169">
        <v>1.2200000000000001E-2</v>
      </c>
      <c r="AB93" s="170">
        <f t="shared" si="6"/>
        <v>1.2200000000000001E-2</v>
      </c>
      <c r="AC93" s="170">
        <f t="shared" si="11"/>
        <v>1.2200000000000001E-2</v>
      </c>
      <c r="AD93" s="163"/>
      <c r="AE93" s="163"/>
    </row>
    <row r="94" spans="1:31" ht="30" x14ac:dyDescent="0.35">
      <c r="A94" s="137" t="s">
        <v>19</v>
      </c>
      <c r="B94" s="137">
        <v>19</v>
      </c>
      <c r="C94" s="137" t="s">
        <v>4529</v>
      </c>
      <c r="D94" s="138" t="s">
        <v>1046</v>
      </c>
      <c r="E94" s="138" t="s">
        <v>1130</v>
      </c>
      <c r="F94" s="215"/>
      <c r="G94" s="152" t="s">
        <v>1822</v>
      </c>
      <c r="H94" s="152" t="s">
        <v>1882</v>
      </c>
      <c r="I94" s="133" t="s">
        <v>1131</v>
      </c>
      <c r="J94" s="149">
        <v>0.3</v>
      </c>
      <c r="K94" s="133" t="s">
        <v>1881</v>
      </c>
      <c r="L94" s="165">
        <v>4</v>
      </c>
      <c r="M94" s="166">
        <v>830000000</v>
      </c>
      <c r="N94" s="167">
        <v>1</v>
      </c>
      <c r="O94" s="168">
        <v>226000000</v>
      </c>
      <c r="P94" s="167">
        <v>1</v>
      </c>
      <c r="Q94" s="166">
        <v>241966289.31999999</v>
      </c>
      <c r="R94" s="154">
        <f t="shared" si="7"/>
        <v>1</v>
      </c>
      <c r="S94" s="154">
        <f t="shared" si="8"/>
        <v>1.0706472978761061</v>
      </c>
      <c r="T94" s="154">
        <f t="shared" si="9"/>
        <v>0.25</v>
      </c>
      <c r="U94" s="154">
        <f t="shared" si="10"/>
        <v>0.2915256497831325</v>
      </c>
      <c r="V94" s="133" t="s">
        <v>4243</v>
      </c>
      <c r="W94" s="149">
        <v>1</v>
      </c>
      <c r="X94" s="149">
        <v>0</v>
      </c>
      <c r="Y94" s="149">
        <v>0</v>
      </c>
      <c r="Z94" s="149">
        <v>0</v>
      </c>
      <c r="AA94" s="169">
        <v>6.0000000000000001E-3</v>
      </c>
      <c r="AB94" s="170">
        <f t="shared" ref="AB94:AB157" si="12">IF(N94="","",AA94)</f>
        <v>6.0000000000000001E-3</v>
      </c>
      <c r="AC94" s="170">
        <f t="shared" si="11"/>
        <v>6.0000000000000001E-3</v>
      </c>
      <c r="AD94" s="163"/>
      <c r="AE94" s="163"/>
    </row>
    <row r="95" spans="1:31" x14ac:dyDescent="0.35">
      <c r="A95" s="137" t="s">
        <v>19</v>
      </c>
      <c r="B95" s="137">
        <v>20</v>
      </c>
      <c r="C95" s="137" t="s">
        <v>4530</v>
      </c>
      <c r="D95" s="138" t="s">
        <v>1046</v>
      </c>
      <c r="E95" s="138" t="s">
        <v>1132</v>
      </c>
      <c r="F95" s="215"/>
      <c r="G95" s="152" t="s">
        <v>1822</v>
      </c>
      <c r="H95" s="152" t="s">
        <v>1883</v>
      </c>
      <c r="I95" s="133" t="s">
        <v>1133</v>
      </c>
      <c r="J95" s="149">
        <v>0.09</v>
      </c>
      <c r="K95" s="133" t="s">
        <v>1881</v>
      </c>
      <c r="L95" s="165">
        <v>2</v>
      </c>
      <c r="M95" s="166">
        <v>250000000</v>
      </c>
      <c r="N95" s="167"/>
      <c r="O95" s="168"/>
      <c r="P95" s="167"/>
      <c r="Q95" s="166"/>
      <c r="R95" s="154" t="str">
        <f t="shared" si="7"/>
        <v/>
      </c>
      <c r="S95" s="154" t="str">
        <f t="shared" si="8"/>
        <v/>
      </c>
      <c r="T95" s="154">
        <f t="shared" si="9"/>
        <v>0</v>
      </c>
      <c r="U95" s="154">
        <f t="shared" si="10"/>
        <v>0</v>
      </c>
      <c r="V95" s="133"/>
      <c r="W95" s="149" t="s">
        <v>4450</v>
      </c>
      <c r="X95" s="149">
        <v>0</v>
      </c>
      <c r="Y95" s="149" t="s">
        <v>4450</v>
      </c>
      <c r="Z95" s="149">
        <v>0</v>
      </c>
      <c r="AA95" s="169">
        <v>1.8E-3</v>
      </c>
      <c r="AB95" s="170" t="str">
        <f t="shared" si="12"/>
        <v/>
      </c>
      <c r="AC95" s="170" t="str">
        <f t="shared" si="11"/>
        <v/>
      </c>
      <c r="AD95" s="163"/>
      <c r="AE95" s="163"/>
    </row>
    <row r="96" spans="1:31" ht="20" x14ac:dyDescent="0.35">
      <c r="A96" s="137" t="s">
        <v>19</v>
      </c>
      <c r="B96" s="137">
        <v>21</v>
      </c>
      <c r="C96" s="137" t="s">
        <v>4531</v>
      </c>
      <c r="D96" s="138" t="s">
        <v>4450</v>
      </c>
      <c r="E96" s="138" t="s">
        <v>4450</v>
      </c>
      <c r="F96" s="215"/>
      <c r="G96" s="152" t="s">
        <v>1824</v>
      </c>
      <c r="H96" s="152" t="s">
        <v>1884</v>
      </c>
      <c r="I96" s="133" t="s">
        <v>1885</v>
      </c>
      <c r="J96" s="149">
        <v>1</v>
      </c>
      <c r="K96" s="133" t="s">
        <v>1826</v>
      </c>
      <c r="L96" s="165">
        <v>4</v>
      </c>
      <c r="M96" s="166"/>
      <c r="N96" s="167">
        <v>1</v>
      </c>
      <c r="O96" s="168"/>
      <c r="P96" s="167">
        <v>1</v>
      </c>
      <c r="Q96" s="166"/>
      <c r="R96" s="154">
        <f t="shared" si="7"/>
        <v>1</v>
      </c>
      <c r="S96" s="154" t="str">
        <f t="shared" si="8"/>
        <v/>
      </c>
      <c r="T96" s="154">
        <f t="shared" si="9"/>
        <v>0.25</v>
      </c>
      <c r="U96" s="154" t="str">
        <f t="shared" si="10"/>
        <v/>
      </c>
      <c r="V96" s="133"/>
      <c r="W96" s="149">
        <v>1</v>
      </c>
      <c r="X96" s="149">
        <v>0</v>
      </c>
      <c r="Y96" s="149">
        <v>0</v>
      </c>
      <c r="Z96" s="149">
        <v>0</v>
      </c>
      <c r="AA96" s="169">
        <v>0.03</v>
      </c>
      <c r="AB96" s="170">
        <f t="shared" si="12"/>
        <v>0.03</v>
      </c>
      <c r="AC96" s="170">
        <f t="shared" si="11"/>
        <v>0.03</v>
      </c>
      <c r="AD96" s="163"/>
      <c r="AE96" s="163"/>
    </row>
    <row r="97" spans="1:31" x14ac:dyDescent="0.35">
      <c r="A97" s="137" t="s">
        <v>19</v>
      </c>
      <c r="B97" s="137">
        <v>22</v>
      </c>
      <c r="C97" s="137" t="s">
        <v>4532</v>
      </c>
      <c r="D97" s="138" t="s">
        <v>4450</v>
      </c>
      <c r="E97" s="138" t="s">
        <v>4450</v>
      </c>
      <c r="F97" s="215"/>
      <c r="G97" s="152" t="s">
        <v>1827</v>
      </c>
      <c r="H97" s="152" t="s">
        <v>1886</v>
      </c>
      <c r="I97" s="133" t="s">
        <v>813</v>
      </c>
      <c r="J97" s="149">
        <v>1</v>
      </c>
      <c r="K97" s="133" t="s">
        <v>1881</v>
      </c>
      <c r="L97" s="165">
        <v>2</v>
      </c>
      <c r="M97" s="166"/>
      <c r="N97" s="167"/>
      <c r="O97" s="168"/>
      <c r="P97" s="167"/>
      <c r="Q97" s="166"/>
      <c r="R97" s="154" t="str">
        <f t="shared" si="7"/>
        <v/>
      </c>
      <c r="S97" s="154" t="str">
        <f t="shared" si="8"/>
        <v/>
      </c>
      <c r="T97" s="154">
        <f t="shared" si="9"/>
        <v>0</v>
      </c>
      <c r="U97" s="154" t="str">
        <f t="shared" si="10"/>
        <v/>
      </c>
      <c r="V97" s="133"/>
      <c r="W97" s="149" t="s">
        <v>4450</v>
      </c>
      <c r="X97" s="149" t="s">
        <v>4450</v>
      </c>
      <c r="Y97" s="149">
        <v>0</v>
      </c>
      <c r="Z97" s="149">
        <v>0</v>
      </c>
      <c r="AA97" s="169">
        <v>0.04</v>
      </c>
      <c r="AB97" s="170" t="str">
        <f t="shared" si="12"/>
        <v/>
      </c>
      <c r="AC97" s="170" t="str">
        <f t="shared" si="11"/>
        <v/>
      </c>
      <c r="AD97" s="163"/>
      <c r="AE97" s="163"/>
    </row>
    <row r="98" spans="1:31" ht="20" x14ac:dyDescent="0.35">
      <c r="A98" s="137" t="s">
        <v>19</v>
      </c>
      <c r="B98" s="137">
        <v>23</v>
      </c>
      <c r="C98" s="137" t="s">
        <v>4533</v>
      </c>
      <c r="D98" s="138" t="s">
        <v>4450</v>
      </c>
      <c r="E98" s="138" t="s">
        <v>4450</v>
      </c>
      <c r="F98" s="215"/>
      <c r="G98" s="152" t="s">
        <v>1830</v>
      </c>
      <c r="H98" s="152" t="s">
        <v>1887</v>
      </c>
      <c r="I98" s="133" t="s">
        <v>1888</v>
      </c>
      <c r="J98" s="149">
        <v>0.5</v>
      </c>
      <c r="K98" s="133" t="s">
        <v>1889</v>
      </c>
      <c r="L98" s="165">
        <v>4</v>
      </c>
      <c r="M98" s="166"/>
      <c r="N98" s="167">
        <v>1</v>
      </c>
      <c r="O98" s="168"/>
      <c r="P98" s="167">
        <v>1</v>
      </c>
      <c r="Q98" s="166"/>
      <c r="R98" s="154">
        <f t="shared" si="7"/>
        <v>1</v>
      </c>
      <c r="S98" s="154" t="str">
        <f t="shared" si="8"/>
        <v/>
      </c>
      <c r="T98" s="154">
        <f t="shared" si="9"/>
        <v>0.25</v>
      </c>
      <c r="U98" s="154" t="str">
        <f t="shared" si="10"/>
        <v/>
      </c>
      <c r="V98" s="133" t="s">
        <v>4244</v>
      </c>
      <c r="W98" s="149">
        <v>1</v>
      </c>
      <c r="X98" s="149">
        <v>0</v>
      </c>
      <c r="Y98" s="149">
        <v>0</v>
      </c>
      <c r="Z98" s="149">
        <v>0</v>
      </c>
      <c r="AA98" s="169">
        <v>0.02</v>
      </c>
      <c r="AB98" s="170">
        <f t="shared" si="12"/>
        <v>0.02</v>
      </c>
      <c r="AC98" s="170">
        <f t="shared" si="11"/>
        <v>0.02</v>
      </c>
      <c r="AD98" s="163"/>
      <c r="AE98" s="163"/>
    </row>
    <row r="99" spans="1:31" ht="40" x14ac:dyDescent="0.35">
      <c r="A99" s="137" t="s">
        <v>19</v>
      </c>
      <c r="B99" s="137">
        <v>24</v>
      </c>
      <c r="C99" s="137" t="s">
        <v>4534</v>
      </c>
      <c r="D99" s="138" t="s">
        <v>4450</v>
      </c>
      <c r="E99" s="138" t="s">
        <v>4450</v>
      </c>
      <c r="F99" s="215"/>
      <c r="G99" s="152" t="s">
        <v>1830</v>
      </c>
      <c r="H99" s="152" t="s">
        <v>1890</v>
      </c>
      <c r="I99" s="133" t="s">
        <v>1891</v>
      </c>
      <c r="J99" s="149">
        <v>0.5</v>
      </c>
      <c r="K99" s="133" t="s">
        <v>1892</v>
      </c>
      <c r="L99" s="165">
        <v>12</v>
      </c>
      <c r="M99" s="166"/>
      <c r="N99" s="167">
        <v>3</v>
      </c>
      <c r="O99" s="168"/>
      <c r="P99" s="167">
        <v>3</v>
      </c>
      <c r="Q99" s="166"/>
      <c r="R99" s="154">
        <f t="shared" si="7"/>
        <v>1</v>
      </c>
      <c r="S99" s="154" t="str">
        <f t="shared" si="8"/>
        <v/>
      </c>
      <c r="T99" s="154">
        <f t="shared" si="9"/>
        <v>0.25</v>
      </c>
      <c r="U99" s="154" t="str">
        <f t="shared" si="10"/>
        <v/>
      </c>
      <c r="V99" s="133" t="s">
        <v>4245</v>
      </c>
      <c r="W99" s="149">
        <v>1</v>
      </c>
      <c r="X99" s="149">
        <v>0</v>
      </c>
      <c r="Y99" s="149">
        <v>0</v>
      </c>
      <c r="Z99" s="149">
        <v>0</v>
      </c>
      <c r="AA99" s="169">
        <v>0.02</v>
      </c>
      <c r="AB99" s="170">
        <f t="shared" si="12"/>
        <v>0.02</v>
      </c>
      <c r="AC99" s="170">
        <f t="shared" si="11"/>
        <v>0.02</v>
      </c>
      <c r="AD99" s="163"/>
      <c r="AE99" s="163"/>
    </row>
    <row r="100" spans="1:31" ht="50" x14ac:dyDescent="0.35">
      <c r="A100" s="137" t="s">
        <v>19</v>
      </c>
      <c r="B100" s="137">
        <v>25</v>
      </c>
      <c r="C100" s="137" t="s">
        <v>4535</v>
      </c>
      <c r="D100" s="138" t="s">
        <v>4450</v>
      </c>
      <c r="E100" s="138" t="s">
        <v>4450</v>
      </c>
      <c r="F100" s="215"/>
      <c r="G100" s="152" t="s">
        <v>1832</v>
      </c>
      <c r="H100" s="152" t="s">
        <v>1893</v>
      </c>
      <c r="I100" s="133" t="s">
        <v>1894</v>
      </c>
      <c r="J100" s="149">
        <v>1</v>
      </c>
      <c r="K100" s="133" t="s">
        <v>1892</v>
      </c>
      <c r="L100" s="165">
        <v>4</v>
      </c>
      <c r="M100" s="166"/>
      <c r="N100" s="167">
        <v>1</v>
      </c>
      <c r="O100" s="168"/>
      <c r="P100" s="167">
        <v>1</v>
      </c>
      <c r="Q100" s="166"/>
      <c r="R100" s="154">
        <f t="shared" si="7"/>
        <v>1</v>
      </c>
      <c r="S100" s="154" t="str">
        <f t="shared" si="8"/>
        <v/>
      </c>
      <c r="T100" s="154">
        <f t="shared" si="9"/>
        <v>0.25</v>
      </c>
      <c r="U100" s="154" t="str">
        <f t="shared" si="10"/>
        <v/>
      </c>
      <c r="V100" s="133" t="s">
        <v>4246</v>
      </c>
      <c r="W100" s="149">
        <v>1</v>
      </c>
      <c r="X100" s="149">
        <v>0</v>
      </c>
      <c r="Y100" s="149">
        <v>0</v>
      </c>
      <c r="Z100" s="149">
        <v>0</v>
      </c>
      <c r="AA100" s="169">
        <v>0.04</v>
      </c>
      <c r="AB100" s="170">
        <f t="shared" si="12"/>
        <v>0.04</v>
      </c>
      <c r="AC100" s="170">
        <f t="shared" si="11"/>
        <v>0.04</v>
      </c>
      <c r="AD100" s="163"/>
      <c r="AE100" s="163"/>
    </row>
    <row r="101" spans="1:31" ht="20" x14ac:dyDescent="0.35">
      <c r="A101" s="137" t="s">
        <v>19</v>
      </c>
      <c r="B101" s="137">
        <v>26</v>
      </c>
      <c r="C101" s="137" t="s">
        <v>4536</v>
      </c>
      <c r="D101" s="138" t="s">
        <v>4450</v>
      </c>
      <c r="E101" s="138" t="s">
        <v>4450</v>
      </c>
      <c r="F101" s="215"/>
      <c r="G101" s="152" t="s">
        <v>1835</v>
      </c>
      <c r="H101" s="152" t="s">
        <v>1895</v>
      </c>
      <c r="I101" s="133" t="s">
        <v>1896</v>
      </c>
      <c r="J101" s="149">
        <v>1</v>
      </c>
      <c r="K101" s="133" t="s">
        <v>1897</v>
      </c>
      <c r="L101" s="165">
        <v>2</v>
      </c>
      <c r="M101" s="166"/>
      <c r="N101" s="167"/>
      <c r="O101" s="168"/>
      <c r="P101" s="167"/>
      <c r="Q101" s="166"/>
      <c r="R101" s="154" t="str">
        <f t="shared" si="7"/>
        <v/>
      </c>
      <c r="S101" s="154" t="str">
        <f t="shared" si="8"/>
        <v/>
      </c>
      <c r="T101" s="154">
        <f t="shared" si="9"/>
        <v>0</v>
      </c>
      <c r="U101" s="154" t="str">
        <f t="shared" si="10"/>
        <v/>
      </c>
      <c r="V101" s="133" t="s">
        <v>4247</v>
      </c>
      <c r="W101" s="149" t="s">
        <v>4450</v>
      </c>
      <c r="X101" s="149">
        <v>0</v>
      </c>
      <c r="Y101" s="149" t="s">
        <v>4450</v>
      </c>
      <c r="Z101" s="149">
        <v>0</v>
      </c>
      <c r="AA101" s="169">
        <v>0.03</v>
      </c>
      <c r="AB101" s="170" t="str">
        <f t="shared" si="12"/>
        <v/>
      </c>
      <c r="AC101" s="170" t="str">
        <f t="shared" si="11"/>
        <v/>
      </c>
      <c r="AD101" s="163"/>
      <c r="AE101" s="163"/>
    </row>
    <row r="102" spans="1:31" ht="20" x14ac:dyDescent="0.35">
      <c r="A102" s="137" t="s">
        <v>19</v>
      </c>
      <c r="B102" s="137">
        <v>27</v>
      </c>
      <c r="C102" s="137" t="s">
        <v>4537</v>
      </c>
      <c r="D102" s="138" t="s">
        <v>1040</v>
      </c>
      <c r="E102" s="138" t="s">
        <v>1119</v>
      </c>
      <c r="F102" s="215"/>
      <c r="G102" s="152" t="s">
        <v>1837</v>
      </c>
      <c r="H102" s="152" t="s">
        <v>1898</v>
      </c>
      <c r="I102" s="133" t="s">
        <v>1120</v>
      </c>
      <c r="J102" s="149">
        <v>1</v>
      </c>
      <c r="K102" s="133" t="s">
        <v>1899</v>
      </c>
      <c r="L102" s="165">
        <v>2</v>
      </c>
      <c r="M102" s="166">
        <v>6000000000</v>
      </c>
      <c r="N102" s="167"/>
      <c r="O102" s="168"/>
      <c r="P102" s="167"/>
      <c r="Q102" s="166">
        <v>1584488400</v>
      </c>
      <c r="R102" s="154" t="str">
        <f t="shared" si="7"/>
        <v/>
      </c>
      <c r="S102" s="154" t="str">
        <f t="shared" si="8"/>
        <v/>
      </c>
      <c r="T102" s="154">
        <f t="shared" si="9"/>
        <v>0</v>
      </c>
      <c r="U102" s="154">
        <f t="shared" si="10"/>
        <v>0.26408140000000002</v>
      </c>
      <c r="V102" s="133" t="s">
        <v>4248</v>
      </c>
      <c r="W102" s="149" t="s">
        <v>4450</v>
      </c>
      <c r="X102" s="149" t="s">
        <v>4450</v>
      </c>
      <c r="Y102" s="149">
        <v>0</v>
      </c>
      <c r="Z102" s="149">
        <v>0</v>
      </c>
      <c r="AA102" s="169">
        <v>0.05</v>
      </c>
      <c r="AB102" s="170" t="str">
        <f t="shared" si="12"/>
        <v/>
      </c>
      <c r="AC102" s="170" t="str">
        <f t="shared" si="11"/>
        <v/>
      </c>
      <c r="AD102" s="163"/>
      <c r="AE102" s="163"/>
    </row>
    <row r="103" spans="1:31" ht="30" x14ac:dyDescent="0.35">
      <c r="A103" s="137" t="s">
        <v>19</v>
      </c>
      <c r="B103" s="137">
        <v>28</v>
      </c>
      <c r="C103" s="137" t="s">
        <v>4538</v>
      </c>
      <c r="D103" s="138" t="s">
        <v>1042</v>
      </c>
      <c r="E103" s="138" t="s">
        <v>1121</v>
      </c>
      <c r="F103" s="215"/>
      <c r="G103" s="152" t="s">
        <v>1839</v>
      </c>
      <c r="H103" s="152" t="s">
        <v>1900</v>
      </c>
      <c r="I103" s="133" t="s">
        <v>3300</v>
      </c>
      <c r="J103" s="149">
        <v>0.83</v>
      </c>
      <c r="K103" s="133" t="s">
        <v>1901</v>
      </c>
      <c r="L103" s="165">
        <v>4</v>
      </c>
      <c r="M103" s="166">
        <v>4000000000</v>
      </c>
      <c r="N103" s="167">
        <v>1</v>
      </c>
      <c r="O103" s="168">
        <v>1000000000</v>
      </c>
      <c r="P103" s="167">
        <v>1</v>
      </c>
      <c r="Q103" s="166">
        <v>1240312602</v>
      </c>
      <c r="R103" s="154">
        <f t="shared" si="7"/>
        <v>1</v>
      </c>
      <c r="S103" s="154">
        <f t="shared" si="8"/>
        <v>1.2403126019999999</v>
      </c>
      <c r="T103" s="154">
        <f t="shared" si="9"/>
        <v>0.25</v>
      </c>
      <c r="U103" s="154">
        <f t="shared" si="10"/>
        <v>0.31007815049999998</v>
      </c>
      <c r="V103" s="133" t="s">
        <v>4249</v>
      </c>
      <c r="W103" s="149">
        <v>1</v>
      </c>
      <c r="X103" s="149">
        <v>0</v>
      </c>
      <c r="Y103" s="149">
        <v>0</v>
      </c>
      <c r="Z103" s="149">
        <v>0</v>
      </c>
      <c r="AA103" s="169">
        <v>4.9799999999999997E-2</v>
      </c>
      <c r="AB103" s="170">
        <f t="shared" si="12"/>
        <v>4.9799999999999997E-2</v>
      </c>
      <c r="AC103" s="170">
        <f t="shared" si="11"/>
        <v>4.9799999999999997E-2</v>
      </c>
      <c r="AD103" s="163"/>
      <c r="AE103" s="163"/>
    </row>
    <row r="104" spans="1:31" ht="30" x14ac:dyDescent="0.35">
      <c r="A104" s="137" t="s">
        <v>19</v>
      </c>
      <c r="B104" s="137">
        <v>29</v>
      </c>
      <c r="C104" s="137" t="s">
        <v>4539</v>
      </c>
      <c r="D104" s="138" t="s">
        <v>1042</v>
      </c>
      <c r="E104" s="138" t="s">
        <v>1122</v>
      </c>
      <c r="F104" s="215"/>
      <c r="G104" s="152" t="s">
        <v>1839</v>
      </c>
      <c r="H104" s="152" t="s">
        <v>3600</v>
      </c>
      <c r="I104" s="133" t="s">
        <v>3301</v>
      </c>
      <c r="J104" s="149">
        <v>0.1</v>
      </c>
      <c r="K104" s="133" t="s">
        <v>1841</v>
      </c>
      <c r="L104" s="165">
        <v>1</v>
      </c>
      <c r="M104" s="166">
        <v>500000000</v>
      </c>
      <c r="N104" s="167"/>
      <c r="O104" s="168"/>
      <c r="P104" s="167"/>
      <c r="Q104" s="166">
        <v>313525000</v>
      </c>
      <c r="R104" s="154" t="str">
        <f t="shared" si="7"/>
        <v/>
      </c>
      <c r="S104" s="154" t="str">
        <f t="shared" si="8"/>
        <v/>
      </c>
      <c r="T104" s="154">
        <f t="shared" si="9"/>
        <v>0</v>
      </c>
      <c r="U104" s="154">
        <f t="shared" si="10"/>
        <v>0.62705</v>
      </c>
      <c r="V104" s="133" t="s">
        <v>4250</v>
      </c>
      <c r="W104" s="149" t="s">
        <v>4450</v>
      </c>
      <c r="X104" s="149" t="s">
        <v>4450</v>
      </c>
      <c r="Y104" s="149">
        <v>0</v>
      </c>
      <c r="Z104" s="149" t="s">
        <v>4450</v>
      </c>
      <c r="AA104" s="169">
        <v>6.0000000000000001E-3</v>
      </c>
      <c r="AB104" s="170" t="str">
        <f t="shared" si="12"/>
        <v/>
      </c>
      <c r="AC104" s="170" t="str">
        <f t="shared" si="11"/>
        <v/>
      </c>
      <c r="AD104" s="163"/>
      <c r="AE104" s="163"/>
    </row>
    <row r="105" spans="1:31" ht="30" x14ac:dyDescent="0.35">
      <c r="A105" s="137" t="s">
        <v>19</v>
      </c>
      <c r="B105" s="137">
        <v>30</v>
      </c>
      <c r="C105" s="137" t="s">
        <v>4540</v>
      </c>
      <c r="D105" s="138" t="s">
        <v>1042</v>
      </c>
      <c r="E105" s="138" t="s">
        <v>1123</v>
      </c>
      <c r="F105" s="215"/>
      <c r="G105" s="152" t="s">
        <v>1839</v>
      </c>
      <c r="H105" s="152" t="s">
        <v>3601</v>
      </c>
      <c r="I105" s="133" t="s">
        <v>3302</v>
      </c>
      <c r="J105" s="149">
        <v>7.0000000000000007E-2</v>
      </c>
      <c r="K105" s="133" t="s">
        <v>1842</v>
      </c>
      <c r="L105" s="165">
        <v>4</v>
      </c>
      <c r="M105" s="166">
        <v>340000000</v>
      </c>
      <c r="N105" s="167">
        <v>1</v>
      </c>
      <c r="O105" s="168">
        <v>85000000</v>
      </c>
      <c r="P105" s="167">
        <v>1</v>
      </c>
      <c r="Q105" s="166">
        <v>120221990</v>
      </c>
      <c r="R105" s="154">
        <f t="shared" si="7"/>
        <v>1</v>
      </c>
      <c r="S105" s="154">
        <f t="shared" si="8"/>
        <v>1.4143763529411764</v>
      </c>
      <c r="T105" s="154">
        <f t="shared" si="9"/>
        <v>0.25</v>
      </c>
      <c r="U105" s="154">
        <f t="shared" si="10"/>
        <v>0.35359408823529409</v>
      </c>
      <c r="V105" s="133" t="s">
        <v>4251</v>
      </c>
      <c r="W105" s="149">
        <v>1</v>
      </c>
      <c r="X105" s="149">
        <v>0</v>
      </c>
      <c r="Y105" s="149">
        <v>0</v>
      </c>
      <c r="Z105" s="149">
        <v>0</v>
      </c>
      <c r="AA105" s="169">
        <v>4.2000000000000006E-3</v>
      </c>
      <c r="AB105" s="170">
        <f t="shared" si="12"/>
        <v>4.2000000000000006E-3</v>
      </c>
      <c r="AC105" s="170">
        <f t="shared" si="11"/>
        <v>4.2000000000000006E-3</v>
      </c>
      <c r="AD105" s="163"/>
      <c r="AE105" s="163"/>
    </row>
    <row r="106" spans="1:31" ht="20" x14ac:dyDescent="0.35">
      <c r="A106" s="137" t="s">
        <v>19</v>
      </c>
      <c r="B106" s="137">
        <v>31</v>
      </c>
      <c r="C106" s="137" t="s">
        <v>4541</v>
      </c>
      <c r="D106" s="138" t="s">
        <v>4450</v>
      </c>
      <c r="E106" s="138" t="s">
        <v>4450</v>
      </c>
      <c r="F106" s="215"/>
      <c r="G106" s="152" t="s">
        <v>1843</v>
      </c>
      <c r="H106" s="152" t="s">
        <v>1902</v>
      </c>
      <c r="I106" s="133" t="s">
        <v>1903</v>
      </c>
      <c r="J106" s="149">
        <v>0.2</v>
      </c>
      <c r="K106" s="133" t="s">
        <v>3311</v>
      </c>
      <c r="L106" s="165">
        <v>2</v>
      </c>
      <c r="M106" s="166"/>
      <c r="N106" s="167"/>
      <c r="O106" s="168"/>
      <c r="P106" s="167"/>
      <c r="Q106" s="166"/>
      <c r="R106" s="154" t="str">
        <f t="shared" si="7"/>
        <v/>
      </c>
      <c r="S106" s="154" t="str">
        <f t="shared" si="8"/>
        <v/>
      </c>
      <c r="T106" s="154">
        <f t="shared" si="9"/>
        <v>0</v>
      </c>
      <c r="U106" s="154" t="str">
        <f t="shared" si="10"/>
        <v/>
      </c>
      <c r="V106" s="133" t="s">
        <v>4252</v>
      </c>
      <c r="W106" s="149" t="s">
        <v>4450</v>
      </c>
      <c r="X106" s="149">
        <v>0</v>
      </c>
      <c r="Y106" s="149" t="s">
        <v>4450</v>
      </c>
      <c r="Z106" s="149">
        <v>0</v>
      </c>
      <c r="AA106" s="169">
        <v>1.2E-2</v>
      </c>
      <c r="AB106" s="170" t="str">
        <f t="shared" si="12"/>
        <v/>
      </c>
      <c r="AC106" s="170" t="str">
        <f t="shared" si="11"/>
        <v/>
      </c>
      <c r="AD106" s="163"/>
      <c r="AE106" s="163"/>
    </row>
    <row r="107" spans="1:31" ht="20" x14ac:dyDescent="0.35">
      <c r="A107" s="137" t="s">
        <v>19</v>
      </c>
      <c r="B107" s="137">
        <v>32</v>
      </c>
      <c r="C107" s="137" t="s">
        <v>4542</v>
      </c>
      <c r="D107" s="138" t="s">
        <v>4450</v>
      </c>
      <c r="E107" s="138" t="s">
        <v>4450</v>
      </c>
      <c r="F107" s="215"/>
      <c r="G107" s="152" t="s">
        <v>1843</v>
      </c>
      <c r="H107" s="152" t="s">
        <v>1904</v>
      </c>
      <c r="I107" s="133" t="s">
        <v>1905</v>
      </c>
      <c r="J107" s="149">
        <v>0.2</v>
      </c>
      <c r="K107" s="133" t="s">
        <v>1906</v>
      </c>
      <c r="L107" s="165">
        <v>4</v>
      </c>
      <c r="M107" s="166"/>
      <c r="N107" s="167">
        <v>1</v>
      </c>
      <c r="O107" s="168"/>
      <c r="P107" s="167">
        <v>1</v>
      </c>
      <c r="Q107" s="166"/>
      <c r="R107" s="154">
        <f t="shared" si="7"/>
        <v>1</v>
      </c>
      <c r="S107" s="154" t="str">
        <f t="shared" si="8"/>
        <v/>
      </c>
      <c r="T107" s="154">
        <f t="shared" si="9"/>
        <v>0.25</v>
      </c>
      <c r="U107" s="154" t="str">
        <f t="shared" si="10"/>
        <v/>
      </c>
      <c r="V107" s="133" t="s">
        <v>4253</v>
      </c>
      <c r="W107" s="149">
        <v>1</v>
      </c>
      <c r="X107" s="149">
        <v>0</v>
      </c>
      <c r="Y107" s="149">
        <v>0</v>
      </c>
      <c r="Z107" s="149">
        <v>0</v>
      </c>
      <c r="AA107" s="169">
        <v>1.2E-2</v>
      </c>
      <c r="AB107" s="170">
        <f t="shared" si="12"/>
        <v>1.2E-2</v>
      </c>
      <c r="AC107" s="170">
        <f t="shared" si="11"/>
        <v>1.2E-2</v>
      </c>
      <c r="AD107" s="163"/>
      <c r="AE107" s="163"/>
    </row>
    <row r="108" spans="1:31" ht="30" x14ac:dyDescent="0.35">
      <c r="A108" s="137" t="s">
        <v>19</v>
      </c>
      <c r="B108" s="137">
        <v>33</v>
      </c>
      <c r="C108" s="137" t="s">
        <v>4543</v>
      </c>
      <c r="D108" s="138" t="s">
        <v>4450</v>
      </c>
      <c r="E108" s="138" t="s">
        <v>4450</v>
      </c>
      <c r="F108" s="215"/>
      <c r="G108" s="152" t="s">
        <v>1843</v>
      </c>
      <c r="H108" s="152" t="s">
        <v>1907</v>
      </c>
      <c r="I108" s="133" t="s">
        <v>1908</v>
      </c>
      <c r="J108" s="149">
        <v>0.2</v>
      </c>
      <c r="K108" s="133" t="s">
        <v>1917</v>
      </c>
      <c r="L108" s="165">
        <v>10</v>
      </c>
      <c r="M108" s="166"/>
      <c r="N108" s="167">
        <v>5</v>
      </c>
      <c r="O108" s="168"/>
      <c r="P108" s="167">
        <v>5</v>
      </c>
      <c r="Q108" s="166"/>
      <c r="R108" s="154">
        <f t="shared" si="7"/>
        <v>1</v>
      </c>
      <c r="S108" s="154" t="str">
        <f t="shared" si="8"/>
        <v/>
      </c>
      <c r="T108" s="154">
        <f t="shared" si="9"/>
        <v>0.5</v>
      </c>
      <c r="U108" s="154" t="str">
        <f t="shared" si="10"/>
        <v/>
      </c>
      <c r="V108" s="133" t="s">
        <v>4254</v>
      </c>
      <c r="W108" s="149">
        <v>1</v>
      </c>
      <c r="X108" s="149">
        <v>0</v>
      </c>
      <c r="Y108" s="149" t="s">
        <v>4450</v>
      </c>
      <c r="Z108" s="149" t="s">
        <v>4450</v>
      </c>
      <c r="AA108" s="169">
        <v>1.2E-2</v>
      </c>
      <c r="AB108" s="170">
        <f t="shared" si="12"/>
        <v>1.2E-2</v>
      </c>
      <c r="AC108" s="170">
        <f t="shared" si="11"/>
        <v>1.2E-2</v>
      </c>
      <c r="AD108" s="163"/>
      <c r="AE108" s="163"/>
    </row>
    <row r="109" spans="1:31" ht="30" x14ac:dyDescent="0.35">
      <c r="A109" s="137" t="s">
        <v>19</v>
      </c>
      <c r="B109" s="137">
        <v>34</v>
      </c>
      <c r="C109" s="137" t="s">
        <v>4544</v>
      </c>
      <c r="D109" s="138" t="s">
        <v>4450</v>
      </c>
      <c r="E109" s="138" t="s">
        <v>4450</v>
      </c>
      <c r="F109" s="215"/>
      <c r="G109" s="152" t="s">
        <v>1843</v>
      </c>
      <c r="H109" s="152" t="s">
        <v>1909</v>
      </c>
      <c r="I109" s="133" t="s">
        <v>1910</v>
      </c>
      <c r="J109" s="149">
        <v>0.2</v>
      </c>
      <c r="K109" s="133" t="s">
        <v>1919</v>
      </c>
      <c r="L109" s="165">
        <v>3</v>
      </c>
      <c r="M109" s="166"/>
      <c r="N109" s="167">
        <v>1</v>
      </c>
      <c r="O109" s="168"/>
      <c r="P109" s="167">
        <v>1</v>
      </c>
      <c r="Q109" s="166"/>
      <c r="R109" s="154">
        <f t="shared" si="7"/>
        <v>1</v>
      </c>
      <c r="S109" s="154" t="str">
        <f t="shared" si="8"/>
        <v/>
      </c>
      <c r="T109" s="154">
        <f t="shared" si="9"/>
        <v>0.33333333333333331</v>
      </c>
      <c r="U109" s="154" t="str">
        <f t="shared" si="10"/>
        <v/>
      </c>
      <c r="V109" s="133" t="s">
        <v>4255</v>
      </c>
      <c r="W109" s="149">
        <v>1</v>
      </c>
      <c r="X109" s="149">
        <v>0</v>
      </c>
      <c r="Y109" s="149">
        <v>0</v>
      </c>
      <c r="Z109" s="149" t="s">
        <v>4450</v>
      </c>
      <c r="AA109" s="169">
        <v>1.2E-2</v>
      </c>
      <c r="AB109" s="170">
        <f t="shared" si="12"/>
        <v>1.2E-2</v>
      </c>
      <c r="AC109" s="170">
        <f t="shared" si="11"/>
        <v>1.2E-2</v>
      </c>
      <c r="AD109" s="163"/>
      <c r="AE109" s="163"/>
    </row>
    <row r="110" spans="1:31" ht="30" x14ac:dyDescent="0.35">
      <c r="A110" s="137" t="s">
        <v>19</v>
      </c>
      <c r="B110" s="137">
        <v>35</v>
      </c>
      <c r="C110" s="137" t="s">
        <v>4545</v>
      </c>
      <c r="D110" s="138" t="s">
        <v>4450</v>
      </c>
      <c r="E110" s="138" t="s">
        <v>4450</v>
      </c>
      <c r="F110" s="215"/>
      <c r="G110" s="152" t="s">
        <v>1843</v>
      </c>
      <c r="H110" s="152" t="s">
        <v>1911</v>
      </c>
      <c r="I110" s="133" t="s">
        <v>1912</v>
      </c>
      <c r="J110" s="149">
        <v>0.2</v>
      </c>
      <c r="K110" s="133" t="s">
        <v>1918</v>
      </c>
      <c r="L110" s="165">
        <v>7</v>
      </c>
      <c r="M110" s="166"/>
      <c r="N110" s="167">
        <v>1</v>
      </c>
      <c r="O110" s="168"/>
      <c r="P110" s="167">
        <v>1</v>
      </c>
      <c r="Q110" s="166"/>
      <c r="R110" s="154">
        <f t="shared" si="7"/>
        <v>1</v>
      </c>
      <c r="S110" s="154" t="str">
        <f t="shared" si="8"/>
        <v/>
      </c>
      <c r="T110" s="154">
        <f t="shared" si="9"/>
        <v>0.14285714285714285</v>
      </c>
      <c r="U110" s="154" t="str">
        <f t="shared" si="10"/>
        <v/>
      </c>
      <c r="V110" s="133" t="s">
        <v>4256</v>
      </c>
      <c r="W110" s="149">
        <v>1</v>
      </c>
      <c r="X110" s="149">
        <v>0</v>
      </c>
      <c r="Y110" s="149">
        <v>0</v>
      </c>
      <c r="Z110" s="149">
        <v>0</v>
      </c>
      <c r="AA110" s="169">
        <v>1.2E-2</v>
      </c>
      <c r="AB110" s="170">
        <f t="shared" si="12"/>
        <v>1.2E-2</v>
      </c>
      <c r="AC110" s="170">
        <f t="shared" si="11"/>
        <v>1.2E-2</v>
      </c>
      <c r="AD110" s="163"/>
      <c r="AE110" s="163"/>
    </row>
    <row r="111" spans="1:31" ht="30" x14ac:dyDescent="0.35">
      <c r="A111" s="137" t="s">
        <v>19</v>
      </c>
      <c r="B111" s="137">
        <v>36</v>
      </c>
      <c r="C111" s="137" t="s">
        <v>4546</v>
      </c>
      <c r="D111" s="138" t="s">
        <v>4450</v>
      </c>
      <c r="E111" s="138" t="s">
        <v>4450</v>
      </c>
      <c r="F111" s="215"/>
      <c r="G111" s="152" t="s">
        <v>1846</v>
      </c>
      <c r="H111" s="152" t="s">
        <v>1913</v>
      </c>
      <c r="I111" s="133" t="s">
        <v>3312</v>
      </c>
      <c r="J111" s="149">
        <v>1</v>
      </c>
      <c r="K111" s="133" t="s">
        <v>3313</v>
      </c>
      <c r="L111" s="165">
        <v>30</v>
      </c>
      <c r="M111" s="166"/>
      <c r="N111" s="167">
        <v>5</v>
      </c>
      <c r="O111" s="168"/>
      <c r="P111" s="167">
        <v>5</v>
      </c>
      <c r="Q111" s="166"/>
      <c r="R111" s="154">
        <f t="shared" si="7"/>
        <v>1</v>
      </c>
      <c r="S111" s="154" t="str">
        <f t="shared" si="8"/>
        <v/>
      </c>
      <c r="T111" s="154">
        <f t="shared" si="9"/>
        <v>0.16666666666666666</v>
      </c>
      <c r="U111" s="154" t="str">
        <f t="shared" si="10"/>
        <v/>
      </c>
      <c r="V111" s="133" t="s">
        <v>4257</v>
      </c>
      <c r="W111" s="149">
        <v>1</v>
      </c>
      <c r="X111" s="149">
        <v>0</v>
      </c>
      <c r="Y111" s="149">
        <v>0</v>
      </c>
      <c r="Z111" s="149">
        <v>0</v>
      </c>
      <c r="AA111" s="169">
        <v>0.05</v>
      </c>
      <c r="AB111" s="170">
        <f t="shared" si="12"/>
        <v>0.05</v>
      </c>
      <c r="AC111" s="170">
        <f t="shared" si="11"/>
        <v>0.05</v>
      </c>
      <c r="AD111" s="163"/>
      <c r="AE111" s="163"/>
    </row>
    <row r="112" spans="1:31" ht="40" x14ac:dyDescent="0.35">
      <c r="A112" s="137" t="s">
        <v>19</v>
      </c>
      <c r="B112" s="137">
        <v>37</v>
      </c>
      <c r="C112" s="137" t="s">
        <v>4547</v>
      </c>
      <c r="D112" s="138" t="s">
        <v>4450</v>
      </c>
      <c r="E112" s="138" t="s">
        <v>4450</v>
      </c>
      <c r="F112" s="215"/>
      <c r="G112" s="152" t="s">
        <v>1849</v>
      </c>
      <c r="H112" s="152" t="s">
        <v>1914</v>
      </c>
      <c r="I112" s="133" t="s">
        <v>1915</v>
      </c>
      <c r="J112" s="149">
        <v>1</v>
      </c>
      <c r="K112" s="133" t="s">
        <v>1916</v>
      </c>
      <c r="L112" s="165">
        <v>12</v>
      </c>
      <c r="M112" s="166"/>
      <c r="N112" s="167">
        <v>3</v>
      </c>
      <c r="O112" s="168"/>
      <c r="P112" s="167">
        <v>3</v>
      </c>
      <c r="Q112" s="166"/>
      <c r="R112" s="154">
        <f t="shared" si="7"/>
        <v>1</v>
      </c>
      <c r="S112" s="154" t="str">
        <f t="shared" si="8"/>
        <v/>
      </c>
      <c r="T112" s="154">
        <f t="shared" si="9"/>
        <v>0.25</v>
      </c>
      <c r="U112" s="154" t="str">
        <f t="shared" si="10"/>
        <v/>
      </c>
      <c r="V112" s="133" t="s">
        <v>4258</v>
      </c>
      <c r="W112" s="149">
        <v>1</v>
      </c>
      <c r="X112" s="149">
        <v>0</v>
      </c>
      <c r="Y112" s="149">
        <v>0</v>
      </c>
      <c r="Z112" s="149">
        <v>0</v>
      </c>
      <c r="AA112" s="169">
        <v>0.11</v>
      </c>
      <c r="AB112" s="170">
        <f t="shared" si="12"/>
        <v>0.11</v>
      </c>
      <c r="AC112" s="170">
        <f t="shared" si="11"/>
        <v>0.11</v>
      </c>
      <c r="AD112" s="163"/>
      <c r="AE112" s="163"/>
    </row>
    <row r="113" spans="1:31" ht="20" x14ac:dyDescent="0.35">
      <c r="A113" s="137" t="s">
        <v>21</v>
      </c>
      <c r="B113" s="137">
        <v>1</v>
      </c>
      <c r="C113" s="137" t="s">
        <v>4548</v>
      </c>
      <c r="D113" s="138" t="s">
        <v>4450</v>
      </c>
      <c r="E113" s="138" t="s">
        <v>4450</v>
      </c>
      <c r="F113" s="214" t="s">
        <v>20</v>
      </c>
      <c r="G113" s="142" t="s">
        <v>2165</v>
      </c>
      <c r="H113" s="142" t="s">
        <v>2173</v>
      </c>
      <c r="I113" s="128" t="s">
        <v>854</v>
      </c>
      <c r="J113" s="145">
        <v>1</v>
      </c>
      <c r="K113" s="128" t="s">
        <v>885</v>
      </c>
      <c r="L113" s="156">
        <v>4</v>
      </c>
      <c r="M113" s="157"/>
      <c r="N113" s="164">
        <v>1</v>
      </c>
      <c r="O113" s="158"/>
      <c r="P113" s="164">
        <v>1</v>
      </c>
      <c r="Q113" s="157"/>
      <c r="R113" s="155">
        <f t="shared" si="7"/>
        <v>1</v>
      </c>
      <c r="S113" s="155" t="str">
        <f t="shared" si="8"/>
        <v/>
      </c>
      <c r="T113" s="155">
        <f t="shared" si="9"/>
        <v>0.25</v>
      </c>
      <c r="U113" s="155" t="str">
        <f t="shared" si="10"/>
        <v/>
      </c>
      <c r="V113" s="128" t="s">
        <v>3885</v>
      </c>
      <c r="W113" s="145">
        <v>1</v>
      </c>
      <c r="X113" s="145">
        <v>0</v>
      </c>
      <c r="Y113" s="145">
        <v>0</v>
      </c>
      <c r="Z113" s="145">
        <v>0</v>
      </c>
      <c r="AA113" s="161">
        <v>2.5000000000000001E-2</v>
      </c>
      <c r="AB113" s="162">
        <f t="shared" si="12"/>
        <v>2.5000000000000001E-2</v>
      </c>
      <c r="AC113" s="162">
        <f t="shared" si="11"/>
        <v>2.5000000000000001E-2</v>
      </c>
      <c r="AD113" s="163"/>
      <c r="AE113" s="163"/>
    </row>
    <row r="114" spans="1:31" ht="20" x14ac:dyDescent="0.35">
      <c r="A114" s="137" t="s">
        <v>21</v>
      </c>
      <c r="B114" s="137">
        <v>2</v>
      </c>
      <c r="C114" s="137" t="s">
        <v>4549</v>
      </c>
      <c r="D114" s="138" t="s">
        <v>4450</v>
      </c>
      <c r="E114" s="138" t="s">
        <v>4450</v>
      </c>
      <c r="F114" s="214"/>
      <c r="G114" s="142" t="s">
        <v>2166</v>
      </c>
      <c r="H114" s="142" t="s">
        <v>2174</v>
      </c>
      <c r="I114" s="128" t="s">
        <v>866</v>
      </c>
      <c r="J114" s="145">
        <v>1</v>
      </c>
      <c r="K114" s="128" t="s">
        <v>886</v>
      </c>
      <c r="L114" s="156">
        <v>4</v>
      </c>
      <c r="M114" s="157"/>
      <c r="N114" s="164">
        <v>1</v>
      </c>
      <c r="O114" s="158"/>
      <c r="P114" s="164">
        <v>1</v>
      </c>
      <c r="Q114" s="157"/>
      <c r="R114" s="155">
        <f t="shared" si="7"/>
        <v>1</v>
      </c>
      <c r="S114" s="155" t="str">
        <f t="shared" si="8"/>
        <v/>
      </c>
      <c r="T114" s="155">
        <f t="shared" si="9"/>
        <v>0.25</v>
      </c>
      <c r="U114" s="155" t="str">
        <f t="shared" si="10"/>
        <v/>
      </c>
      <c r="V114" s="128" t="s">
        <v>3886</v>
      </c>
      <c r="W114" s="145">
        <v>1</v>
      </c>
      <c r="X114" s="145">
        <v>0</v>
      </c>
      <c r="Y114" s="145">
        <v>0</v>
      </c>
      <c r="Z114" s="145">
        <v>0</v>
      </c>
      <c r="AA114" s="161">
        <v>2.5000000000000001E-2</v>
      </c>
      <c r="AB114" s="162">
        <f t="shared" si="12"/>
        <v>2.5000000000000001E-2</v>
      </c>
      <c r="AC114" s="162">
        <f t="shared" si="11"/>
        <v>2.5000000000000001E-2</v>
      </c>
      <c r="AD114" s="163"/>
      <c r="AE114" s="163"/>
    </row>
    <row r="115" spans="1:31" ht="20" x14ac:dyDescent="0.35">
      <c r="A115" s="137" t="s">
        <v>21</v>
      </c>
      <c r="B115" s="137">
        <v>3</v>
      </c>
      <c r="C115" s="137" t="s">
        <v>4550</v>
      </c>
      <c r="D115" s="138" t="s">
        <v>4450</v>
      </c>
      <c r="E115" s="138" t="s">
        <v>4450</v>
      </c>
      <c r="F115" s="214"/>
      <c r="G115" s="142" t="s">
        <v>2167</v>
      </c>
      <c r="H115" s="142" t="s">
        <v>2175</v>
      </c>
      <c r="I115" s="128" t="s">
        <v>856</v>
      </c>
      <c r="J115" s="145">
        <v>1</v>
      </c>
      <c r="K115" s="128" t="s">
        <v>887</v>
      </c>
      <c r="L115" s="156">
        <v>4</v>
      </c>
      <c r="M115" s="157"/>
      <c r="N115" s="164">
        <v>1</v>
      </c>
      <c r="O115" s="158"/>
      <c r="P115" s="164">
        <v>1</v>
      </c>
      <c r="Q115" s="157"/>
      <c r="R115" s="155">
        <f t="shared" si="7"/>
        <v>1</v>
      </c>
      <c r="S115" s="155" t="str">
        <f t="shared" si="8"/>
        <v/>
      </c>
      <c r="T115" s="155">
        <f t="shared" si="9"/>
        <v>0.25</v>
      </c>
      <c r="U115" s="155" t="str">
        <f t="shared" si="10"/>
        <v/>
      </c>
      <c r="V115" s="128" t="s">
        <v>3887</v>
      </c>
      <c r="W115" s="145">
        <v>1</v>
      </c>
      <c r="X115" s="145">
        <v>0</v>
      </c>
      <c r="Y115" s="145">
        <v>0</v>
      </c>
      <c r="Z115" s="145">
        <v>0</v>
      </c>
      <c r="AA115" s="161">
        <v>2.5000000000000001E-2</v>
      </c>
      <c r="AB115" s="162">
        <f t="shared" si="12"/>
        <v>2.5000000000000001E-2</v>
      </c>
      <c r="AC115" s="162">
        <f t="shared" si="11"/>
        <v>2.5000000000000001E-2</v>
      </c>
      <c r="AD115" s="163"/>
      <c r="AE115" s="163"/>
    </row>
    <row r="116" spans="1:31" ht="20" x14ac:dyDescent="0.35">
      <c r="A116" s="137" t="s">
        <v>21</v>
      </c>
      <c r="B116" s="137">
        <v>4</v>
      </c>
      <c r="C116" s="137" t="s">
        <v>4551</v>
      </c>
      <c r="D116" s="138" t="s">
        <v>4450</v>
      </c>
      <c r="E116" s="138" t="s">
        <v>4450</v>
      </c>
      <c r="F116" s="214"/>
      <c r="G116" s="142" t="s">
        <v>2168</v>
      </c>
      <c r="H116" s="142" t="s">
        <v>2176</v>
      </c>
      <c r="I116" s="128" t="s">
        <v>857</v>
      </c>
      <c r="J116" s="145">
        <v>1</v>
      </c>
      <c r="K116" s="128" t="s">
        <v>887</v>
      </c>
      <c r="L116" s="156">
        <v>4</v>
      </c>
      <c r="M116" s="157"/>
      <c r="N116" s="164">
        <v>1</v>
      </c>
      <c r="O116" s="158"/>
      <c r="P116" s="164">
        <v>1</v>
      </c>
      <c r="Q116" s="157"/>
      <c r="R116" s="155">
        <f t="shared" si="7"/>
        <v>1</v>
      </c>
      <c r="S116" s="155" t="str">
        <f t="shared" si="8"/>
        <v/>
      </c>
      <c r="T116" s="155">
        <f t="shared" si="9"/>
        <v>0.25</v>
      </c>
      <c r="U116" s="155" t="str">
        <f t="shared" si="10"/>
        <v/>
      </c>
      <c r="V116" s="128" t="s">
        <v>3888</v>
      </c>
      <c r="W116" s="145">
        <v>1</v>
      </c>
      <c r="X116" s="145">
        <v>0</v>
      </c>
      <c r="Y116" s="145">
        <v>0</v>
      </c>
      <c r="Z116" s="145">
        <v>0</v>
      </c>
      <c r="AA116" s="161">
        <v>2.5000000000000001E-2</v>
      </c>
      <c r="AB116" s="162">
        <f t="shared" si="12"/>
        <v>2.5000000000000001E-2</v>
      </c>
      <c r="AC116" s="162">
        <f t="shared" si="11"/>
        <v>2.5000000000000001E-2</v>
      </c>
      <c r="AD116" s="163"/>
      <c r="AE116" s="163"/>
    </row>
    <row r="117" spans="1:31" ht="30" x14ac:dyDescent="0.35">
      <c r="A117" s="137" t="s">
        <v>21</v>
      </c>
      <c r="B117" s="137">
        <v>5</v>
      </c>
      <c r="C117" s="137" t="s">
        <v>4552</v>
      </c>
      <c r="D117" s="138" t="s">
        <v>1080</v>
      </c>
      <c r="E117" s="138" t="s">
        <v>1234</v>
      </c>
      <c r="F117" s="214"/>
      <c r="G117" s="142" t="s">
        <v>2169</v>
      </c>
      <c r="H117" s="142" t="s">
        <v>2177</v>
      </c>
      <c r="I117" s="128" t="s">
        <v>1235</v>
      </c>
      <c r="J117" s="145">
        <v>1</v>
      </c>
      <c r="K117" s="128" t="s">
        <v>2178</v>
      </c>
      <c r="L117" s="156">
        <v>4</v>
      </c>
      <c r="M117" s="157">
        <v>1549910040</v>
      </c>
      <c r="N117" s="164">
        <v>1</v>
      </c>
      <c r="O117" s="158">
        <v>1000000000</v>
      </c>
      <c r="P117" s="164">
        <v>1</v>
      </c>
      <c r="Q117" s="157">
        <v>331500159</v>
      </c>
      <c r="R117" s="155">
        <f t="shared" si="7"/>
        <v>1</v>
      </c>
      <c r="S117" s="155">
        <f t="shared" si="8"/>
        <v>0.33150015900000002</v>
      </c>
      <c r="T117" s="155">
        <f t="shared" si="9"/>
        <v>0.25</v>
      </c>
      <c r="U117" s="155">
        <f t="shared" si="10"/>
        <v>0.21388348384400427</v>
      </c>
      <c r="V117" s="128" t="s">
        <v>4439</v>
      </c>
      <c r="W117" s="145">
        <v>1</v>
      </c>
      <c r="X117" s="145">
        <v>0</v>
      </c>
      <c r="Y117" s="145">
        <v>0</v>
      </c>
      <c r="Z117" s="145">
        <v>0</v>
      </c>
      <c r="AA117" s="161">
        <v>0.42</v>
      </c>
      <c r="AB117" s="162">
        <f t="shared" si="12"/>
        <v>0.42</v>
      </c>
      <c r="AC117" s="162">
        <f t="shared" si="11"/>
        <v>0.42</v>
      </c>
      <c r="AD117" s="163"/>
      <c r="AE117" s="163"/>
    </row>
    <row r="118" spans="1:31" ht="20" x14ac:dyDescent="0.35">
      <c r="A118" s="137" t="s">
        <v>21</v>
      </c>
      <c r="B118" s="137">
        <v>6</v>
      </c>
      <c r="C118" s="137" t="s">
        <v>4553</v>
      </c>
      <c r="D118" s="138" t="s">
        <v>1080</v>
      </c>
      <c r="E118" s="138" t="s">
        <v>1236</v>
      </c>
      <c r="F118" s="214"/>
      <c r="G118" s="142" t="s">
        <v>2169</v>
      </c>
      <c r="H118" s="142" t="s">
        <v>2179</v>
      </c>
      <c r="I118" s="128" t="s">
        <v>1237</v>
      </c>
      <c r="J118" s="145">
        <v>1</v>
      </c>
      <c r="K118" s="128" t="s">
        <v>2180</v>
      </c>
      <c r="L118" s="156">
        <v>4</v>
      </c>
      <c r="M118" s="157"/>
      <c r="N118" s="164">
        <v>1</v>
      </c>
      <c r="O118" s="158"/>
      <c r="P118" s="164">
        <v>1</v>
      </c>
      <c r="Q118" s="157"/>
      <c r="R118" s="155">
        <f t="shared" si="7"/>
        <v>1</v>
      </c>
      <c r="S118" s="155" t="str">
        <f t="shared" si="8"/>
        <v/>
      </c>
      <c r="T118" s="155">
        <f t="shared" si="9"/>
        <v>0.25</v>
      </c>
      <c r="U118" s="155" t="str">
        <f t="shared" si="10"/>
        <v/>
      </c>
      <c r="V118" s="128" t="s">
        <v>4440</v>
      </c>
      <c r="W118" s="145">
        <v>1</v>
      </c>
      <c r="X118" s="145">
        <v>0</v>
      </c>
      <c r="Y118" s="145">
        <v>0</v>
      </c>
      <c r="Z118" s="145">
        <v>0</v>
      </c>
      <c r="AA118" s="161">
        <v>0.42</v>
      </c>
      <c r="AB118" s="162">
        <f t="shared" si="12"/>
        <v>0.42</v>
      </c>
      <c r="AC118" s="162">
        <f t="shared" si="11"/>
        <v>0.42</v>
      </c>
      <c r="AD118" s="163"/>
      <c r="AE118" s="163"/>
    </row>
    <row r="119" spans="1:31" ht="40" x14ac:dyDescent="0.35">
      <c r="A119" s="137" t="s">
        <v>21</v>
      </c>
      <c r="B119" s="137">
        <v>7</v>
      </c>
      <c r="C119" s="137" t="s">
        <v>4554</v>
      </c>
      <c r="D119" s="138" t="s">
        <v>1080</v>
      </c>
      <c r="E119" s="138" t="s">
        <v>1238</v>
      </c>
      <c r="F119" s="214"/>
      <c r="G119" s="142" t="s">
        <v>2169</v>
      </c>
      <c r="H119" s="142" t="s">
        <v>2181</v>
      </c>
      <c r="I119" s="128" t="s">
        <v>1239</v>
      </c>
      <c r="J119" s="145">
        <v>1</v>
      </c>
      <c r="K119" s="128" t="s">
        <v>2182</v>
      </c>
      <c r="L119" s="156">
        <v>15</v>
      </c>
      <c r="M119" s="157"/>
      <c r="N119" s="164"/>
      <c r="O119" s="158"/>
      <c r="P119" s="164"/>
      <c r="Q119" s="157"/>
      <c r="R119" s="155" t="str">
        <f t="shared" si="7"/>
        <v/>
      </c>
      <c r="S119" s="155" t="str">
        <f t="shared" si="8"/>
        <v/>
      </c>
      <c r="T119" s="155">
        <f t="shared" si="9"/>
        <v>0</v>
      </c>
      <c r="U119" s="155" t="str">
        <f t="shared" si="10"/>
        <v/>
      </c>
      <c r="V119" s="128" t="s">
        <v>4121</v>
      </c>
      <c r="W119" s="145" t="s">
        <v>4450</v>
      </c>
      <c r="X119" s="145" t="s">
        <v>4450</v>
      </c>
      <c r="Y119" s="145" t="s">
        <v>4450</v>
      </c>
      <c r="Z119" s="145">
        <v>0</v>
      </c>
      <c r="AA119" s="161">
        <v>0.42</v>
      </c>
      <c r="AB119" s="162" t="str">
        <f t="shared" si="12"/>
        <v/>
      </c>
      <c r="AC119" s="162" t="str">
        <f t="shared" si="11"/>
        <v/>
      </c>
      <c r="AD119" s="163"/>
      <c r="AE119" s="163"/>
    </row>
    <row r="120" spans="1:31" ht="30" x14ac:dyDescent="0.35">
      <c r="A120" s="137" t="s">
        <v>21</v>
      </c>
      <c r="B120" s="137">
        <v>8</v>
      </c>
      <c r="C120" s="137" t="s">
        <v>4555</v>
      </c>
      <c r="D120" s="138" t="s">
        <v>1080</v>
      </c>
      <c r="E120" s="138" t="s">
        <v>1240</v>
      </c>
      <c r="F120" s="214"/>
      <c r="G120" s="142" t="s">
        <v>2169</v>
      </c>
      <c r="H120" s="142" t="s">
        <v>2183</v>
      </c>
      <c r="I120" s="128" t="s">
        <v>1241</v>
      </c>
      <c r="J120" s="145">
        <v>1</v>
      </c>
      <c r="K120" s="128" t="s">
        <v>887</v>
      </c>
      <c r="L120" s="156">
        <v>6</v>
      </c>
      <c r="M120" s="157">
        <v>95100000</v>
      </c>
      <c r="N120" s="164">
        <v>1</v>
      </c>
      <c r="O120" s="158">
        <v>60100000</v>
      </c>
      <c r="P120" s="164">
        <v>1</v>
      </c>
      <c r="Q120" s="157">
        <v>9533332</v>
      </c>
      <c r="R120" s="155">
        <f t="shared" si="7"/>
        <v>1</v>
      </c>
      <c r="S120" s="155">
        <f t="shared" si="8"/>
        <v>0.1586244925124792</v>
      </c>
      <c r="T120" s="155">
        <f t="shared" si="9"/>
        <v>0.16666666666666666</v>
      </c>
      <c r="U120" s="155">
        <f t="shared" si="10"/>
        <v>0.10024534174553101</v>
      </c>
      <c r="V120" s="128" t="s">
        <v>4441</v>
      </c>
      <c r="W120" s="145">
        <v>1</v>
      </c>
      <c r="X120" s="145">
        <v>0</v>
      </c>
      <c r="Y120" s="145">
        <v>0</v>
      </c>
      <c r="Z120" s="145">
        <v>0</v>
      </c>
      <c r="AA120" s="161">
        <v>0.42</v>
      </c>
      <c r="AB120" s="162">
        <f t="shared" si="12"/>
        <v>0.42</v>
      </c>
      <c r="AC120" s="162">
        <f t="shared" si="11"/>
        <v>0.42</v>
      </c>
      <c r="AD120" s="163"/>
      <c r="AE120" s="163"/>
    </row>
    <row r="121" spans="1:31" ht="30" x14ac:dyDescent="0.35">
      <c r="A121" s="137" t="s">
        <v>21</v>
      </c>
      <c r="B121" s="137">
        <v>9</v>
      </c>
      <c r="C121" s="137" t="s">
        <v>4556</v>
      </c>
      <c r="D121" s="138" t="s">
        <v>1080</v>
      </c>
      <c r="E121" s="138" t="s">
        <v>1242</v>
      </c>
      <c r="F121" s="214"/>
      <c r="G121" s="142" t="s">
        <v>2169</v>
      </c>
      <c r="H121" s="142" t="s">
        <v>2184</v>
      </c>
      <c r="I121" s="128" t="s">
        <v>1243</v>
      </c>
      <c r="J121" s="145">
        <v>1</v>
      </c>
      <c r="K121" s="128" t="s">
        <v>2185</v>
      </c>
      <c r="L121" s="156">
        <v>6</v>
      </c>
      <c r="M121" s="157"/>
      <c r="N121" s="164">
        <v>1.5</v>
      </c>
      <c r="O121" s="158"/>
      <c r="P121" s="164">
        <v>1.5</v>
      </c>
      <c r="Q121" s="157"/>
      <c r="R121" s="155">
        <f t="shared" si="7"/>
        <v>1</v>
      </c>
      <c r="S121" s="155" t="str">
        <f t="shared" si="8"/>
        <v/>
      </c>
      <c r="T121" s="155">
        <f t="shared" si="9"/>
        <v>0.25</v>
      </c>
      <c r="U121" s="155" t="str">
        <f t="shared" si="10"/>
        <v/>
      </c>
      <c r="V121" s="128" t="s">
        <v>4442</v>
      </c>
      <c r="W121" s="145">
        <v>1</v>
      </c>
      <c r="X121" s="145">
        <v>0</v>
      </c>
      <c r="Y121" s="145">
        <v>0</v>
      </c>
      <c r="Z121" s="145">
        <v>0</v>
      </c>
      <c r="AA121" s="161">
        <v>0.42</v>
      </c>
      <c r="AB121" s="162">
        <f t="shared" si="12"/>
        <v>0.42</v>
      </c>
      <c r="AC121" s="162">
        <f t="shared" si="11"/>
        <v>0.42</v>
      </c>
      <c r="AD121" s="163"/>
      <c r="AE121" s="163"/>
    </row>
    <row r="122" spans="1:31" ht="40" x14ac:dyDescent="0.35">
      <c r="A122" s="137" t="s">
        <v>21</v>
      </c>
      <c r="B122" s="137">
        <v>10</v>
      </c>
      <c r="C122" s="137" t="s">
        <v>4557</v>
      </c>
      <c r="D122" s="138" t="s">
        <v>1080</v>
      </c>
      <c r="E122" s="138" t="s">
        <v>1244</v>
      </c>
      <c r="F122" s="214"/>
      <c r="G122" s="142" t="s">
        <v>2169</v>
      </c>
      <c r="H122" s="142" t="s">
        <v>2186</v>
      </c>
      <c r="I122" s="128" t="s">
        <v>1245</v>
      </c>
      <c r="J122" s="145">
        <v>1</v>
      </c>
      <c r="K122" s="128" t="s">
        <v>887</v>
      </c>
      <c r="L122" s="156">
        <v>4</v>
      </c>
      <c r="M122" s="157"/>
      <c r="N122" s="164">
        <v>1</v>
      </c>
      <c r="O122" s="158"/>
      <c r="P122" s="164">
        <v>1</v>
      </c>
      <c r="Q122" s="157"/>
      <c r="R122" s="155">
        <f t="shared" si="7"/>
        <v>1</v>
      </c>
      <c r="S122" s="155" t="str">
        <f t="shared" si="8"/>
        <v/>
      </c>
      <c r="T122" s="155">
        <f t="shared" si="9"/>
        <v>0.25</v>
      </c>
      <c r="U122" s="155" t="str">
        <f t="shared" si="10"/>
        <v/>
      </c>
      <c r="V122" s="128" t="s">
        <v>4443</v>
      </c>
      <c r="W122" s="145">
        <v>1</v>
      </c>
      <c r="X122" s="145">
        <v>0</v>
      </c>
      <c r="Y122" s="145">
        <v>0</v>
      </c>
      <c r="Z122" s="145">
        <v>0</v>
      </c>
      <c r="AA122" s="161">
        <v>0.42</v>
      </c>
      <c r="AB122" s="162">
        <f t="shared" si="12"/>
        <v>0.42</v>
      </c>
      <c r="AC122" s="162">
        <f t="shared" si="11"/>
        <v>0.42</v>
      </c>
      <c r="AD122" s="163"/>
      <c r="AE122" s="163"/>
    </row>
    <row r="123" spans="1:31" ht="30" x14ac:dyDescent="0.35">
      <c r="A123" s="137" t="s">
        <v>21</v>
      </c>
      <c r="B123" s="137">
        <v>11</v>
      </c>
      <c r="C123" s="137" t="s">
        <v>4558</v>
      </c>
      <c r="D123" s="138" t="s">
        <v>1080</v>
      </c>
      <c r="E123" s="138" t="s">
        <v>1246</v>
      </c>
      <c r="F123" s="214"/>
      <c r="G123" s="142" t="s">
        <v>2169</v>
      </c>
      <c r="H123" s="142" t="s">
        <v>2187</v>
      </c>
      <c r="I123" s="128" t="s">
        <v>1247</v>
      </c>
      <c r="J123" s="145">
        <v>1</v>
      </c>
      <c r="K123" s="128" t="s">
        <v>887</v>
      </c>
      <c r="L123" s="156">
        <v>100</v>
      </c>
      <c r="M123" s="157">
        <v>1200000000</v>
      </c>
      <c r="N123" s="164">
        <v>1</v>
      </c>
      <c r="O123" s="158">
        <v>500000000</v>
      </c>
      <c r="P123" s="164">
        <v>1</v>
      </c>
      <c r="Q123" s="157">
        <v>201705341.5</v>
      </c>
      <c r="R123" s="155">
        <f t="shared" si="7"/>
        <v>1</v>
      </c>
      <c r="S123" s="155">
        <f t="shared" si="8"/>
        <v>0.40341068299999999</v>
      </c>
      <c r="T123" s="155">
        <f t="shared" si="9"/>
        <v>0.01</v>
      </c>
      <c r="U123" s="155">
        <f t="shared" si="10"/>
        <v>0.16808778458333334</v>
      </c>
      <c r="V123" s="128" t="s">
        <v>4129</v>
      </c>
      <c r="W123" s="145">
        <v>1</v>
      </c>
      <c r="X123" s="145">
        <v>0</v>
      </c>
      <c r="Y123" s="145">
        <v>0</v>
      </c>
      <c r="Z123" s="145">
        <v>0</v>
      </c>
      <c r="AA123" s="161">
        <v>0.42</v>
      </c>
      <c r="AB123" s="162">
        <f t="shared" si="12"/>
        <v>0.42</v>
      </c>
      <c r="AC123" s="162">
        <f t="shared" si="11"/>
        <v>0.42</v>
      </c>
      <c r="AD123" s="163"/>
      <c r="AE123" s="163"/>
    </row>
    <row r="124" spans="1:31" ht="20" x14ac:dyDescent="0.35">
      <c r="A124" s="137" t="s">
        <v>21</v>
      </c>
      <c r="B124" s="137">
        <v>12</v>
      </c>
      <c r="C124" s="137" t="s">
        <v>4559</v>
      </c>
      <c r="D124" s="138" t="s">
        <v>1080</v>
      </c>
      <c r="E124" s="138" t="s">
        <v>1248</v>
      </c>
      <c r="F124" s="214"/>
      <c r="G124" s="142" t="s">
        <v>2169</v>
      </c>
      <c r="H124" s="142" t="s">
        <v>2188</v>
      </c>
      <c r="I124" s="128" t="s">
        <v>1249</v>
      </c>
      <c r="J124" s="145">
        <v>1</v>
      </c>
      <c r="K124" s="128" t="s">
        <v>2189</v>
      </c>
      <c r="L124" s="156">
        <v>1</v>
      </c>
      <c r="M124" s="157">
        <v>150000000</v>
      </c>
      <c r="N124" s="164">
        <v>0.25</v>
      </c>
      <c r="O124" s="158"/>
      <c r="P124" s="164">
        <v>0.25</v>
      </c>
      <c r="Q124" s="157"/>
      <c r="R124" s="155">
        <f t="shared" si="7"/>
        <v>1</v>
      </c>
      <c r="S124" s="155" t="str">
        <f t="shared" si="8"/>
        <v/>
      </c>
      <c r="T124" s="155">
        <f t="shared" si="9"/>
        <v>0.25</v>
      </c>
      <c r="U124" s="155">
        <f t="shared" si="10"/>
        <v>0</v>
      </c>
      <c r="V124" s="128" t="s">
        <v>4444</v>
      </c>
      <c r="W124" s="145">
        <v>1</v>
      </c>
      <c r="X124" s="145">
        <v>0</v>
      </c>
      <c r="Y124" s="145">
        <v>0</v>
      </c>
      <c r="Z124" s="145">
        <v>0</v>
      </c>
      <c r="AA124" s="161">
        <v>0.42</v>
      </c>
      <c r="AB124" s="162">
        <f t="shared" si="12"/>
        <v>0.42</v>
      </c>
      <c r="AC124" s="162">
        <f t="shared" si="11"/>
        <v>0.42</v>
      </c>
      <c r="AD124" s="163"/>
      <c r="AE124" s="163"/>
    </row>
    <row r="125" spans="1:31" ht="20" x14ac:dyDescent="0.35">
      <c r="A125" s="137" t="s">
        <v>21</v>
      </c>
      <c r="B125" s="137">
        <v>13</v>
      </c>
      <c r="C125" s="137" t="s">
        <v>4560</v>
      </c>
      <c r="D125" s="138" t="s">
        <v>1060</v>
      </c>
      <c r="E125" s="138" t="s">
        <v>1168</v>
      </c>
      <c r="F125" s="214"/>
      <c r="G125" s="142" t="s">
        <v>2171</v>
      </c>
      <c r="H125" s="142" t="s">
        <v>2198</v>
      </c>
      <c r="I125" s="128" t="s">
        <v>1169</v>
      </c>
      <c r="J125" s="145">
        <v>1</v>
      </c>
      <c r="K125" s="128" t="s">
        <v>886</v>
      </c>
      <c r="L125" s="156">
        <v>5</v>
      </c>
      <c r="M125" s="157"/>
      <c r="N125" s="164">
        <v>1</v>
      </c>
      <c r="O125" s="158"/>
      <c r="P125" s="164">
        <v>1</v>
      </c>
      <c r="Q125" s="157"/>
      <c r="R125" s="155">
        <f t="shared" si="7"/>
        <v>1</v>
      </c>
      <c r="S125" s="155" t="str">
        <f t="shared" si="8"/>
        <v/>
      </c>
      <c r="T125" s="155">
        <f t="shared" si="9"/>
        <v>0.2</v>
      </c>
      <c r="U125" s="155" t="str">
        <f t="shared" si="10"/>
        <v/>
      </c>
      <c r="V125" s="128"/>
      <c r="W125" s="145" t="e">
        <v>#DIV/0!</v>
      </c>
      <c r="X125" s="145" t="e">
        <v>#DIV/0!</v>
      </c>
      <c r="Y125" s="145" t="e">
        <v>#DIV/0!</v>
      </c>
      <c r="Z125" s="145">
        <v>0</v>
      </c>
      <c r="AA125" s="161">
        <v>0.18</v>
      </c>
      <c r="AB125" s="162">
        <f t="shared" si="12"/>
        <v>0.18</v>
      </c>
      <c r="AC125" s="162">
        <f t="shared" si="11"/>
        <v>0.18</v>
      </c>
      <c r="AD125" s="163"/>
      <c r="AE125" s="163"/>
    </row>
    <row r="126" spans="1:31" ht="30" x14ac:dyDescent="0.35">
      <c r="A126" s="137" t="s">
        <v>21</v>
      </c>
      <c r="B126" s="137">
        <v>14</v>
      </c>
      <c r="C126" s="137" t="s">
        <v>4561</v>
      </c>
      <c r="D126" s="138" t="s">
        <v>1060</v>
      </c>
      <c r="E126" s="138" t="s">
        <v>1170</v>
      </c>
      <c r="F126" s="214"/>
      <c r="G126" s="142" t="s">
        <v>2171</v>
      </c>
      <c r="H126" s="142" t="s">
        <v>2199</v>
      </c>
      <c r="I126" s="128" t="s">
        <v>1171</v>
      </c>
      <c r="J126" s="145">
        <v>1</v>
      </c>
      <c r="K126" s="128" t="s">
        <v>887</v>
      </c>
      <c r="L126" s="156">
        <v>100</v>
      </c>
      <c r="M126" s="157">
        <v>90100000</v>
      </c>
      <c r="N126" s="164">
        <v>1</v>
      </c>
      <c r="O126" s="158">
        <v>20000000</v>
      </c>
      <c r="P126" s="164">
        <v>1</v>
      </c>
      <c r="Q126" s="157">
        <v>1000000</v>
      </c>
      <c r="R126" s="155">
        <f t="shared" si="7"/>
        <v>1</v>
      </c>
      <c r="S126" s="155">
        <f t="shared" si="8"/>
        <v>0.05</v>
      </c>
      <c r="T126" s="155">
        <f t="shared" si="9"/>
        <v>0.01</v>
      </c>
      <c r="U126" s="155">
        <f t="shared" si="10"/>
        <v>1.1098779134295227E-2</v>
      </c>
      <c r="V126" s="128" t="s">
        <v>4129</v>
      </c>
      <c r="W126" s="145">
        <v>1</v>
      </c>
      <c r="X126" s="145">
        <v>0</v>
      </c>
      <c r="Y126" s="145">
        <v>0</v>
      </c>
      <c r="Z126" s="145">
        <v>0</v>
      </c>
      <c r="AA126" s="161">
        <v>0.18</v>
      </c>
      <c r="AB126" s="162">
        <f t="shared" si="12"/>
        <v>0.18</v>
      </c>
      <c r="AC126" s="162">
        <f t="shared" si="11"/>
        <v>0.18</v>
      </c>
      <c r="AD126" s="163"/>
      <c r="AE126" s="163"/>
    </row>
    <row r="127" spans="1:31" ht="30" x14ac:dyDescent="0.35">
      <c r="A127" s="137" t="s">
        <v>21</v>
      </c>
      <c r="B127" s="137">
        <v>15</v>
      </c>
      <c r="C127" s="137" t="s">
        <v>4562</v>
      </c>
      <c r="D127" s="138" t="s">
        <v>1060</v>
      </c>
      <c r="E127" s="138" t="s">
        <v>1172</v>
      </c>
      <c r="F127" s="214"/>
      <c r="G127" s="142" t="s">
        <v>2171</v>
      </c>
      <c r="H127" s="142" t="s">
        <v>2200</v>
      </c>
      <c r="I127" s="128" t="s">
        <v>1173</v>
      </c>
      <c r="J127" s="145">
        <v>1</v>
      </c>
      <c r="K127" s="128" t="s">
        <v>2178</v>
      </c>
      <c r="L127" s="156">
        <v>5</v>
      </c>
      <c r="M127" s="157">
        <v>564900000</v>
      </c>
      <c r="N127" s="164"/>
      <c r="O127" s="158">
        <v>50000000</v>
      </c>
      <c r="P127" s="164"/>
      <c r="Q127" s="157">
        <v>56177679</v>
      </c>
      <c r="R127" s="155" t="str">
        <f t="shared" si="7"/>
        <v/>
      </c>
      <c r="S127" s="155">
        <f t="shared" si="8"/>
        <v>1.1235535800000001</v>
      </c>
      <c r="T127" s="155">
        <f t="shared" si="9"/>
        <v>0</v>
      </c>
      <c r="U127" s="155">
        <f t="shared" si="10"/>
        <v>9.9447121614445036E-2</v>
      </c>
      <c r="V127" s="128" t="s">
        <v>4445</v>
      </c>
      <c r="W127" s="145" t="s">
        <v>4450</v>
      </c>
      <c r="X127" s="145" t="s">
        <v>4450</v>
      </c>
      <c r="Y127" s="145" t="s">
        <v>4450</v>
      </c>
      <c r="Z127" s="145">
        <v>0</v>
      </c>
      <c r="AA127" s="161">
        <v>0.18</v>
      </c>
      <c r="AB127" s="162" t="str">
        <f t="shared" si="12"/>
        <v/>
      </c>
      <c r="AC127" s="162" t="str">
        <f t="shared" si="11"/>
        <v/>
      </c>
      <c r="AD127" s="163"/>
      <c r="AE127" s="163"/>
    </row>
    <row r="128" spans="1:31" ht="30" x14ac:dyDescent="0.35">
      <c r="A128" s="137" t="s">
        <v>21</v>
      </c>
      <c r="B128" s="137">
        <v>16</v>
      </c>
      <c r="C128" s="137" t="s">
        <v>4563</v>
      </c>
      <c r="D128" s="138" t="s">
        <v>1082</v>
      </c>
      <c r="E128" s="138" t="s">
        <v>1250</v>
      </c>
      <c r="F128" s="214"/>
      <c r="G128" s="142" t="s">
        <v>2170</v>
      </c>
      <c r="H128" s="142" t="s">
        <v>2190</v>
      </c>
      <c r="I128" s="128" t="s">
        <v>1251</v>
      </c>
      <c r="J128" s="145">
        <v>1</v>
      </c>
      <c r="K128" s="128" t="s">
        <v>2191</v>
      </c>
      <c r="L128" s="156">
        <v>80</v>
      </c>
      <c r="M128" s="157">
        <v>10000000</v>
      </c>
      <c r="N128" s="164">
        <v>10</v>
      </c>
      <c r="O128" s="158"/>
      <c r="P128" s="164">
        <v>10</v>
      </c>
      <c r="Q128" s="157"/>
      <c r="R128" s="155">
        <f t="shared" si="7"/>
        <v>1</v>
      </c>
      <c r="S128" s="155" t="str">
        <f t="shared" si="8"/>
        <v/>
      </c>
      <c r="T128" s="155">
        <f t="shared" si="9"/>
        <v>0.125</v>
      </c>
      <c r="U128" s="155">
        <f t="shared" si="10"/>
        <v>0</v>
      </c>
      <c r="V128" s="128"/>
      <c r="W128" s="145" t="e">
        <v>#DIV/0!</v>
      </c>
      <c r="X128" s="145" t="e">
        <v>#DIV/0!</v>
      </c>
      <c r="Y128" s="145" t="e">
        <v>#DIV/0!</v>
      </c>
      <c r="Z128" s="145" t="e">
        <v>#DIV/0!</v>
      </c>
      <c r="AA128" s="161">
        <v>0.21</v>
      </c>
      <c r="AB128" s="162">
        <f t="shared" si="12"/>
        <v>0.21</v>
      </c>
      <c r="AC128" s="162">
        <f t="shared" si="11"/>
        <v>0.21</v>
      </c>
      <c r="AD128" s="163"/>
      <c r="AE128" s="163"/>
    </row>
    <row r="129" spans="1:31" ht="20" x14ac:dyDescent="0.35">
      <c r="A129" s="137" t="s">
        <v>21</v>
      </c>
      <c r="B129" s="137">
        <v>17</v>
      </c>
      <c r="C129" s="137" t="s">
        <v>4564</v>
      </c>
      <c r="D129" s="138" t="s">
        <v>1082</v>
      </c>
      <c r="E129" s="138" t="s">
        <v>1252</v>
      </c>
      <c r="F129" s="214"/>
      <c r="G129" s="142" t="s">
        <v>2170</v>
      </c>
      <c r="H129" s="142" t="s">
        <v>2192</v>
      </c>
      <c r="I129" s="128" t="s">
        <v>1253</v>
      </c>
      <c r="J129" s="145">
        <v>1</v>
      </c>
      <c r="K129" s="128" t="s">
        <v>2193</v>
      </c>
      <c r="L129" s="156">
        <v>6</v>
      </c>
      <c r="M129" s="157">
        <v>234989960</v>
      </c>
      <c r="N129" s="164">
        <v>1</v>
      </c>
      <c r="O129" s="158">
        <v>188884520</v>
      </c>
      <c r="P129" s="164">
        <v>1</v>
      </c>
      <c r="Q129" s="157">
        <v>23052720</v>
      </c>
      <c r="R129" s="155">
        <f t="shared" si="7"/>
        <v>1</v>
      </c>
      <c r="S129" s="155">
        <f t="shared" si="8"/>
        <v>0.12204663463157277</v>
      </c>
      <c r="T129" s="155">
        <f t="shared" si="9"/>
        <v>0.16666666666666666</v>
      </c>
      <c r="U129" s="155">
        <f t="shared" si="10"/>
        <v>9.8100872054278407E-2</v>
      </c>
      <c r="V129" s="128" t="s">
        <v>4149</v>
      </c>
      <c r="W129" s="145">
        <v>1</v>
      </c>
      <c r="X129" s="145">
        <v>0</v>
      </c>
      <c r="Y129" s="145">
        <v>0</v>
      </c>
      <c r="Z129" s="145">
        <v>0</v>
      </c>
      <c r="AA129" s="161">
        <v>0.21</v>
      </c>
      <c r="AB129" s="162">
        <f t="shared" si="12"/>
        <v>0.21</v>
      </c>
      <c r="AC129" s="162">
        <f t="shared" si="11"/>
        <v>0.21</v>
      </c>
      <c r="AD129" s="163"/>
      <c r="AE129" s="163"/>
    </row>
    <row r="130" spans="1:31" ht="30" x14ac:dyDescent="0.35">
      <c r="A130" s="137" t="s">
        <v>21</v>
      </c>
      <c r="B130" s="137">
        <v>18</v>
      </c>
      <c r="C130" s="137" t="s">
        <v>4565</v>
      </c>
      <c r="D130" s="138" t="s">
        <v>1082</v>
      </c>
      <c r="E130" s="138" t="s">
        <v>1254</v>
      </c>
      <c r="F130" s="214"/>
      <c r="G130" s="142" t="s">
        <v>2170</v>
      </c>
      <c r="H130" s="142" t="s">
        <v>2194</v>
      </c>
      <c r="I130" s="128" t="s">
        <v>1255</v>
      </c>
      <c r="J130" s="145">
        <v>1</v>
      </c>
      <c r="K130" s="128" t="s">
        <v>2195</v>
      </c>
      <c r="L130" s="156">
        <v>100</v>
      </c>
      <c r="M130" s="157"/>
      <c r="N130" s="164">
        <v>1</v>
      </c>
      <c r="O130" s="158"/>
      <c r="P130" s="164">
        <v>1</v>
      </c>
      <c r="Q130" s="157"/>
      <c r="R130" s="155">
        <f t="shared" si="7"/>
        <v>1</v>
      </c>
      <c r="S130" s="155" t="str">
        <f t="shared" si="8"/>
        <v/>
      </c>
      <c r="T130" s="155">
        <f t="shared" si="9"/>
        <v>0.01</v>
      </c>
      <c r="U130" s="155" t="str">
        <f t="shared" si="10"/>
        <v/>
      </c>
      <c r="V130" s="128"/>
      <c r="W130" s="145">
        <v>1</v>
      </c>
      <c r="X130" s="145">
        <v>0</v>
      </c>
      <c r="Y130" s="145">
        <v>0</v>
      </c>
      <c r="Z130" s="145">
        <v>0</v>
      </c>
      <c r="AA130" s="161">
        <v>0.21</v>
      </c>
      <c r="AB130" s="162">
        <f t="shared" si="12"/>
        <v>0.21</v>
      </c>
      <c r="AC130" s="162">
        <f t="shared" si="11"/>
        <v>0.21</v>
      </c>
      <c r="AD130" s="163"/>
      <c r="AE130" s="163"/>
    </row>
    <row r="131" spans="1:31" ht="40" x14ac:dyDescent="0.35">
      <c r="A131" s="137" t="s">
        <v>21</v>
      </c>
      <c r="B131" s="137">
        <v>19</v>
      </c>
      <c r="C131" s="137" t="s">
        <v>4566</v>
      </c>
      <c r="D131" s="138" t="s">
        <v>1082</v>
      </c>
      <c r="E131" s="138" t="s">
        <v>1256</v>
      </c>
      <c r="F131" s="214"/>
      <c r="G131" s="142" t="s">
        <v>2170</v>
      </c>
      <c r="H131" s="142" t="s">
        <v>2196</v>
      </c>
      <c r="I131" s="128" t="s">
        <v>1257</v>
      </c>
      <c r="J131" s="145">
        <v>1</v>
      </c>
      <c r="K131" s="128" t="s">
        <v>2197</v>
      </c>
      <c r="L131" s="156">
        <v>100</v>
      </c>
      <c r="M131" s="157">
        <v>110000000</v>
      </c>
      <c r="N131" s="164">
        <v>10</v>
      </c>
      <c r="O131" s="158">
        <v>30000000</v>
      </c>
      <c r="P131" s="164">
        <v>10</v>
      </c>
      <c r="Q131" s="157"/>
      <c r="R131" s="155">
        <f t="shared" si="7"/>
        <v>1</v>
      </c>
      <c r="S131" s="155">
        <f t="shared" si="8"/>
        <v>0</v>
      </c>
      <c r="T131" s="155">
        <f t="shared" si="9"/>
        <v>0.1</v>
      </c>
      <c r="U131" s="155">
        <f t="shared" si="10"/>
        <v>0</v>
      </c>
      <c r="V131" s="128"/>
      <c r="W131" s="145" t="e">
        <v>#DIV/0!</v>
      </c>
      <c r="X131" s="145" t="e">
        <v>#DIV/0!</v>
      </c>
      <c r="Y131" s="145" t="e">
        <v>#DIV/0!</v>
      </c>
      <c r="Z131" s="145" t="e">
        <v>#DIV/0!</v>
      </c>
      <c r="AA131" s="161">
        <v>0.21</v>
      </c>
      <c r="AB131" s="162">
        <f t="shared" si="12"/>
        <v>0.21</v>
      </c>
      <c r="AC131" s="162">
        <f t="shared" si="11"/>
        <v>0.21</v>
      </c>
      <c r="AD131" s="163"/>
      <c r="AE131" s="163"/>
    </row>
    <row r="132" spans="1:31" ht="30" x14ac:dyDescent="0.35">
      <c r="A132" s="137" t="s">
        <v>21</v>
      </c>
      <c r="B132" s="137">
        <v>20</v>
      </c>
      <c r="C132" s="137" t="s">
        <v>4567</v>
      </c>
      <c r="D132" s="138" t="s">
        <v>1062</v>
      </c>
      <c r="E132" s="138" t="s">
        <v>1174</v>
      </c>
      <c r="F132" s="214"/>
      <c r="G132" s="142" t="s">
        <v>2172</v>
      </c>
      <c r="H132" s="142" t="s">
        <v>2201</v>
      </c>
      <c r="I132" s="128" t="s">
        <v>1175</v>
      </c>
      <c r="J132" s="145">
        <v>1</v>
      </c>
      <c r="K132" s="128" t="s">
        <v>2202</v>
      </c>
      <c r="L132" s="156">
        <v>1</v>
      </c>
      <c r="M132" s="157"/>
      <c r="N132" s="164"/>
      <c r="O132" s="158"/>
      <c r="P132" s="164"/>
      <c r="Q132" s="157"/>
      <c r="R132" s="155" t="str">
        <f>IF(N132="","",P132/N132)</f>
        <v/>
      </c>
      <c r="S132" s="155" t="str">
        <f>IF(M132="","",IF(O132="","",Q132/O132))</f>
        <v/>
      </c>
      <c r="T132" s="155">
        <f>P132/L132</f>
        <v>0</v>
      </c>
      <c r="U132" s="155" t="str">
        <f>IF(M132="","",Q132/M132)</f>
        <v/>
      </c>
      <c r="V132" s="128"/>
      <c r="W132" s="145" t="s">
        <v>4450</v>
      </c>
      <c r="X132" s="145" t="s">
        <v>4450</v>
      </c>
      <c r="Y132" s="145" t="s">
        <v>4450</v>
      </c>
      <c r="Z132" s="145">
        <v>0</v>
      </c>
      <c r="AA132" s="161">
        <v>0.09</v>
      </c>
      <c r="AB132" s="162" t="str">
        <f t="shared" si="12"/>
        <v/>
      </c>
      <c r="AC132" s="162" t="str">
        <f t="shared" si="11"/>
        <v/>
      </c>
      <c r="AD132" s="163"/>
      <c r="AE132" s="163"/>
    </row>
    <row r="133" spans="1:31" ht="30" x14ac:dyDescent="0.35">
      <c r="A133" s="137" t="s">
        <v>21</v>
      </c>
      <c r="B133" s="137">
        <v>21</v>
      </c>
      <c r="C133" s="137" t="s">
        <v>4568</v>
      </c>
      <c r="D133" s="138" t="s">
        <v>1062</v>
      </c>
      <c r="E133" s="138" t="s">
        <v>1176</v>
      </c>
      <c r="F133" s="214"/>
      <c r="G133" s="142" t="s">
        <v>2172</v>
      </c>
      <c r="H133" s="142" t="s">
        <v>2203</v>
      </c>
      <c r="I133" s="128" t="s">
        <v>1177</v>
      </c>
      <c r="J133" s="145">
        <v>1</v>
      </c>
      <c r="K133" s="128" t="s">
        <v>2204</v>
      </c>
      <c r="L133" s="156">
        <v>1</v>
      </c>
      <c r="M133" s="157">
        <v>5000000</v>
      </c>
      <c r="N133" s="164"/>
      <c r="O133" s="158"/>
      <c r="P133" s="164"/>
      <c r="Q133" s="157"/>
      <c r="R133" s="155" t="str">
        <f t="shared" ref="R133:R196" si="13">IF(N133="","",P133/N133)</f>
        <v/>
      </c>
      <c r="S133" s="155" t="str">
        <f t="shared" ref="S133:S196" si="14">IF(M133="","",IF(O133="","",Q133/O133))</f>
        <v/>
      </c>
      <c r="T133" s="155">
        <f t="shared" ref="T133:T196" si="15">P133/L133</f>
        <v>0</v>
      </c>
      <c r="U133" s="155">
        <f t="shared" ref="U133:U196" si="16">IF(M133="","",Q133/M133)</f>
        <v>0</v>
      </c>
      <c r="V133" s="128"/>
      <c r="W133" s="145" t="s">
        <v>4450</v>
      </c>
      <c r="X133" s="145" t="s">
        <v>4450</v>
      </c>
      <c r="Y133" s="145" t="s">
        <v>4450</v>
      </c>
      <c r="Z133" s="145">
        <v>0</v>
      </c>
      <c r="AA133" s="161">
        <v>0.09</v>
      </c>
      <c r="AB133" s="162" t="str">
        <f t="shared" si="12"/>
        <v/>
      </c>
      <c r="AC133" s="162" t="str">
        <f t="shared" si="11"/>
        <v/>
      </c>
      <c r="AD133" s="163"/>
      <c r="AE133" s="163"/>
    </row>
    <row r="134" spans="1:31" ht="20" x14ac:dyDescent="0.35">
      <c r="A134" s="137" t="s">
        <v>23</v>
      </c>
      <c r="B134" s="137">
        <v>1</v>
      </c>
      <c r="C134" s="137" t="s">
        <v>4569</v>
      </c>
      <c r="D134" s="138" t="s">
        <v>4450</v>
      </c>
      <c r="E134" s="138" t="s">
        <v>4450</v>
      </c>
      <c r="F134" s="215" t="s">
        <v>2408</v>
      </c>
      <c r="G134" s="152" t="s">
        <v>2409</v>
      </c>
      <c r="H134" s="152" t="s">
        <v>2425</v>
      </c>
      <c r="I134" s="133" t="s">
        <v>854</v>
      </c>
      <c r="J134" s="149">
        <v>1</v>
      </c>
      <c r="K134" s="133" t="s">
        <v>885</v>
      </c>
      <c r="L134" s="165">
        <v>4</v>
      </c>
      <c r="M134" s="166"/>
      <c r="N134" s="167">
        <v>1</v>
      </c>
      <c r="O134" s="168"/>
      <c r="P134" s="167">
        <v>1</v>
      </c>
      <c r="Q134" s="166"/>
      <c r="R134" s="154">
        <f t="shared" si="13"/>
        <v>1</v>
      </c>
      <c r="S134" s="154" t="str">
        <f t="shared" si="14"/>
        <v/>
      </c>
      <c r="T134" s="154">
        <f t="shared" si="15"/>
        <v>0.25</v>
      </c>
      <c r="U134" s="154" t="str">
        <f t="shared" si="16"/>
        <v/>
      </c>
      <c r="V134" s="133" t="s">
        <v>3885</v>
      </c>
      <c r="W134" s="149">
        <v>1</v>
      </c>
      <c r="X134" s="149">
        <v>0</v>
      </c>
      <c r="Y134" s="149">
        <v>0</v>
      </c>
      <c r="Z134" s="149">
        <v>0</v>
      </c>
      <c r="AA134" s="169">
        <v>2.5000000000000001E-2</v>
      </c>
      <c r="AB134" s="170">
        <f t="shared" si="12"/>
        <v>2.5000000000000001E-2</v>
      </c>
      <c r="AC134" s="170">
        <f t="shared" si="11"/>
        <v>2.5000000000000001E-2</v>
      </c>
      <c r="AD134" s="163"/>
      <c r="AE134" s="163"/>
    </row>
    <row r="135" spans="1:31" ht="20" x14ac:dyDescent="0.35">
      <c r="A135" s="137" t="s">
        <v>23</v>
      </c>
      <c r="B135" s="137">
        <v>2</v>
      </c>
      <c r="C135" s="137" t="s">
        <v>4570</v>
      </c>
      <c r="D135" s="138" t="s">
        <v>4450</v>
      </c>
      <c r="E135" s="138" t="s">
        <v>4450</v>
      </c>
      <c r="F135" s="215"/>
      <c r="G135" s="152" t="s">
        <v>2410</v>
      </c>
      <c r="H135" s="152" t="s">
        <v>2426</v>
      </c>
      <c r="I135" s="133" t="s">
        <v>866</v>
      </c>
      <c r="J135" s="149">
        <v>1</v>
      </c>
      <c r="K135" s="133" t="s">
        <v>886</v>
      </c>
      <c r="L135" s="165">
        <v>4</v>
      </c>
      <c r="M135" s="166"/>
      <c r="N135" s="167">
        <v>1</v>
      </c>
      <c r="O135" s="168"/>
      <c r="P135" s="167">
        <v>1</v>
      </c>
      <c r="Q135" s="166"/>
      <c r="R135" s="154">
        <f t="shared" si="13"/>
        <v>1</v>
      </c>
      <c r="S135" s="154" t="str">
        <f t="shared" si="14"/>
        <v/>
      </c>
      <c r="T135" s="154">
        <f t="shared" si="15"/>
        <v>0.25</v>
      </c>
      <c r="U135" s="154" t="str">
        <f t="shared" si="16"/>
        <v/>
      </c>
      <c r="V135" s="133" t="s">
        <v>3886</v>
      </c>
      <c r="W135" s="149">
        <v>1</v>
      </c>
      <c r="X135" s="149">
        <v>0</v>
      </c>
      <c r="Y135" s="149">
        <v>0</v>
      </c>
      <c r="Z135" s="149">
        <v>0</v>
      </c>
      <c r="AA135" s="169">
        <v>2.5000000000000001E-2</v>
      </c>
      <c r="AB135" s="170">
        <f t="shared" si="12"/>
        <v>2.5000000000000001E-2</v>
      </c>
      <c r="AC135" s="170">
        <f t="shared" si="11"/>
        <v>2.5000000000000001E-2</v>
      </c>
      <c r="AD135" s="163"/>
      <c r="AE135" s="163"/>
    </row>
    <row r="136" spans="1:31" ht="20" x14ac:dyDescent="0.35">
      <c r="A136" s="137" t="s">
        <v>23</v>
      </c>
      <c r="B136" s="137">
        <v>3</v>
      </c>
      <c r="C136" s="137" t="s">
        <v>4571</v>
      </c>
      <c r="D136" s="138" t="s">
        <v>4450</v>
      </c>
      <c r="E136" s="138" t="s">
        <v>4450</v>
      </c>
      <c r="F136" s="215"/>
      <c r="G136" s="152" t="s">
        <v>2411</v>
      </c>
      <c r="H136" s="152" t="s">
        <v>2427</v>
      </c>
      <c r="I136" s="133" t="s">
        <v>856</v>
      </c>
      <c r="J136" s="149">
        <v>1</v>
      </c>
      <c r="K136" s="133" t="s">
        <v>887</v>
      </c>
      <c r="L136" s="165">
        <v>4</v>
      </c>
      <c r="M136" s="166"/>
      <c r="N136" s="167">
        <v>1</v>
      </c>
      <c r="O136" s="168"/>
      <c r="P136" s="167">
        <v>1</v>
      </c>
      <c r="Q136" s="166"/>
      <c r="R136" s="154">
        <f t="shared" si="13"/>
        <v>1</v>
      </c>
      <c r="S136" s="154" t="str">
        <f t="shared" si="14"/>
        <v/>
      </c>
      <c r="T136" s="154">
        <f t="shared" si="15"/>
        <v>0.25</v>
      </c>
      <c r="U136" s="154" t="str">
        <f t="shared" si="16"/>
        <v/>
      </c>
      <c r="V136" s="133" t="s">
        <v>3887</v>
      </c>
      <c r="W136" s="149">
        <v>1</v>
      </c>
      <c r="X136" s="149">
        <v>0</v>
      </c>
      <c r="Y136" s="149">
        <v>0</v>
      </c>
      <c r="Z136" s="149">
        <v>0</v>
      </c>
      <c r="AA136" s="169">
        <v>2.5000000000000001E-2</v>
      </c>
      <c r="AB136" s="170">
        <f t="shared" si="12"/>
        <v>2.5000000000000001E-2</v>
      </c>
      <c r="AC136" s="170">
        <f t="shared" si="11"/>
        <v>2.5000000000000001E-2</v>
      </c>
      <c r="AD136" s="163"/>
      <c r="AE136" s="163"/>
    </row>
    <row r="137" spans="1:31" ht="20" x14ac:dyDescent="0.35">
      <c r="A137" s="137" t="s">
        <v>23</v>
      </c>
      <c r="B137" s="137">
        <v>4</v>
      </c>
      <c r="C137" s="137" t="s">
        <v>4572</v>
      </c>
      <c r="D137" s="138" t="s">
        <v>4450</v>
      </c>
      <c r="E137" s="138" t="s">
        <v>4450</v>
      </c>
      <c r="F137" s="215"/>
      <c r="G137" s="152" t="s">
        <v>2412</v>
      </c>
      <c r="H137" s="152" t="s">
        <v>2428</v>
      </c>
      <c r="I137" s="133" t="s">
        <v>857</v>
      </c>
      <c r="J137" s="149">
        <v>1</v>
      </c>
      <c r="K137" s="133" t="s">
        <v>887</v>
      </c>
      <c r="L137" s="165">
        <v>4</v>
      </c>
      <c r="M137" s="166"/>
      <c r="N137" s="167">
        <v>1</v>
      </c>
      <c r="O137" s="168"/>
      <c r="P137" s="167">
        <v>1</v>
      </c>
      <c r="Q137" s="166"/>
      <c r="R137" s="154">
        <f t="shared" si="13"/>
        <v>1</v>
      </c>
      <c r="S137" s="154" t="str">
        <f t="shared" si="14"/>
        <v/>
      </c>
      <c r="T137" s="154">
        <f t="shared" si="15"/>
        <v>0.25</v>
      </c>
      <c r="U137" s="154" t="str">
        <f t="shared" si="16"/>
        <v/>
      </c>
      <c r="V137" s="133" t="s">
        <v>3888</v>
      </c>
      <c r="W137" s="149">
        <v>1</v>
      </c>
      <c r="X137" s="149">
        <v>0</v>
      </c>
      <c r="Y137" s="149">
        <v>0</v>
      </c>
      <c r="Z137" s="149">
        <v>0</v>
      </c>
      <c r="AA137" s="169">
        <v>2.5000000000000001E-2</v>
      </c>
      <c r="AB137" s="170">
        <f t="shared" si="12"/>
        <v>2.5000000000000001E-2</v>
      </c>
      <c r="AC137" s="170">
        <f t="shared" ref="AC137:AC200" si="17">IF(P137="","",AA137*R137)</f>
        <v>2.5000000000000001E-2</v>
      </c>
      <c r="AD137" s="163"/>
      <c r="AE137" s="163"/>
    </row>
    <row r="138" spans="1:31" ht="20" x14ac:dyDescent="0.35">
      <c r="A138" s="137" t="s">
        <v>23</v>
      </c>
      <c r="B138" s="137">
        <v>5</v>
      </c>
      <c r="C138" s="137" t="s">
        <v>4573</v>
      </c>
      <c r="D138" s="138" t="s">
        <v>4450</v>
      </c>
      <c r="E138" s="138" t="s">
        <v>4450</v>
      </c>
      <c r="F138" s="215"/>
      <c r="G138" s="152" t="s">
        <v>2413</v>
      </c>
      <c r="H138" s="152" t="s">
        <v>2429</v>
      </c>
      <c r="I138" s="133" t="s">
        <v>2430</v>
      </c>
      <c r="J138" s="149">
        <v>0.5</v>
      </c>
      <c r="K138" s="133" t="s">
        <v>2431</v>
      </c>
      <c r="L138" s="165">
        <v>2</v>
      </c>
      <c r="M138" s="166"/>
      <c r="N138" s="167"/>
      <c r="O138" s="168"/>
      <c r="P138" s="167"/>
      <c r="Q138" s="166"/>
      <c r="R138" s="154" t="str">
        <f t="shared" si="13"/>
        <v/>
      </c>
      <c r="S138" s="154" t="str">
        <f t="shared" si="14"/>
        <v/>
      </c>
      <c r="T138" s="154">
        <f t="shared" si="15"/>
        <v>0</v>
      </c>
      <c r="U138" s="154" t="str">
        <f t="shared" si="16"/>
        <v/>
      </c>
      <c r="V138" s="133"/>
      <c r="W138" s="149" t="s">
        <v>4450</v>
      </c>
      <c r="X138" s="149">
        <v>0</v>
      </c>
      <c r="Y138" s="149" t="s">
        <v>4450</v>
      </c>
      <c r="Z138" s="149">
        <v>0</v>
      </c>
      <c r="AA138" s="169">
        <v>0.05</v>
      </c>
      <c r="AB138" s="170" t="str">
        <f t="shared" si="12"/>
        <v/>
      </c>
      <c r="AC138" s="170" t="str">
        <f t="shared" si="17"/>
        <v/>
      </c>
      <c r="AD138" s="163"/>
      <c r="AE138" s="163"/>
    </row>
    <row r="139" spans="1:31" ht="20" x14ac:dyDescent="0.35">
      <c r="A139" s="137" t="s">
        <v>23</v>
      </c>
      <c r="B139" s="137">
        <v>6</v>
      </c>
      <c r="C139" s="137" t="s">
        <v>4574</v>
      </c>
      <c r="D139" s="138" t="s">
        <v>1024</v>
      </c>
      <c r="E139" s="138" t="s">
        <v>1088</v>
      </c>
      <c r="F139" s="215"/>
      <c r="G139" s="152" t="s">
        <v>2413</v>
      </c>
      <c r="H139" s="152" t="s">
        <v>2432</v>
      </c>
      <c r="I139" s="133" t="s">
        <v>1089</v>
      </c>
      <c r="J139" s="149">
        <v>0.5</v>
      </c>
      <c r="K139" s="133" t="s">
        <v>2433</v>
      </c>
      <c r="L139" s="165">
        <v>2</v>
      </c>
      <c r="M139" s="166">
        <v>745000000</v>
      </c>
      <c r="N139" s="167"/>
      <c r="O139" s="168">
        <v>431580000</v>
      </c>
      <c r="P139" s="167"/>
      <c r="Q139" s="166">
        <v>448670667</v>
      </c>
      <c r="R139" s="154" t="str">
        <f t="shared" si="13"/>
        <v/>
      </c>
      <c r="S139" s="154">
        <f t="shared" si="14"/>
        <v>1.0396002293896844</v>
      </c>
      <c r="T139" s="154">
        <f t="shared" si="15"/>
        <v>0</v>
      </c>
      <c r="U139" s="154">
        <f t="shared" si="16"/>
        <v>0.60224250604026841</v>
      </c>
      <c r="V139" s="133"/>
      <c r="W139" s="149" t="s">
        <v>4450</v>
      </c>
      <c r="X139" s="149">
        <v>0</v>
      </c>
      <c r="Y139" s="149" t="s">
        <v>4450</v>
      </c>
      <c r="Z139" s="149">
        <v>0</v>
      </c>
      <c r="AA139" s="169">
        <v>0.05</v>
      </c>
      <c r="AB139" s="170" t="str">
        <f t="shared" si="12"/>
        <v/>
      </c>
      <c r="AC139" s="170" t="str">
        <f t="shared" si="17"/>
        <v/>
      </c>
      <c r="AD139" s="163"/>
      <c r="AE139" s="163"/>
    </row>
    <row r="140" spans="1:31" ht="20" x14ac:dyDescent="0.35">
      <c r="A140" s="137" t="s">
        <v>23</v>
      </c>
      <c r="B140" s="137">
        <v>7</v>
      </c>
      <c r="C140" s="137" t="s">
        <v>4575</v>
      </c>
      <c r="D140" s="138" t="s">
        <v>4450</v>
      </c>
      <c r="E140" s="138" t="s">
        <v>4450</v>
      </c>
      <c r="F140" s="215"/>
      <c r="G140" s="152" t="s">
        <v>2415</v>
      </c>
      <c r="H140" s="152" t="s">
        <v>2434</v>
      </c>
      <c r="I140" s="133" t="s">
        <v>2435</v>
      </c>
      <c r="J140" s="149">
        <v>0.5</v>
      </c>
      <c r="K140" s="133" t="s">
        <v>2436</v>
      </c>
      <c r="L140" s="165">
        <v>2</v>
      </c>
      <c r="M140" s="166"/>
      <c r="N140" s="167"/>
      <c r="O140" s="168"/>
      <c r="P140" s="167"/>
      <c r="Q140" s="166"/>
      <c r="R140" s="154" t="str">
        <f t="shared" si="13"/>
        <v/>
      </c>
      <c r="S140" s="154" t="str">
        <f t="shared" si="14"/>
        <v/>
      </c>
      <c r="T140" s="154">
        <f t="shared" si="15"/>
        <v>0</v>
      </c>
      <c r="U140" s="154" t="str">
        <f t="shared" si="16"/>
        <v/>
      </c>
      <c r="V140" s="133"/>
      <c r="W140" s="149" t="s">
        <v>4450</v>
      </c>
      <c r="X140" s="149">
        <v>0</v>
      </c>
      <c r="Y140" s="149" t="s">
        <v>4450</v>
      </c>
      <c r="Z140" s="149">
        <v>0</v>
      </c>
      <c r="AA140" s="169">
        <v>0.05</v>
      </c>
      <c r="AB140" s="170" t="str">
        <f t="shared" si="12"/>
        <v/>
      </c>
      <c r="AC140" s="170" t="str">
        <f t="shared" si="17"/>
        <v/>
      </c>
      <c r="AD140" s="163"/>
      <c r="AE140" s="163"/>
    </row>
    <row r="141" spans="1:31" x14ac:dyDescent="0.35">
      <c r="A141" s="137" t="s">
        <v>23</v>
      </c>
      <c r="B141" s="137">
        <v>8</v>
      </c>
      <c r="C141" s="137" t="s">
        <v>4576</v>
      </c>
      <c r="D141" s="138" t="s">
        <v>4450</v>
      </c>
      <c r="E141" s="138" t="s">
        <v>4450</v>
      </c>
      <c r="F141" s="215"/>
      <c r="G141" s="152" t="s">
        <v>2415</v>
      </c>
      <c r="H141" s="152" t="s">
        <v>2437</v>
      </c>
      <c r="I141" s="133" t="s">
        <v>2438</v>
      </c>
      <c r="J141" s="149">
        <v>0.5</v>
      </c>
      <c r="K141" s="133" t="s">
        <v>2439</v>
      </c>
      <c r="L141" s="165">
        <v>1</v>
      </c>
      <c r="M141" s="166"/>
      <c r="N141" s="167"/>
      <c r="O141" s="168"/>
      <c r="P141" s="167"/>
      <c r="Q141" s="166"/>
      <c r="R141" s="154" t="str">
        <f t="shared" si="13"/>
        <v/>
      </c>
      <c r="S141" s="154" t="str">
        <f t="shared" si="14"/>
        <v/>
      </c>
      <c r="T141" s="154">
        <f t="shared" si="15"/>
        <v>0</v>
      </c>
      <c r="U141" s="154" t="str">
        <f t="shared" si="16"/>
        <v/>
      </c>
      <c r="V141" s="133"/>
      <c r="W141" s="149" t="s">
        <v>4450</v>
      </c>
      <c r="X141" s="149" t="s">
        <v>4450</v>
      </c>
      <c r="Y141" s="149" t="s">
        <v>4450</v>
      </c>
      <c r="Z141" s="149">
        <v>0</v>
      </c>
      <c r="AA141" s="169">
        <v>0.05</v>
      </c>
      <c r="AB141" s="170" t="str">
        <f t="shared" si="12"/>
        <v/>
      </c>
      <c r="AC141" s="170" t="str">
        <f t="shared" si="17"/>
        <v/>
      </c>
      <c r="AD141" s="163"/>
      <c r="AE141" s="163"/>
    </row>
    <row r="142" spans="1:31" ht="20" x14ac:dyDescent="0.35">
      <c r="A142" s="137" t="s">
        <v>23</v>
      </c>
      <c r="B142" s="137">
        <v>9</v>
      </c>
      <c r="C142" s="137" t="s">
        <v>4577</v>
      </c>
      <c r="D142" s="138" t="s">
        <v>4450</v>
      </c>
      <c r="E142" s="138" t="s">
        <v>4450</v>
      </c>
      <c r="F142" s="215"/>
      <c r="G142" s="152" t="s">
        <v>2417</v>
      </c>
      <c r="H142" s="152" t="s">
        <v>2440</v>
      </c>
      <c r="I142" s="133" t="s">
        <v>2441</v>
      </c>
      <c r="J142" s="149">
        <v>0.1</v>
      </c>
      <c r="K142" s="133" t="s">
        <v>2442</v>
      </c>
      <c r="L142" s="165">
        <v>4</v>
      </c>
      <c r="M142" s="166"/>
      <c r="N142" s="167">
        <v>1</v>
      </c>
      <c r="O142" s="168"/>
      <c r="P142" s="167">
        <v>1</v>
      </c>
      <c r="Q142" s="166"/>
      <c r="R142" s="154">
        <f t="shared" si="13"/>
        <v>1</v>
      </c>
      <c r="S142" s="154" t="str">
        <f t="shared" si="14"/>
        <v/>
      </c>
      <c r="T142" s="154">
        <f t="shared" si="15"/>
        <v>0.25</v>
      </c>
      <c r="U142" s="154" t="str">
        <f t="shared" si="16"/>
        <v/>
      </c>
      <c r="V142" s="133"/>
      <c r="W142" s="149">
        <v>1</v>
      </c>
      <c r="X142" s="149">
        <v>0</v>
      </c>
      <c r="Y142" s="149">
        <v>0</v>
      </c>
      <c r="Z142" s="149" t="e">
        <v>#DIV/0!</v>
      </c>
      <c r="AA142" s="169">
        <v>1.0000000000000002E-2</v>
      </c>
      <c r="AB142" s="170">
        <f t="shared" si="12"/>
        <v>1.0000000000000002E-2</v>
      </c>
      <c r="AC142" s="170">
        <f t="shared" si="17"/>
        <v>1.0000000000000002E-2</v>
      </c>
      <c r="AD142" s="163"/>
      <c r="AE142" s="163"/>
    </row>
    <row r="143" spans="1:31" ht="20" x14ac:dyDescent="0.35">
      <c r="A143" s="137" t="s">
        <v>23</v>
      </c>
      <c r="B143" s="137">
        <v>10</v>
      </c>
      <c r="C143" s="137" t="s">
        <v>4578</v>
      </c>
      <c r="D143" s="138" t="s">
        <v>4450</v>
      </c>
      <c r="E143" s="138" t="s">
        <v>4450</v>
      </c>
      <c r="F143" s="215"/>
      <c r="G143" s="152" t="s">
        <v>2417</v>
      </c>
      <c r="H143" s="152" t="s">
        <v>2443</v>
      </c>
      <c r="I143" s="133" t="s">
        <v>2444</v>
      </c>
      <c r="J143" s="149">
        <v>0.3</v>
      </c>
      <c r="K143" s="133" t="s">
        <v>2445</v>
      </c>
      <c r="L143" s="165">
        <v>2</v>
      </c>
      <c r="M143" s="166"/>
      <c r="N143" s="167"/>
      <c r="O143" s="168"/>
      <c r="P143" s="167"/>
      <c r="Q143" s="166"/>
      <c r="R143" s="154" t="str">
        <f t="shared" si="13"/>
        <v/>
      </c>
      <c r="S143" s="154" t="str">
        <f t="shared" si="14"/>
        <v/>
      </c>
      <c r="T143" s="154">
        <f t="shared" si="15"/>
        <v>0</v>
      </c>
      <c r="U143" s="154" t="str">
        <f t="shared" si="16"/>
        <v/>
      </c>
      <c r="V143" s="133"/>
      <c r="W143" s="149" t="s">
        <v>4450</v>
      </c>
      <c r="X143" s="149">
        <v>0</v>
      </c>
      <c r="Y143" s="149" t="s">
        <v>4450</v>
      </c>
      <c r="Z143" s="149">
        <v>0</v>
      </c>
      <c r="AA143" s="169">
        <v>0.03</v>
      </c>
      <c r="AB143" s="170" t="str">
        <f t="shared" si="12"/>
        <v/>
      </c>
      <c r="AC143" s="170" t="str">
        <f t="shared" si="17"/>
        <v/>
      </c>
      <c r="AD143" s="163"/>
      <c r="AE143" s="163"/>
    </row>
    <row r="144" spans="1:31" x14ac:dyDescent="0.35">
      <c r="A144" s="137" t="s">
        <v>23</v>
      </c>
      <c r="B144" s="137">
        <v>11</v>
      </c>
      <c r="C144" s="137" t="s">
        <v>4579</v>
      </c>
      <c r="D144" s="138" t="s">
        <v>1028</v>
      </c>
      <c r="E144" s="138" t="s">
        <v>1094</v>
      </c>
      <c r="F144" s="215"/>
      <c r="G144" s="152" t="s">
        <v>2417</v>
      </c>
      <c r="H144" s="152" t="s">
        <v>2446</v>
      </c>
      <c r="I144" s="133" t="s">
        <v>1095</v>
      </c>
      <c r="J144" s="149">
        <v>0.6</v>
      </c>
      <c r="K144" s="133" t="s">
        <v>2447</v>
      </c>
      <c r="L144" s="165">
        <v>4</v>
      </c>
      <c r="M144" s="166">
        <v>600000000</v>
      </c>
      <c r="N144" s="167">
        <v>1</v>
      </c>
      <c r="O144" s="168">
        <v>275000000</v>
      </c>
      <c r="P144" s="167">
        <v>1</v>
      </c>
      <c r="Q144" s="166">
        <v>343165637</v>
      </c>
      <c r="R144" s="154">
        <f t="shared" si="13"/>
        <v>1</v>
      </c>
      <c r="S144" s="154">
        <f t="shared" si="14"/>
        <v>1.2478750436363637</v>
      </c>
      <c r="T144" s="154">
        <f t="shared" si="15"/>
        <v>0.25</v>
      </c>
      <c r="U144" s="154">
        <f t="shared" si="16"/>
        <v>0.57194272833333337</v>
      </c>
      <c r="V144" s="133"/>
      <c r="W144" s="149">
        <v>1</v>
      </c>
      <c r="X144" s="149">
        <v>0</v>
      </c>
      <c r="Y144" s="149">
        <v>0</v>
      </c>
      <c r="Z144" s="149">
        <v>0</v>
      </c>
      <c r="AA144" s="169">
        <v>0.06</v>
      </c>
      <c r="AB144" s="170">
        <f t="shared" si="12"/>
        <v>0.06</v>
      </c>
      <c r="AC144" s="170">
        <f t="shared" si="17"/>
        <v>0.06</v>
      </c>
      <c r="AD144" s="163"/>
      <c r="AE144" s="163"/>
    </row>
    <row r="145" spans="1:31" ht="20" x14ac:dyDescent="0.35">
      <c r="A145" s="137" t="s">
        <v>23</v>
      </c>
      <c r="B145" s="137">
        <v>12</v>
      </c>
      <c r="C145" s="137" t="s">
        <v>4580</v>
      </c>
      <c r="D145" s="138" t="s">
        <v>4450</v>
      </c>
      <c r="E145" s="138" t="s">
        <v>4450</v>
      </c>
      <c r="F145" s="215"/>
      <c r="G145" s="152" t="s">
        <v>2419</v>
      </c>
      <c r="H145" s="152" t="s">
        <v>2448</v>
      </c>
      <c r="I145" s="133" t="s">
        <v>2449</v>
      </c>
      <c r="J145" s="149">
        <v>0.3</v>
      </c>
      <c r="K145" s="133" t="s">
        <v>2450</v>
      </c>
      <c r="L145" s="165">
        <v>76</v>
      </c>
      <c r="M145" s="166"/>
      <c r="N145" s="167">
        <v>18</v>
      </c>
      <c r="O145" s="168"/>
      <c r="P145" s="167">
        <v>18</v>
      </c>
      <c r="Q145" s="166"/>
      <c r="R145" s="154">
        <f t="shared" si="13"/>
        <v>1</v>
      </c>
      <c r="S145" s="154" t="str">
        <f t="shared" si="14"/>
        <v/>
      </c>
      <c r="T145" s="154">
        <f t="shared" si="15"/>
        <v>0.23684210526315788</v>
      </c>
      <c r="U145" s="154" t="str">
        <f t="shared" si="16"/>
        <v/>
      </c>
      <c r="V145" s="133"/>
      <c r="W145" s="149">
        <v>1</v>
      </c>
      <c r="X145" s="149">
        <v>0</v>
      </c>
      <c r="Y145" s="149">
        <v>0</v>
      </c>
      <c r="Z145" s="149">
        <v>0</v>
      </c>
      <c r="AA145" s="169">
        <v>0.03</v>
      </c>
      <c r="AB145" s="170">
        <f t="shared" si="12"/>
        <v>0.03</v>
      </c>
      <c r="AC145" s="170">
        <f t="shared" si="17"/>
        <v>0.03</v>
      </c>
      <c r="AD145" s="163"/>
      <c r="AE145" s="163"/>
    </row>
    <row r="146" spans="1:31" ht="20" x14ac:dyDescent="0.35">
      <c r="A146" s="137" t="s">
        <v>23</v>
      </c>
      <c r="B146" s="137">
        <v>13</v>
      </c>
      <c r="C146" s="137" t="s">
        <v>4581</v>
      </c>
      <c r="D146" s="138" t="s">
        <v>1026</v>
      </c>
      <c r="E146" s="138" t="s">
        <v>1090</v>
      </c>
      <c r="F146" s="215"/>
      <c r="G146" s="152" t="s">
        <v>2419</v>
      </c>
      <c r="H146" s="152" t="s">
        <v>2451</v>
      </c>
      <c r="I146" s="133" t="s">
        <v>1091</v>
      </c>
      <c r="J146" s="149">
        <v>0.4</v>
      </c>
      <c r="K146" s="133" t="s">
        <v>2452</v>
      </c>
      <c r="L146" s="165">
        <v>4</v>
      </c>
      <c r="M146" s="166">
        <v>4449000000</v>
      </c>
      <c r="N146" s="167">
        <v>1</v>
      </c>
      <c r="O146" s="168">
        <v>2690887832</v>
      </c>
      <c r="P146" s="167">
        <v>1</v>
      </c>
      <c r="Q146" s="166">
        <v>3042752833</v>
      </c>
      <c r="R146" s="154">
        <f t="shared" si="13"/>
        <v>1</v>
      </c>
      <c r="S146" s="154">
        <f t="shared" si="14"/>
        <v>1.1307616753160894</v>
      </c>
      <c r="T146" s="154">
        <f t="shared" si="15"/>
        <v>0.25</v>
      </c>
      <c r="U146" s="154">
        <f t="shared" si="16"/>
        <v>0.68391837109462805</v>
      </c>
      <c r="V146" s="133"/>
      <c r="W146" s="149">
        <v>1</v>
      </c>
      <c r="X146" s="149">
        <v>0</v>
      </c>
      <c r="Y146" s="149">
        <v>0</v>
      </c>
      <c r="Z146" s="149">
        <v>0</v>
      </c>
      <c r="AA146" s="169">
        <v>4.0000000000000008E-2</v>
      </c>
      <c r="AB146" s="170">
        <f t="shared" si="12"/>
        <v>4.0000000000000008E-2</v>
      </c>
      <c r="AC146" s="170">
        <f t="shared" si="17"/>
        <v>4.0000000000000008E-2</v>
      </c>
      <c r="AD146" s="163"/>
      <c r="AE146" s="163"/>
    </row>
    <row r="147" spans="1:31" ht="20" x14ac:dyDescent="0.35">
      <c r="A147" s="137" t="s">
        <v>23</v>
      </c>
      <c r="B147" s="137">
        <v>14</v>
      </c>
      <c r="C147" s="137" t="s">
        <v>4582</v>
      </c>
      <c r="D147" s="138" t="s">
        <v>1026</v>
      </c>
      <c r="E147" s="138" t="s">
        <v>1092</v>
      </c>
      <c r="F147" s="215"/>
      <c r="G147" s="152" t="s">
        <v>2419</v>
      </c>
      <c r="H147" s="152" t="s">
        <v>2453</v>
      </c>
      <c r="I147" s="133" t="s">
        <v>1093</v>
      </c>
      <c r="J147" s="149">
        <v>0.3</v>
      </c>
      <c r="K147" s="133" t="s">
        <v>2454</v>
      </c>
      <c r="L147" s="165">
        <v>4</v>
      </c>
      <c r="M147" s="166">
        <v>948000000</v>
      </c>
      <c r="N147" s="167">
        <v>1</v>
      </c>
      <c r="O147" s="168">
        <v>307918334</v>
      </c>
      <c r="P147" s="167">
        <v>1</v>
      </c>
      <c r="Q147" s="166">
        <v>268203515.80000001</v>
      </c>
      <c r="R147" s="154">
        <f t="shared" si="13"/>
        <v>1</v>
      </c>
      <c r="S147" s="154">
        <f t="shared" si="14"/>
        <v>0.87102158652235373</v>
      </c>
      <c r="T147" s="154">
        <f t="shared" si="15"/>
        <v>0.25</v>
      </c>
      <c r="U147" s="154">
        <f t="shared" si="16"/>
        <v>0.28291510105485235</v>
      </c>
      <c r="V147" s="133"/>
      <c r="W147" s="149">
        <v>1</v>
      </c>
      <c r="X147" s="149">
        <v>0</v>
      </c>
      <c r="Y147" s="149">
        <v>0</v>
      </c>
      <c r="Z147" s="149">
        <v>0</v>
      </c>
      <c r="AA147" s="169">
        <v>0.03</v>
      </c>
      <c r="AB147" s="170">
        <f t="shared" si="12"/>
        <v>0.03</v>
      </c>
      <c r="AC147" s="170">
        <f t="shared" si="17"/>
        <v>0.03</v>
      </c>
      <c r="AD147" s="163"/>
      <c r="AE147" s="163"/>
    </row>
    <row r="148" spans="1:31" ht="20" x14ac:dyDescent="0.35">
      <c r="A148" s="137" t="s">
        <v>23</v>
      </c>
      <c r="B148" s="137">
        <v>15</v>
      </c>
      <c r="C148" s="137" t="s">
        <v>4583</v>
      </c>
      <c r="D148" s="138" t="s">
        <v>1030</v>
      </c>
      <c r="E148" s="138" t="s">
        <v>1096</v>
      </c>
      <c r="F148" s="215"/>
      <c r="G148" s="152" t="s">
        <v>2421</v>
      </c>
      <c r="H148" s="152" t="s">
        <v>2455</v>
      </c>
      <c r="I148" s="133" t="s">
        <v>1097</v>
      </c>
      <c r="J148" s="149">
        <v>0.4</v>
      </c>
      <c r="K148" s="133" t="s">
        <v>2456</v>
      </c>
      <c r="L148" s="165">
        <v>2</v>
      </c>
      <c r="M148" s="166">
        <v>1030000000</v>
      </c>
      <c r="N148" s="167"/>
      <c r="O148" s="168">
        <v>697400000</v>
      </c>
      <c r="P148" s="167"/>
      <c r="Q148" s="166">
        <v>815115000</v>
      </c>
      <c r="R148" s="154" t="str">
        <f t="shared" si="13"/>
        <v/>
      </c>
      <c r="S148" s="154">
        <f t="shared" si="14"/>
        <v>1.1687912245483223</v>
      </c>
      <c r="T148" s="154">
        <f t="shared" si="15"/>
        <v>0</v>
      </c>
      <c r="U148" s="154">
        <f t="shared" si="16"/>
        <v>0.79137378640776701</v>
      </c>
      <c r="V148" s="133"/>
      <c r="W148" s="149" t="s">
        <v>4450</v>
      </c>
      <c r="X148" s="149">
        <v>0</v>
      </c>
      <c r="Y148" s="149" t="s">
        <v>4450</v>
      </c>
      <c r="Z148" s="149">
        <v>0</v>
      </c>
      <c r="AA148" s="169">
        <v>0.12</v>
      </c>
      <c r="AB148" s="170" t="str">
        <f t="shared" si="12"/>
        <v/>
      </c>
      <c r="AC148" s="170" t="str">
        <f t="shared" si="17"/>
        <v/>
      </c>
      <c r="AD148" s="163"/>
      <c r="AE148" s="163"/>
    </row>
    <row r="149" spans="1:31" x14ac:dyDescent="0.35">
      <c r="A149" s="137" t="s">
        <v>23</v>
      </c>
      <c r="B149" s="137">
        <v>16</v>
      </c>
      <c r="C149" s="137" t="s">
        <v>4584</v>
      </c>
      <c r="D149" s="138" t="s">
        <v>4450</v>
      </c>
      <c r="E149" s="138" t="s">
        <v>4450</v>
      </c>
      <c r="F149" s="215"/>
      <c r="G149" s="152" t="s">
        <v>2421</v>
      </c>
      <c r="H149" s="152" t="s">
        <v>2457</v>
      </c>
      <c r="I149" s="133" t="s">
        <v>2458</v>
      </c>
      <c r="J149" s="149">
        <v>0.2</v>
      </c>
      <c r="K149" s="133" t="s">
        <v>2459</v>
      </c>
      <c r="L149" s="165">
        <v>2</v>
      </c>
      <c r="M149" s="166"/>
      <c r="N149" s="167"/>
      <c r="O149" s="168"/>
      <c r="P149" s="167"/>
      <c r="Q149" s="166"/>
      <c r="R149" s="154" t="str">
        <f t="shared" si="13"/>
        <v/>
      </c>
      <c r="S149" s="154" t="str">
        <f t="shared" si="14"/>
        <v/>
      </c>
      <c r="T149" s="154">
        <f t="shared" si="15"/>
        <v>0</v>
      </c>
      <c r="U149" s="154" t="str">
        <f t="shared" si="16"/>
        <v/>
      </c>
      <c r="V149" s="133"/>
      <c r="W149" s="149" t="s">
        <v>4450</v>
      </c>
      <c r="X149" s="149">
        <v>0</v>
      </c>
      <c r="Y149" s="149" t="s">
        <v>4450</v>
      </c>
      <c r="Z149" s="149">
        <v>0</v>
      </c>
      <c r="AA149" s="169">
        <v>0.06</v>
      </c>
      <c r="AB149" s="170" t="str">
        <f t="shared" si="12"/>
        <v/>
      </c>
      <c r="AC149" s="170" t="str">
        <f t="shared" si="17"/>
        <v/>
      </c>
      <c r="AD149" s="163"/>
      <c r="AE149" s="163"/>
    </row>
    <row r="150" spans="1:31" ht="20" x14ac:dyDescent="0.35">
      <c r="A150" s="137" t="s">
        <v>23</v>
      </c>
      <c r="B150" s="137">
        <v>17</v>
      </c>
      <c r="C150" s="137" t="s">
        <v>4585</v>
      </c>
      <c r="D150" s="138" t="s">
        <v>4450</v>
      </c>
      <c r="E150" s="138" t="s">
        <v>4450</v>
      </c>
      <c r="F150" s="215"/>
      <c r="G150" s="152" t="s">
        <v>2421</v>
      </c>
      <c r="H150" s="152" t="s">
        <v>2460</v>
      </c>
      <c r="I150" s="133" t="s">
        <v>2461</v>
      </c>
      <c r="J150" s="149">
        <v>0.4</v>
      </c>
      <c r="K150" s="133" t="s">
        <v>2459</v>
      </c>
      <c r="L150" s="165">
        <v>2</v>
      </c>
      <c r="M150" s="166"/>
      <c r="N150" s="167"/>
      <c r="O150" s="168"/>
      <c r="P150" s="167"/>
      <c r="Q150" s="166"/>
      <c r="R150" s="154" t="str">
        <f t="shared" si="13"/>
        <v/>
      </c>
      <c r="S150" s="154" t="str">
        <f t="shared" si="14"/>
        <v/>
      </c>
      <c r="T150" s="154">
        <f t="shared" si="15"/>
        <v>0</v>
      </c>
      <c r="U150" s="154" t="str">
        <f t="shared" si="16"/>
        <v/>
      </c>
      <c r="V150" s="133"/>
      <c r="W150" s="149" t="s">
        <v>4450</v>
      </c>
      <c r="X150" s="149">
        <v>0</v>
      </c>
      <c r="Y150" s="149" t="s">
        <v>4450</v>
      </c>
      <c r="Z150" s="149">
        <v>0</v>
      </c>
      <c r="AA150" s="169">
        <v>0.12</v>
      </c>
      <c r="AB150" s="170" t="str">
        <f t="shared" si="12"/>
        <v/>
      </c>
      <c r="AC150" s="170" t="str">
        <f t="shared" si="17"/>
        <v/>
      </c>
      <c r="AD150" s="163"/>
      <c r="AE150" s="163"/>
    </row>
    <row r="151" spans="1:31" ht="20" x14ac:dyDescent="0.35">
      <c r="A151" s="137" t="s">
        <v>23</v>
      </c>
      <c r="B151" s="137">
        <v>18</v>
      </c>
      <c r="C151" s="137" t="s">
        <v>4586</v>
      </c>
      <c r="D151" s="138" t="s">
        <v>4450</v>
      </c>
      <c r="E151" s="138" t="s">
        <v>4450</v>
      </c>
      <c r="F151" s="215"/>
      <c r="G151" s="152" t="s">
        <v>2423</v>
      </c>
      <c r="H151" s="152" t="s">
        <v>2462</v>
      </c>
      <c r="I151" s="133" t="s">
        <v>2463</v>
      </c>
      <c r="J151" s="149">
        <v>0.2</v>
      </c>
      <c r="K151" s="133" t="s">
        <v>2454</v>
      </c>
      <c r="L151" s="165">
        <v>2</v>
      </c>
      <c r="M151" s="166"/>
      <c r="N151" s="167"/>
      <c r="O151" s="168"/>
      <c r="P151" s="167"/>
      <c r="Q151" s="166"/>
      <c r="R151" s="154" t="str">
        <f t="shared" si="13"/>
        <v/>
      </c>
      <c r="S151" s="154" t="str">
        <f t="shared" si="14"/>
        <v/>
      </c>
      <c r="T151" s="154">
        <f t="shared" si="15"/>
        <v>0</v>
      </c>
      <c r="U151" s="154" t="str">
        <f t="shared" si="16"/>
        <v/>
      </c>
      <c r="V151" s="133"/>
      <c r="W151" s="149" t="s">
        <v>4450</v>
      </c>
      <c r="X151" s="149" t="e">
        <v>#DIV/0!</v>
      </c>
      <c r="Y151" s="149" t="s">
        <v>4450</v>
      </c>
      <c r="Z151" s="149">
        <v>0</v>
      </c>
      <c r="AA151" s="169">
        <v>4.0000000000000008E-2</v>
      </c>
      <c r="AB151" s="170" t="str">
        <f t="shared" si="12"/>
        <v/>
      </c>
      <c r="AC151" s="170" t="str">
        <f t="shared" si="17"/>
        <v/>
      </c>
      <c r="AD151" s="163"/>
      <c r="AE151" s="163"/>
    </row>
    <row r="152" spans="1:31" ht="20" x14ac:dyDescent="0.35">
      <c r="A152" s="137" t="s">
        <v>23</v>
      </c>
      <c r="B152" s="137">
        <v>19</v>
      </c>
      <c r="C152" s="137" t="s">
        <v>4587</v>
      </c>
      <c r="D152" s="138" t="s">
        <v>4450</v>
      </c>
      <c r="E152" s="138" t="s">
        <v>4450</v>
      </c>
      <c r="F152" s="215"/>
      <c r="G152" s="152" t="s">
        <v>2423</v>
      </c>
      <c r="H152" s="152" t="s">
        <v>2464</v>
      </c>
      <c r="I152" s="133" t="s">
        <v>2465</v>
      </c>
      <c r="J152" s="149">
        <v>0.2</v>
      </c>
      <c r="K152" s="133" t="s">
        <v>2466</v>
      </c>
      <c r="L152" s="165">
        <v>2</v>
      </c>
      <c r="M152" s="166"/>
      <c r="N152" s="167"/>
      <c r="O152" s="168"/>
      <c r="P152" s="167"/>
      <c r="Q152" s="166"/>
      <c r="R152" s="154" t="str">
        <f t="shared" si="13"/>
        <v/>
      </c>
      <c r="S152" s="154" t="str">
        <f t="shared" si="14"/>
        <v/>
      </c>
      <c r="T152" s="154">
        <f t="shared" si="15"/>
        <v>0</v>
      </c>
      <c r="U152" s="154" t="str">
        <f t="shared" si="16"/>
        <v/>
      </c>
      <c r="V152" s="133"/>
      <c r="W152" s="149" t="s">
        <v>4450</v>
      </c>
      <c r="X152" s="149">
        <v>0</v>
      </c>
      <c r="Y152" s="149" t="s">
        <v>4450</v>
      </c>
      <c r="Z152" s="149">
        <v>0</v>
      </c>
      <c r="AA152" s="169">
        <v>4.0000000000000008E-2</v>
      </c>
      <c r="AB152" s="170" t="str">
        <f t="shared" si="12"/>
        <v/>
      </c>
      <c r="AC152" s="170" t="str">
        <f t="shared" si="17"/>
        <v/>
      </c>
      <c r="AD152" s="163"/>
      <c r="AE152" s="163"/>
    </row>
    <row r="153" spans="1:31" ht="20" x14ac:dyDescent="0.35">
      <c r="A153" s="137" t="s">
        <v>23</v>
      </c>
      <c r="B153" s="137">
        <v>20</v>
      </c>
      <c r="C153" s="137" t="s">
        <v>4588</v>
      </c>
      <c r="D153" s="138" t="s">
        <v>1032</v>
      </c>
      <c r="E153" s="138" t="s">
        <v>1098</v>
      </c>
      <c r="F153" s="215"/>
      <c r="G153" s="152" t="s">
        <v>2423</v>
      </c>
      <c r="H153" s="152" t="s">
        <v>2467</v>
      </c>
      <c r="I153" s="133" t="s">
        <v>1099</v>
      </c>
      <c r="J153" s="149">
        <v>0.6</v>
      </c>
      <c r="K153" s="133" t="s">
        <v>2468</v>
      </c>
      <c r="L153" s="165">
        <v>4</v>
      </c>
      <c r="M153" s="166">
        <v>728000000</v>
      </c>
      <c r="N153" s="167">
        <v>1</v>
      </c>
      <c r="O153" s="168">
        <v>414494000</v>
      </c>
      <c r="P153" s="167">
        <v>1</v>
      </c>
      <c r="Q153" s="166">
        <v>461460934</v>
      </c>
      <c r="R153" s="154">
        <f t="shared" si="13"/>
        <v>1</v>
      </c>
      <c r="S153" s="154">
        <f t="shared" si="14"/>
        <v>1.1133114930493566</v>
      </c>
      <c r="T153" s="154">
        <f t="shared" si="15"/>
        <v>0.25</v>
      </c>
      <c r="U153" s="154">
        <f t="shared" si="16"/>
        <v>0.63387490934065938</v>
      </c>
      <c r="V153" s="133"/>
      <c r="W153" s="149">
        <v>1</v>
      </c>
      <c r="X153" s="149">
        <v>0</v>
      </c>
      <c r="Y153" s="149">
        <v>0</v>
      </c>
      <c r="Z153" s="149">
        <v>0</v>
      </c>
      <c r="AA153" s="169">
        <v>0.12</v>
      </c>
      <c r="AB153" s="170">
        <f t="shared" si="12"/>
        <v>0.12</v>
      </c>
      <c r="AC153" s="170">
        <f t="shared" si="17"/>
        <v>0.12</v>
      </c>
      <c r="AD153" s="163"/>
      <c r="AE153" s="163"/>
    </row>
    <row r="154" spans="1:31" ht="20" x14ac:dyDescent="0.35">
      <c r="A154" s="137" t="s">
        <v>25</v>
      </c>
      <c r="B154" s="137">
        <v>1</v>
      </c>
      <c r="C154" s="137" t="s">
        <v>4589</v>
      </c>
      <c r="D154" s="138" t="s">
        <v>4450</v>
      </c>
      <c r="E154" s="138" t="s">
        <v>4450</v>
      </c>
      <c r="F154" s="214" t="s">
        <v>2601</v>
      </c>
      <c r="G154" s="142" t="s">
        <v>2602</v>
      </c>
      <c r="H154" s="142" t="s">
        <v>2626</v>
      </c>
      <c r="I154" s="128" t="s">
        <v>854</v>
      </c>
      <c r="J154" s="145">
        <v>1</v>
      </c>
      <c r="K154" s="128" t="s">
        <v>885</v>
      </c>
      <c r="L154" s="156">
        <v>4</v>
      </c>
      <c r="M154" s="157"/>
      <c r="N154" s="164">
        <v>1</v>
      </c>
      <c r="O154" s="158"/>
      <c r="P154" s="164">
        <v>1</v>
      </c>
      <c r="Q154" s="157"/>
      <c r="R154" s="155">
        <f t="shared" si="13"/>
        <v>1</v>
      </c>
      <c r="S154" s="155" t="str">
        <f t="shared" si="14"/>
        <v/>
      </c>
      <c r="T154" s="155">
        <f t="shared" si="15"/>
        <v>0.25</v>
      </c>
      <c r="U154" s="155" t="str">
        <f t="shared" si="16"/>
        <v/>
      </c>
      <c r="V154" s="128" t="s">
        <v>3885</v>
      </c>
      <c r="W154" s="145">
        <v>1</v>
      </c>
      <c r="X154" s="145">
        <v>0</v>
      </c>
      <c r="Y154" s="145">
        <v>0</v>
      </c>
      <c r="Z154" s="145">
        <v>0</v>
      </c>
      <c r="AA154" s="161">
        <v>2.5000000000000001E-2</v>
      </c>
      <c r="AB154" s="162">
        <f t="shared" si="12"/>
        <v>2.5000000000000001E-2</v>
      </c>
      <c r="AC154" s="162">
        <f t="shared" si="17"/>
        <v>2.5000000000000001E-2</v>
      </c>
      <c r="AD154" s="163"/>
      <c r="AE154" s="163"/>
    </row>
    <row r="155" spans="1:31" ht="20" x14ac:dyDescent="0.35">
      <c r="A155" s="137" t="s">
        <v>25</v>
      </c>
      <c r="B155" s="137">
        <v>2</v>
      </c>
      <c r="C155" s="137" t="s">
        <v>4590</v>
      </c>
      <c r="D155" s="138" t="s">
        <v>4450</v>
      </c>
      <c r="E155" s="138" t="s">
        <v>4450</v>
      </c>
      <c r="F155" s="214"/>
      <c r="G155" s="142" t="s">
        <v>2603</v>
      </c>
      <c r="H155" s="142" t="s">
        <v>2627</v>
      </c>
      <c r="I155" s="128" t="s">
        <v>866</v>
      </c>
      <c r="J155" s="145">
        <v>1</v>
      </c>
      <c r="K155" s="128" t="s">
        <v>886</v>
      </c>
      <c r="L155" s="156">
        <v>4</v>
      </c>
      <c r="M155" s="157"/>
      <c r="N155" s="164">
        <v>1</v>
      </c>
      <c r="O155" s="158"/>
      <c r="P155" s="164">
        <v>1</v>
      </c>
      <c r="Q155" s="157"/>
      <c r="R155" s="155">
        <f t="shared" si="13"/>
        <v>1</v>
      </c>
      <c r="S155" s="155" t="str">
        <f t="shared" si="14"/>
        <v/>
      </c>
      <c r="T155" s="155">
        <f t="shared" si="15"/>
        <v>0.25</v>
      </c>
      <c r="U155" s="155" t="str">
        <f t="shared" si="16"/>
        <v/>
      </c>
      <c r="V155" s="128" t="s">
        <v>3886</v>
      </c>
      <c r="W155" s="145">
        <v>1</v>
      </c>
      <c r="X155" s="145">
        <v>0</v>
      </c>
      <c r="Y155" s="145">
        <v>0</v>
      </c>
      <c r="Z155" s="145">
        <v>0</v>
      </c>
      <c r="AA155" s="161">
        <v>2.5000000000000001E-2</v>
      </c>
      <c r="AB155" s="162">
        <f t="shared" si="12"/>
        <v>2.5000000000000001E-2</v>
      </c>
      <c r="AC155" s="162">
        <f t="shared" si="17"/>
        <v>2.5000000000000001E-2</v>
      </c>
      <c r="AD155" s="163"/>
      <c r="AE155" s="163"/>
    </row>
    <row r="156" spans="1:31" ht="20" x14ac:dyDescent="0.35">
      <c r="A156" s="137" t="s">
        <v>25</v>
      </c>
      <c r="B156" s="137">
        <v>3</v>
      </c>
      <c r="C156" s="137" t="s">
        <v>4591</v>
      </c>
      <c r="D156" s="138" t="s">
        <v>4450</v>
      </c>
      <c r="E156" s="138" t="s">
        <v>4450</v>
      </c>
      <c r="F156" s="214"/>
      <c r="G156" s="142" t="s">
        <v>2604</v>
      </c>
      <c r="H156" s="142" t="s">
        <v>2628</v>
      </c>
      <c r="I156" s="128" t="s">
        <v>856</v>
      </c>
      <c r="J156" s="145">
        <v>1</v>
      </c>
      <c r="K156" s="128" t="s">
        <v>887</v>
      </c>
      <c r="L156" s="156">
        <v>4</v>
      </c>
      <c r="M156" s="157"/>
      <c r="N156" s="164">
        <v>1</v>
      </c>
      <c r="O156" s="158"/>
      <c r="P156" s="164">
        <v>1</v>
      </c>
      <c r="Q156" s="157"/>
      <c r="R156" s="155">
        <f t="shared" si="13"/>
        <v>1</v>
      </c>
      <c r="S156" s="155" t="str">
        <f t="shared" si="14"/>
        <v/>
      </c>
      <c r="T156" s="155">
        <f t="shared" si="15"/>
        <v>0.25</v>
      </c>
      <c r="U156" s="155" t="str">
        <f t="shared" si="16"/>
        <v/>
      </c>
      <c r="V156" s="128" t="s">
        <v>3887</v>
      </c>
      <c r="W156" s="145">
        <v>1</v>
      </c>
      <c r="X156" s="145">
        <v>0</v>
      </c>
      <c r="Y156" s="145">
        <v>0</v>
      </c>
      <c r="Z156" s="145">
        <v>0</v>
      </c>
      <c r="AA156" s="161">
        <v>2.5000000000000001E-2</v>
      </c>
      <c r="AB156" s="162">
        <f t="shared" si="12"/>
        <v>2.5000000000000001E-2</v>
      </c>
      <c r="AC156" s="162">
        <f t="shared" si="17"/>
        <v>2.5000000000000001E-2</v>
      </c>
      <c r="AD156" s="163"/>
      <c r="AE156" s="163"/>
    </row>
    <row r="157" spans="1:31" ht="20" x14ac:dyDescent="0.35">
      <c r="A157" s="137" t="s">
        <v>25</v>
      </c>
      <c r="B157" s="137">
        <v>4</v>
      </c>
      <c r="C157" s="137" t="s">
        <v>4592</v>
      </c>
      <c r="D157" s="138" t="s">
        <v>4450</v>
      </c>
      <c r="E157" s="138" t="s">
        <v>4450</v>
      </c>
      <c r="F157" s="214"/>
      <c r="G157" s="142" t="s">
        <v>2605</v>
      </c>
      <c r="H157" s="142" t="s">
        <v>2629</v>
      </c>
      <c r="I157" s="128" t="s">
        <v>857</v>
      </c>
      <c r="J157" s="145">
        <v>1</v>
      </c>
      <c r="K157" s="128" t="s">
        <v>887</v>
      </c>
      <c r="L157" s="156">
        <v>4</v>
      </c>
      <c r="M157" s="157"/>
      <c r="N157" s="164">
        <v>1</v>
      </c>
      <c r="O157" s="158"/>
      <c r="P157" s="164">
        <v>1</v>
      </c>
      <c r="Q157" s="157"/>
      <c r="R157" s="155">
        <f t="shared" si="13"/>
        <v>1</v>
      </c>
      <c r="S157" s="155" t="str">
        <f t="shared" si="14"/>
        <v/>
      </c>
      <c r="T157" s="155">
        <f t="shared" si="15"/>
        <v>0.25</v>
      </c>
      <c r="U157" s="155" t="str">
        <f t="shared" si="16"/>
        <v/>
      </c>
      <c r="V157" s="128" t="s">
        <v>3888</v>
      </c>
      <c r="W157" s="145">
        <v>1</v>
      </c>
      <c r="X157" s="145">
        <v>0</v>
      </c>
      <c r="Y157" s="145">
        <v>0</v>
      </c>
      <c r="Z157" s="145">
        <v>0</v>
      </c>
      <c r="AA157" s="161">
        <v>2.5000000000000001E-2</v>
      </c>
      <c r="AB157" s="162">
        <f t="shared" si="12"/>
        <v>2.5000000000000001E-2</v>
      </c>
      <c r="AC157" s="162">
        <f t="shared" si="17"/>
        <v>2.5000000000000001E-2</v>
      </c>
      <c r="AD157" s="163"/>
      <c r="AE157" s="163"/>
    </row>
    <row r="158" spans="1:31" ht="20" x14ac:dyDescent="0.35">
      <c r="A158" s="137" t="s">
        <v>25</v>
      </c>
      <c r="B158" s="137">
        <v>5</v>
      </c>
      <c r="C158" s="137" t="s">
        <v>4593</v>
      </c>
      <c r="D158" s="138" t="s">
        <v>1072</v>
      </c>
      <c r="E158" s="138" t="s">
        <v>1214</v>
      </c>
      <c r="F158" s="214"/>
      <c r="G158" s="142" t="s">
        <v>2606</v>
      </c>
      <c r="H158" s="142" t="s">
        <v>2630</v>
      </c>
      <c r="I158" s="128" t="s">
        <v>1215</v>
      </c>
      <c r="J158" s="145">
        <v>0.5</v>
      </c>
      <c r="K158" s="128" t="s">
        <v>2631</v>
      </c>
      <c r="L158" s="156">
        <v>7</v>
      </c>
      <c r="M158" s="157">
        <v>55200000</v>
      </c>
      <c r="N158" s="164">
        <v>1</v>
      </c>
      <c r="O158" s="158">
        <v>13800000</v>
      </c>
      <c r="P158" s="164">
        <v>1</v>
      </c>
      <c r="Q158" s="157">
        <v>9200000</v>
      </c>
      <c r="R158" s="155">
        <f t="shared" si="13"/>
        <v>1</v>
      </c>
      <c r="S158" s="155">
        <f t="shared" si="14"/>
        <v>0.66666666666666663</v>
      </c>
      <c r="T158" s="155">
        <f t="shared" si="15"/>
        <v>0.14285714285714285</v>
      </c>
      <c r="U158" s="155">
        <f t="shared" si="16"/>
        <v>0.16666666666666666</v>
      </c>
      <c r="V158" s="128" t="s">
        <v>3997</v>
      </c>
      <c r="W158" s="145">
        <v>1</v>
      </c>
      <c r="X158" s="145">
        <v>0</v>
      </c>
      <c r="Y158" s="145">
        <v>0</v>
      </c>
      <c r="Z158" s="145">
        <v>0</v>
      </c>
      <c r="AA158" s="161">
        <v>2.5000000000000001E-2</v>
      </c>
      <c r="AB158" s="162">
        <f t="shared" ref="AB158:AB210" si="18">IF(N158="","",AA158)</f>
        <v>2.5000000000000001E-2</v>
      </c>
      <c r="AC158" s="162">
        <f t="shared" si="17"/>
        <v>2.5000000000000001E-2</v>
      </c>
      <c r="AD158" s="163"/>
      <c r="AE158" s="163"/>
    </row>
    <row r="159" spans="1:31" ht="20" x14ac:dyDescent="0.35">
      <c r="A159" s="137" t="s">
        <v>25</v>
      </c>
      <c r="B159" s="137">
        <v>6</v>
      </c>
      <c r="C159" s="137" t="s">
        <v>4594</v>
      </c>
      <c r="D159" s="138" t="s">
        <v>1072</v>
      </c>
      <c r="E159" s="138" t="s">
        <v>1216</v>
      </c>
      <c r="F159" s="214"/>
      <c r="G159" s="142" t="s">
        <v>2606</v>
      </c>
      <c r="H159" s="142" t="s">
        <v>2632</v>
      </c>
      <c r="I159" s="128" t="s">
        <v>1217</v>
      </c>
      <c r="J159" s="145">
        <v>0.5</v>
      </c>
      <c r="K159" s="128" t="s">
        <v>2633</v>
      </c>
      <c r="L159" s="156">
        <v>4</v>
      </c>
      <c r="M159" s="157">
        <v>20000000</v>
      </c>
      <c r="N159" s="164">
        <v>1</v>
      </c>
      <c r="O159" s="158"/>
      <c r="P159" s="164">
        <v>1</v>
      </c>
      <c r="Q159" s="157"/>
      <c r="R159" s="155">
        <f t="shared" si="13"/>
        <v>1</v>
      </c>
      <c r="S159" s="155" t="str">
        <f t="shared" si="14"/>
        <v/>
      </c>
      <c r="T159" s="155">
        <f t="shared" si="15"/>
        <v>0.25</v>
      </c>
      <c r="U159" s="155">
        <f t="shared" si="16"/>
        <v>0</v>
      </c>
      <c r="V159" s="128" t="s">
        <v>3998</v>
      </c>
      <c r="W159" s="145">
        <v>1</v>
      </c>
      <c r="X159" s="145">
        <v>0</v>
      </c>
      <c r="Y159" s="145">
        <v>0</v>
      </c>
      <c r="Z159" s="145">
        <v>0</v>
      </c>
      <c r="AA159" s="161">
        <v>2.5000000000000001E-2</v>
      </c>
      <c r="AB159" s="162">
        <f t="shared" si="18"/>
        <v>2.5000000000000001E-2</v>
      </c>
      <c r="AC159" s="162">
        <f t="shared" si="17"/>
        <v>2.5000000000000001E-2</v>
      </c>
      <c r="AD159" s="163"/>
      <c r="AE159" s="163"/>
    </row>
    <row r="160" spans="1:31" ht="30" x14ac:dyDescent="0.35">
      <c r="A160" s="137" t="s">
        <v>25</v>
      </c>
      <c r="B160" s="137">
        <v>7</v>
      </c>
      <c r="C160" s="137" t="s">
        <v>4595</v>
      </c>
      <c r="D160" s="138" t="s">
        <v>1074</v>
      </c>
      <c r="E160" s="138" t="s">
        <v>1218</v>
      </c>
      <c r="F160" s="214"/>
      <c r="G160" s="142" t="s">
        <v>2608</v>
      </c>
      <c r="H160" s="142" t="s">
        <v>2634</v>
      </c>
      <c r="I160" s="128" t="s">
        <v>1219</v>
      </c>
      <c r="J160" s="145">
        <v>0.25</v>
      </c>
      <c r="K160" s="128" t="s">
        <v>2635</v>
      </c>
      <c r="L160" s="156">
        <v>4</v>
      </c>
      <c r="M160" s="157">
        <v>317600000</v>
      </c>
      <c r="N160" s="164">
        <v>1</v>
      </c>
      <c r="O160" s="158">
        <v>29400000</v>
      </c>
      <c r="P160" s="164">
        <v>1</v>
      </c>
      <c r="Q160" s="157">
        <v>8400000</v>
      </c>
      <c r="R160" s="155">
        <f t="shared" si="13"/>
        <v>1</v>
      </c>
      <c r="S160" s="155">
        <f t="shared" si="14"/>
        <v>0.2857142857142857</v>
      </c>
      <c r="T160" s="155">
        <f t="shared" si="15"/>
        <v>0.25</v>
      </c>
      <c r="U160" s="155">
        <f t="shared" si="16"/>
        <v>2.6448362720403022E-2</v>
      </c>
      <c r="V160" s="128" t="s">
        <v>3999</v>
      </c>
      <c r="W160" s="145">
        <v>1</v>
      </c>
      <c r="X160" s="145">
        <v>0</v>
      </c>
      <c r="Y160" s="145">
        <v>0</v>
      </c>
      <c r="Z160" s="145">
        <v>0</v>
      </c>
      <c r="AA160" s="161">
        <v>2.5000000000000001E-2</v>
      </c>
      <c r="AB160" s="162">
        <f t="shared" si="18"/>
        <v>2.5000000000000001E-2</v>
      </c>
      <c r="AC160" s="162">
        <f t="shared" si="17"/>
        <v>2.5000000000000001E-2</v>
      </c>
      <c r="AD160" s="163"/>
      <c r="AE160" s="163"/>
    </row>
    <row r="161" spans="1:31" ht="30" x14ac:dyDescent="0.35">
      <c r="A161" s="137" t="s">
        <v>25</v>
      </c>
      <c r="B161" s="137">
        <v>8</v>
      </c>
      <c r="C161" s="137" t="s">
        <v>4596</v>
      </c>
      <c r="D161" s="138" t="s">
        <v>1074</v>
      </c>
      <c r="E161" s="138" t="s">
        <v>1220</v>
      </c>
      <c r="F161" s="214"/>
      <c r="G161" s="142" t="s">
        <v>2608</v>
      </c>
      <c r="H161" s="142" t="s">
        <v>2636</v>
      </c>
      <c r="I161" s="128" t="s">
        <v>1221</v>
      </c>
      <c r="J161" s="145">
        <v>0.25</v>
      </c>
      <c r="K161" s="128" t="s">
        <v>2637</v>
      </c>
      <c r="L161" s="156">
        <v>4</v>
      </c>
      <c r="M161" s="157">
        <v>527452500</v>
      </c>
      <c r="N161" s="164">
        <v>1</v>
      </c>
      <c r="O161" s="158">
        <v>69318000</v>
      </c>
      <c r="P161" s="164">
        <v>1</v>
      </c>
      <c r="Q161" s="157">
        <v>45752000</v>
      </c>
      <c r="R161" s="155">
        <f t="shared" si="13"/>
        <v>1</v>
      </c>
      <c r="S161" s="155">
        <f t="shared" si="14"/>
        <v>0.66003058368677692</v>
      </c>
      <c r="T161" s="155">
        <f t="shared" si="15"/>
        <v>0.25</v>
      </c>
      <c r="U161" s="155">
        <f t="shared" si="16"/>
        <v>8.6741460131481041E-2</v>
      </c>
      <c r="V161" s="128" t="s">
        <v>4000</v>
      </c>
      <c r="W161" s="145">
        <v>1</v>
      </c>
      <c r="X161" s="145">
        <v>0</v>
      </c>
      <c r="Y161" s="145">
        <v>0</v>
      </c>
      <c r="Z161" s="145">
        <v>0</v>
      </c>
      <c r="AA161" s="161">
        <v>2.5000000000000001E-2</v>
      </c>
      <c r="AB161" s="162">
        <f t="shared" si="18"/>
        <v>2.5000000000000001E-2</v>
      </c>
      <c r="AC161" s="162">
        <f t="shared" si="17"/>
        <v>2.5000000000000001E-2</v>
      </c>
      <c r="AD161" s="163"/>
      <c r="AE161" s="163"/>
    </row>
    <row r="162" spans="1:31" ht="40" x14ac:dyDescent="0.35">
      <c r="A162" s="137" t="s">
        <v>25</v>
      </c>
      <c r="B162" s="137">
        <v>9</v>
      </c>
      <c r="C162" s="137" t="s">
        <v>4597</v>
      </c>
      <c r="D162" s="138" t="s">
        <v>1074</v>
      </c>
      <c r="E162" s="138" t="s">
        <v>1222</v>
      </c>
      <c r="F162" s="214"/>
      <c r="G162" s="142" t="s">
        <v>2608</v>
      </c>
      <c r="H162" s="142" t="s">
        <v>2638</v>
      </c>
      <c r="I162" s="128" t="s">
        <v>1223</v>
      </c>
      <c r="J162" s="145">
        <v>0.5</v>
      </c>
      <c r="K162" s="128" t="s">
        <v>2639</v>
      </c>
      <c r="L162" s="156">
        <v>2</v>
      </c>
      <c r="M162" s="157">
        <v>428700000</v>
      </c>
      <c r="N162" s="164"/>
      <c r="O162" s="158">
        <v>107175000</v>
      </c>
      <c r="P162" s="164"/>
      <c r="Q162" s="157">
        <v>84650000</v>
      </c>
      <c r="R162" s="155" t="str">
        <f t="shared" si="13"/>
        <v/>
      </c>
      <c r="S162" s="155">
        <f t="shared" si="14"/>
        <v>0.78982971775134125</v>
      </c>
      <c r="T162" s="155">
        <f t="shared" si="15"/>
        <v>0</v>
      </c>
      <c r="U162" s="155">
        <f t="shared" si="16"/>
        <v>0.19745742943783531</v>
      </c>
      <c r="V162" s="128" t="s">
        <v>4001</v>
      </c>
      <c r="W162" s="145" t="s">
        <v>4450</v>
      </c>
      <c r="X162" s="145">
        <v>0</v>
      </c>
      <c r="Y162" s="145" t="s">
        <v>4450</v>
      </c>
      <c r="Z162" s="145">
        <v>0</v>
      </c>
      <c r="AA162" s="161">
        <v>0.05</v>
      </c>
      <c r="AB162" s="162" t="str">
        <f t="shared" si="18"/>
        <v/>
      </c>
      <c r="AC162" s="162" t="str">
        <f t="shared" si="17"/>
        <v/>
      </c>
      <c r="AD162" s="163"/>
      <c r="AE162" s="163"/>
    </row>
    <row r="163" spans="1:31" ht="40" x14ac:dyDescent="0.35">
      <c r="A163" s="137" t="s">
        <v>25</v>
      </c>
      <c r="B163" s="137">
        <v>10</v>
      </c>
      <c r="C163" s="137" t="s">
        <v>4598</v>
      </c>
      <c r="D163" s="138" t="s">
        <v>1076</v>
      </c>
      <c r="E163" s="138" t="s">
        <v>1224</v>
      </c>
      <c r="F163" s="214"/>
      <c r="G163" s="142" t="s">
        <v>2609</v>
      </c>
      <c r="H163" s="142" t="s">
        <v>2640</v>
      </c>
      <c r="I163" s="128" t="s">
        <v>1225</v>
      </c>
      <c r="J163" s="145">
        <v>0.5</v>
      </c>
      <c r="K163" s="128" t="s">
        <v>2641</v>
      </c>
      <c r="L163" s="156">
        <v>4</v>
      </c>
      <c r="M163" s="157">
        <v>275000000</v>
      </c>
      <c r="N163" s="164"/>
      <c r="O163" s="158">
        <v>5280000</v>
      </c>
      <c r="P163" s="164"/>
      <c r="Q163" s="157">
        <v>3520000</v>
      </c>
      <c r="R163" s="155" t="str">
        <f t="shared" si="13"/>
        <v/>
      </c>
      <c r="S163" s="155">
        <f t="shared" si="14"/>
        <v>0.66666666666666663</v>
      </c>
      <c r="T163" s="155">
        <f t="shared" si="15"/>
        <v>0</v>
      </c>
      <c r="U163" s="155">
        <f t="shared" si="16"/>
        <v>1.2800000000000001E-2</v>
      </c>
      <c r="V163" s="128" t="s">
        <v>4001</v>
      </c>
      <c r="W163" s="145" t="s">
        <v>4450</v>
      </c>
      <c r="X163" s="145">
        <v>0</v>
      </c>
      <c r="Y163" s="145" t="s">
        <v>4450</v>
      </c>
      <c r="Z163" s="145">
        <v>0</v>
      </c>
      <c r="AA163" s="161">
        <v>2.5000000000000001E-2</v>
      </c>
      <c r="AB163" s="162" t="str">
        <f t="shared" si="18"/>
        <v/>
      </c>
      <c r="AC163" s="162" t="str">
        <f t="shared" si="17"/>
        <v/>
      </c>
      <c r="AD163" s="163"/>
      <c r="AE163" s="163"/>
    </row>
    <row r="164" spans="1:31" ht="40" x14ac:dyDescent="0.35">
      <c r="A164" s="137" t="s">
        <v>25</v>
      </c>
      <c r="B164" s="137">
        <v>11</v>
      </c>
      <c r="C164" s="137" t="s">
        <v>4599</v>
      </c>
      <c r="D164" s="138" t="s">
        <v>1076</v>
      </c>
      <c r="E164" s="138" t="s">
        <v>1226</v>
      </c>
      <c r="F164" s="214"/>
      <c r="G164" s="142" t="s">
        <v>2609</v>
      </c>
      <c r="H164" s="142" t="s">
        <v>2642</v>
      </c>
      <c r="I164" s="128" t="s">
        <v>1227</v>
      </c>
      <c r="J164" s="145">
        <v>0.5</v>
      </c>
      <c r="K164" s="128" t="s">
        <v>2643</v>
      </c>
      <c r="L164" s="156">
        <v>4</v>
      </c>
      <c r="M164" s="157">
        <v>203344000</v>
      </c>
      <c r="N164" s="164"/>
      <c r="O164" s="158">
        <v>25836000</v>
      </c>
      <c r="P164" s="164"/>
      <c r="Q164" s="157">
        <v>17224000</v>
      </c>
      <c r="R164" s="155" t="str">
        <f t="shared" si="13"/>
        <v/>
      </c>
      <c r="S164" s="155">
        <f t="shared" si="14"/>
        <v>0.66666666666666663</v>
      </c>
      <c r="T164" s="155">
        <f t="shared" si="15"/>
        <v>0</v>
      </c>
      <c r="U164" s="155">
        <f t="shared" si="16"/>
        <v>8.4703753245731372E-2</v>
      </c>
      <c r="V164" s="128" t="s">
        <v>4001</v>
      </c>
      <c r="W164" s="145" t="s">
        <v>4450</v>
      </c>
      <c r="X164" s="145" t="e">
        <v>#DIV/0!</v>
      </c>
      <c r="Y164" s="145" t="s">
        <v>4450</v>
      </c>
      <c r="Z164" s="145">
        <v>0</v>
      </c>
      <c r="AA164" s="161">
        <v>2.5000000000000001E-2</v>
      </c>
      <c r="AB164" s="162" t="str">
        <f t="shared" si="18"/>
        <v/>
      </c>
      <c r="AC164" s="162" t="str">
        <f t="shared" si="17"/>
        <v/>
      </c>
      <c r="AD164" s="163"/>
      <c r="AE164" s="163"/>
    </row>
    <row r="165" spans="1:31" ht="30" x14ac:dyDescent="0.35">
      <c r="A165" s="137" t="s">
        <v>25</v>
      </c>
      <c r="B165" s="137">
        <v>12</v>
      </c>
      <c r="C165" s="137" t="s">
        <v>4600</v>
      </c>
      <c r="D165" s="138" t="s">
        <v>1078</v>
      </c>
      <c r="E165" s="138" t="s">
        <v>1228</v>
      </c>
      <c r="F165" s="214"/>
      <c r="G165" s="142" t="s">
        <v>2610</v>
      </c>
      <c r="H165" s="142" t="s">
        <v>2644</v>
      </c>
      <c r="I165" s="128" t="s">
        <v>1229</v>
      </c>
      <c r="J165" s="145">
        <v>0.25</v>
      </c>
      <c r="K165" s="128" t="s">
        <v>2645</v>
      </c>
      <c r="L165" s="156">
        <v>4</v>
      </c>
      <c r="M165" s="157">
        <v>76127500</v>
      </c>
      <c r="N165" s="164"/>
      <c r="O165" s="158"/>
      <c r="P165" s="164"/>
      <c r="Q165" s="157"/>
      <c r="R165" s="155" t="str">
        <f t="shared" si="13"/>
        <v/>
      </c>
      <c r="S165" s="155" t="str">
        <f t="shared" si="14"/>
        <v/>
      </c>
      <c r="T165" s="155">
        <f t="shared" si="15"/>
        <v>0</v>
      </c>
      <c r="U165" s="155">
        <f t="shared" si="16"/>
        <v>0</v>
      </c>
      <c r="V165" s="128" t="s">
        <v>3940</v>
      </c>
      <c r="W165" s="145" t="s">
        <v>4450</v>
      </c>
      <c r="X165" s="145">
        <v>0</v>
      </c>
      <c r="Y165" s="145">
        <v>0</v>
      </c>
      <c r="Z165" s="145">
        <v>0</v>
      </c>
      <c r="AA165" s="161">
        <v>3.7499999999999999E-2</v>
      </c>
      <c r="AB165" s="162" t="str">
        <f t="shared" si="18"/>
        <v/>
      </c>
      <c r="AC165" s="162" t="str">
        <f t="shared" si="17"/>
        <v/>
      </c>
      <c r="AD165" s="163"/>
      <c r="AE165" s="163"/>
    </row>
    <row r="166" spans="1:31" ht="30" x14ac:dyDescent="0.35">
      <c r="A166" s="137" t="s">
        <v>25</v>
      </c>
      <c r="B166" s="137">
        <v>13</v>
      </c>
      <c r="C166" s="137" t="s">
        <v>4601</v>
      </c>
      <c r="D166" s="138" t="s">
        <v>1078</v>
      </c>
      <c r="E166" s="138" t="s">
        <v>1230</v>
      </c>
      <c r="F166" s="214"/>
      <c r="G166" s="142" t="s">
        <v>2610</v>
      </c>
      <c r="H166" s="142" t="s">
        <v>2646</v>
      </c>
      <c r="I166" s="128" t="s">
        <v>1231</v>
      </c>
      <c r="J166" s="145">
        <v>0.5</v>
      </c>
      <c r="K166" s="128" t="s">
        <v>2647</v>
      </c>
      <c r="L166" s="156">
        <v>4</v>
      </c>
      <c r="M166" s="157">
        <v>86400000</v>
      </c>
      <c r="N166" s="164"/>
      <c r="O166" s="158">
        <v>21600000</v>
      </c>
      <c r="P166" s="164"/>
      <c r="Q166" s="157">
        <v>14400000</v>
      </c>
      <c r="R166" s="155" t="str">
        <f t="shared" si="13"/>
        <v/>
      </c>
      <c r="S166" s="155">
        <f t="shared" si="14"/>
        <v>0.66666666666666663</v>
      </c>
      <c r="T166" s="155">
        <f t="shared" si="15"/>
        <v>0</v>
      </c>
      <c r="U166" s="155">
        <f t="shared" si="16"/>
        <v>0.16666666666666666</v>
      </c>
      <c r="V166" s="128" t="s">
        <v>4001</v>
      </c>
      <c r="W166" s="145" t="s">
        <v>4450</v>
      </c>
      <c r="X166" s="145" t="s">
        <v>4450</v>
      </c>
      <c r="Y166" s="145">
        <v>0</v>
      </c>
      <c r="Z166" s="145">
        <v>0</v>
      </c>
      <c r="AA166" s="161">
        <v>7.4999999999999997E-2</v>
      </c>
      <c r="AB166" s="162" t="str">
        <f t="shared" si="18"/>
        <v/>
      </c>
      <c r="AC166" s="162" t="str">
        <f t="shared" si="17"/>
        <v/>
      </c>
      <c r="AD166" s="163"/>
      <c r="AE166" s="163"/>
    </row>
    <row r="167" spans="1:31" ht="30" x14ac:dyDescent="0.35">
      <c r="A167" s="137" t="s">
        <v>25</v>
      </c>
      <c r="B167" s="137">
        <v>14</v>
      </c>
      <c r="C167" s="137" t="s">
        <v>4602</v>
      </c>
      <c r="D167" s="138" t="s">
        <v>1078</v>
      </c>
      <c r="E167" s="138" t="s">
        <v>1232</v>
      </c>
      <c r="F167" s="214"/>
      <c r="G167" s="142" t="s">
        <v>2610</v>
      </c>
      <c r="H167" s="142" t="s">
        <v>2648</v>
      </c>
      <c r="I167" s="128" t="s">
        <v>1233</v>
      </c>
      <c r="J167" s="145">
        <v>0.25</v>
      </c>
      <c r="K167" s="128" t="s">
        <v>2649</v>
      </c>
      <c r="L167" s="156">
        <v>1</v>
      </c>
      <c r="M167" s="157">
        <v>222176000</v>
      </c>
      <c r="N167" s="164"/>
      <c r="O167" s="158"/>
      <c r="P167" s="164"/>
      <c r="Q167" s="157"/>
      <c r="R167" s="155" t="str">
        <f t="shared" si="13"/>
        <v/>
      </c>
      <c r="S167" s="155" t="str">
        <f t="shared" si="14"/>
        <v/>
      </c>
      <c r="T167" s="155">
        <f t="shared" si="15"/>
        <v>0</v>
      </c>
      <c r="U167" s="155">
        <f t="shared" si="16"/>
        <v>0</v>
      </c>
      <c r="V167" s="128" t="s">
        <v>4001</v>
      </c>
      <c r="W167" s="145" t="s">
        <v>4450</v>
      </c>
      <c r="X167" s="145" t="s">
        <v>4450</v>
      </c>
      <c r="Y167" s="145" t="s">
        <v>4450</v>
      </c>
      <c r="Z167" s="145">
        <v>0</v>
      </c>
      <c r="AA167" s="161">
        <v>3.7499999999999999E-2</v>
      </c>
      <c r="AB167" s="162" t="str">
        <f t="shared" si="18"/>
        <v/>
      </c>
      <c r="AC167" s="162" t="str">
        <f t="shared" si="17"/>
        <v/>
      </c>
      <c r="AD167" s="163"/>
      <c r="AE167" s="163"/>
    </row>
    <row r="168" spans="1:31" ht="50" x14ac:dyDescent="0.35">
      <c r="A168" s="137" t="s">
        <v>25</v>
      </c>
      <c r="B168" s="137">
        <v>15</v>
      </c>
      <c r="C168" s="137" t="s">
        <v>4603</v>
      </c>
      <c r="D168" s="138" t="s">
        <v>1050</v>
      </c>
      <c r="E168" s="138" t="s">
        <v>1146</v>
      </c>
      <c r="F168" s="214"/>
      <c r="G168" s="142" t="s">
        <v>2611</v>
      </c>
      <c r="H168" s="142" t="s">
        <v>2650</v>
      </c>
      <c r="I168" s="128" t="s">
        <v>1147</v>
      </c>
      <c r="J168" s="145">
        <v>0.6</v>
      </c>
      <c r="K168" s="128" t="s">
        <v>2651</v>
      </c>
      <c r="L168" s="156">
        <v>4</v>
      </c>
      <c r="M168" s="157">
        <v>3095000000</v>
      </c>
      <c r="N168" s="164">
        <v>1</v>
      </c>
      <c r="O168" s="158">
        <v>539434286</v>
      </c>
      <c r="P168" s="164">
        <v>1</v>
      </c>
      <c r="Q168" s="157">
        <v>239828999</v>
      </c>
      <c r="R168" s="155">
        <f t="shared" si="13"/>
        <v>1</v>
      </c>
      <c r="S168" s="155">
        <f t="shared" si="14"/>
        <v>0.44459354035201243</v>
      </c>
      <c r="T168" s="155">
        <f t="shared" si="15"/>
        <v>0.25</v>
      </c>
      <c r="U168" s="155">
        <f t="shared" si="16"/>
        <v>7.7489175767366719E-2</v>
      </c>
      <c r="V168" s="128" t="s">
        <v>4002</v>
      </c>
      <c r="W168" s="145">
        <v>1</v>
      </c>
      <c r="X168" s="145">
        <v>0</v>
      </c>
      <c r="Y168" s="145">
        <v>0</v>
      </c>
      <c r="Z168" s="145">
        <v>0</v>
      </c>
      <c r="AA168" s="161">
        <v>0.09</v>
      </c>
      <c r="AB168" s="162">
        <f t="shared" si="18"/>
        <v>0.09</v>
      </c>
      <c r="AC168" s="162">
        <f t="shared" si="17"/>
        <v>0.09</v>
      </c>
      <c r="AD168" s="163"/>
      <c r="AE168" s="163"/>
    </row>
    <row r="169" spans="1:31" ht="30" x14ac:dyDescent="0.35">
      <c r="A169" s="137" t="s">
        <v>25</v>
      </c>
      <c r="B169" s="137">
        <v>16</v>
      </c>
      <c r="C169" s="137" t="s">
        <v>4604</v>
      </c>
      <c r="D169" s="138" t="s">
        <v>1050</v>
      </c>
      <c r="E169" s="138" t="s">
        <v>1148</v>
      </c>
      <c r="F169" s="214"/>
      <c r="G169" s="142" t="s">
        <v>2611</v>
      </c>
      <c r="H169" s="142" t="s">
        <v>2652</v>
      </c>
      <c r="I169" s="128" t="s">
        <v>1149</v>
      </c>
      <c r="J169" s="145">
        <v>0.15</v>
      </c>
      <c r="K169" s="128" t="s">
        <v>2653</v>
      </c>
      <c r="L169" s="156">
        <v>4</v>
      </c>
      <c r="M169" s="157">
        <v>975800000</v>
      </c>
      <c r="N169" s="164">
        <v>1</v>
      </c>
      <c r="O169" s="158">
        <v>48450000</v>
      </c>
      <c r="P169" s="164">
        <v>1</v>
      </c>
      <c r="Q169" s="157">
        <v>35798000</v>
      </c>
      <c r="R169" s="155">
        <f t="shared" si="13"/>
        <v>1</v>
      </c>
      <c r="S169" s="155">
        <f t="shared" si="14"/>
        <v>0.7388648090815273</v>
      </c>
      <c r="T169" s="155">
        <f t="shared" si="15"/>
        <v>0.25</v>
      </c>
      <c r="U169" s="155">
        <f t="shared" si="16"/>
        <v>3.66857962697274E-2</v>
      </c>
      <c r="V169" s="128" t="s">
        <v>4003</v>
      </c>
      <c r="W169" s="145">
        <v>1</v>
      </c>
      <c r="X169" s="145">
        <v>0</v>
      </c>
      <c r="Y169" s="145">
        <v>0</v>
      </c>
      <c r="Z169" s="145">
        <v>0</v>
      </c>
      <c r="AA169" s="161">
        <v>2.2499999999999999E-2</v>
      </c>
      <c r="AB169" s="162">
        <f t="shared" si="18"/>
        <v>2.2499999999999999E-2</v>
      </c>
      <c r="AC169" s="162">
        <f t="shared" si="17"/>
        <v>2.2499999999999999E-2</v>
      </c>
      <c r="AD169" s="163"/>
      <c r="AE169" s="163"/>
    </row>
    <row r="170" spans="1:31" ht="20" x14ac:dyDescent="0.35">
      <c r="A170" s="137" t="s">
        <v>25</v>
      </c>
      <c r="B170" s="137">
        <v>17</v>
      </c>
      <c r="C170" s="137" t="s">
        <v>4605</v>
      </c>
      <c r="D170" s="138" t="s">
        <v>1050</v>
      </c>
      <c r="E170" s="138" t="s">
        <v>1150</v>
      </c>
      <c r="F170" s="214"/>
      <c r="G170" s="142" t="s">
        <v>2611</v>
      </c>
      <c r="H170" s="142" t="s">
        <v>2654</v>
      </c>
      <c r="I170" s="128" t="s">
        <v>1151</v>
      </c>
      <c r="J170" s="145">
        <v>0.25</v>
      </c>
      <c r="K170" s="128" t="s">
        <v>2655</v>
      </c>
      <c r="L170" s="156">
        <v>4</v>
      </c>
      <c r="M170" s="157">
        <v>936630000</v>
      </c>
      <c r="N170" s="164">
        <v>1</v>
      </c>
      <c r="O170" s="158">
        <v>34470000</v>
      </c>
      <c r="P170" s="164">
        <v>1</v>
      </c>
      <c r="Q170" s="157">
        <v>14340000</v>
      </c>
      <c r="R170" s="155">
        <f t="shared" si="13"/>
        <v>1</v>
      </c>
      <c r="S170" s="155">
        <f t="shared" si="14"/>
        <v>0.41601392515230634</v>
      </c>
      <c r="T170" s="155">
        <f t="shared" si="15"/>
        <v>0.25</v>
      </c>
      <c r="U170" s="155">
        <f t="shared" si="16"/>
        <v>1.5310207872906057E-2</v>
      </c>
      <c r="V170" s="128" t="s">
        <v>4004</v>
      </c>
      <c r="W170" s="145">
        <v>1</v>
      </c>
      <c r="X170" s="145">
        <v>0</v>
      </c>
      <c r="Y170" s="145">
        <v>0</v>
      </c>
      <c r="Z170" s="145">
        <v>0</v>
      </c>
      <c r="AA170" s="161">
        <v>3.7499999999999999E-2</v>
      </c>
      <c r="AB170" s="162">
        <f t="shared" si="18"/>
        <v>3.7499999999999999E-2</v>
      </c>
      <c r="AC170" s="162">
        <f t="shared" si="17"/>
        <v>3.7499999999999999E-2</v>
      </c>
      <c r="AD170" s="163"/>
      <c r="AE170" s="163"/>
    </row>
    <row r="171" spans="1:31" ht="40" x14ac:dyDescent="0.35">
      <c r="A171" s="137" t="s">
        <v>25</v>
      </c>
      <c r="B171" s="137">
        <v>18</v>
      </c>
      <c r="C171" s="137" t="s">
        <v>4606</v>
      </c>
      <c r="D171" s="138" t="s">
        <v>1048</v>
      </c>
      <c r="E171" s="138" t="s">
        <v>1134</v>
      </c>
      <c r="F171" s="214"/>
      <c r="G171" s="142" t="s">
        <v>2613</v>
      </c>
      <c r="H171" s="142" t="s">
        <v>2656</v>
      </c>
      <c r="I171" s="128" t="s">
        <v>1135</v>
      </c>
      <c r="J171" s="145">
        <v>0.25</v>
      </c>
      <c r="K171" s="128" t="s">
        <v>2657</v>
      </c>
      <c r="L171" s="156">
        <v>4</v>
      </c>
      <c r="M171" s="157">
        <v>5222484000</v>
      </c>
      <c r="N171" s="164">
        <v>1</v>
      </c>
      <c r="O171" s="158">
        <v>267512100</v>
      </c>
      <c r="P171" s="164">
        <v>1</v>
      </c>
      <c r="Q171" s="157">
        <v>191072066</v>
      </c>
      <c r="R171" s="155">
        <f t="shared" si="13"/>
        <v>1</v>
      </c>
      <c r="S171" s="155">
        <f t="shared" si="14"/>
        <v>0.71425578880357188</v>
      </c>
      <c r="T171" s="155">
        <f t="shared" si="15"/>
        <v>0.25</v>
      </c>
      <c r="U171" s="155">
        <f t="shared" si="16"/>
        <v>3.6586433965139963E-2</v>
      </c>
      <c r="V171" s="128" t="s">
        <v>4005</v>
      </c>
      <c r="W171" s="145">
        <v>1</v>
      </c>
      <c r="X171" s="145">
        <v>0</v>
      </c>
      <c r="Y171" s="145">
        <v>0</v>
      </c>
      <c r="Z171" s="145">
        <v>0</v>
      </c>
      <c r="AA171" s="161">
        <v>2.5000000000000001E-2</v>
      </c>
      <c r="AB171" s="162">
        <f t="shared" si="18"/>
        <v>2.5000000000000001E-2</v>
      </c>
      <c r="AC171" s="162">
        <f t="shared" si="17"/>
        <v>2.5000000000000001E-2</v>
      </c>
      <c r="AD171" s="163"/>
      <c r="AE171" s="163"/>
    </row>
    <row r="172" spans="1:31" ht="20" x14ac:dyDescent="0.35">
      <c r="A172" s="137" t="s">
        <v>25</v>
      </c>
      <c r="B172" s="137">
        <v>19</v>
      </c>
      <c r="C172" s="137" t="s">
        <v>4607</v>
      </c>
      <c r="D172" s="138" t="s">
        <v>1048</v>
      </c>
      <c r="E172" s="138" t="s">
        <v>1136</v>
      </c>
      <c r="F172" s="214"/>
      <c r="G172" s="142" t="s">
        <v>2613</v>
      </c>
      <c r="H172" s="142" t="s">
        <v>2658</v>
      </c>
      <c r="I172" s="128" t="s">
        <v>1137</v>
      </c>
      <c r="J172" s="145">
        <v>0.25</v>
      </c>
      <c r="K172" s="128" t="s">
        <v>2659</v>
      </c>
      <c r="L172" s="156">
        <v>3</v>
      </c>
      <c r="M172" s="157">
        <v>360450000</v>
      </c>
      <c r="N172" s="164"/>
      <c r="O172" s="158">
        <v>78340714</v>
      </c>
      <c r="P172" s="164"/>
      <c r="Q172" s="157">
        <v>41874100</v>
      </c>
      <c r="R172" s="155" t="str">
        <f t="shared" si="13"/>
        <v/>
      </c>
      <c r="S172" s="155">
        <f t="shared" si="14"/>
        <v>0.53451261626234348</v>
      </c>
      <c r="T172" s="155">
        <f t="shared" si="15"/>
        <v>0</v>
      </c>
      <c r="U172" s="155">
        <f t="shared" si="16"/>
        <v>0.11617172978221667</v>
      </c>
      <c r="V172" s="128" t="s">
        <v>4006</v>
      </c>
      <c r="W172" s="145" t="s">
        <v>4450</v>
      </c>
      <c r="X172" s="145">
        <v>0</v>
      </c>
      <c r="Y172" s="145" t="s">
        <v>4450</v>
      </c>
      <c r="Z172" s="145">
        <v>0</v>
      </c>
      <c r="AA172" s="161">
        <v>2.5000000000000001E-2</v>
      </c>
      <c r="AB172" s="162" t="str">
        <f t="shared" si="18"/>
        <v/>
      </c>
      <c r="AC172" s="162" t="str">
        <f t="shared" si="17"/>
        <v/>
      </c>
      <c r="AD172" s="163"/>
      <c r="AE172" s="163"/>
    </row>
    <row r="173" spans="1:31" ht="20" x14ac:dyDescent="0.35">
      <c r="A173" s="137" t="s">
        <v>25</v>
      </c>
      <c r="B173" s="137">
        <v>20</v>
      </c>
      <c r="C173" s="137" t="s">
        <v>4608</v>
      </c>
      <c r="D173" s="138" t="s">
        <v>1048</v>
      </c>
      <c r="E173" s="138" t="s">
        <v>1138</v>
      </c>
      <c r="F173" s="214"/>
      <c r="G173" s="142" t="s">
        <v>2613</v>
      </c>
      <c r="H173" s="142" t="s">
        <v>2660</v>
      </c>
      <c r="I173" s="128" t="s">
        <v>1139</v>
      </c>
      <c r="J173" s="145">
        <v>0.2</v>
      </c>
      <c r="K173" s="128" t="s">
        <v>2661</v>
      </c>
      <c r="L173" s="156">
        <v>23</v>
      </c>
      <c r="M173" s="157">
        <v>361350000</v>
      </c>
      <c r="N173" s="164"/>
      <c r="O173" s="158"/>
      <c r="P173" s="164"/>
      <c r="Q173" s="157"/>
      <c r="R173" s="155" t="str">
        <f t="shared" si="13"/>
        <v/>
      </c>
      <c r="S173" s="155" t="str">
        <f t="shared" si="14"/>
        <v/>
      </c>
      <c r="T173" s="155">
        <f t="shared" si="15"/>
        <v>0</v>
      </c>
      <c r="U173" s="155">
        <f t="shared" si="16"/>
        <v>0</v>
      </c>
      <c r="V173" s="128" t="s">
        <v>4007</v>
      </c>
      <c r="W173" s="145" t="s">
        <v>4450</v>
      </c>
      <c r="X173" s="145">
        <v>0</v>
      </c>
      <c r="Y173" s="145">
        <v>0</v>
      </c>
      <c r="Z173" s="145">
        <v>0</v>
      </c>
      <c r="AA173" s="161">
        <v>2.0000000000000004E-2</v>
      </c>
      <c r="AB173" s="162" t="str">
        <f t="shared" si="18"/>
        <v/>
      </c>
      <c r="AC173" s="162" t="str">
        <f t="shared" si="17"/>
        <v/>
      </c>
      <c r="AD173" s="163"/>
      <c r="AE173" s="163"/>
    </row>
    <row r="174" spans="1:31" ht="20" x14ac:dyDescent="0.35">
      <c r="A174" s="137" t="s">
        <v>25</v>
      </c>
      <c r="B174" s="137">
        <v>21</v>
      </c>
      <c r="C174" s="137" t="s">
        <v>4609</v>
      </c>
      <c r="D174" s="138" t="s">
        <v>1048</v>
      </c>
      <c r="E174" s="138" t="s">
        <v>1140</v>
      </c>
      <c r="F174" s="214"/>
      <c r="G174" s="142" t="s">
        <v>2613</v>
      </c>
      <c r="H174" s="142" t="s">
        <v>2662</v>
      </c>
      <c r="I174" s="128" t="s">
        <v>1141</v>
      </c>
      <c r="J174" s="145">
        <v>0.08</v>
      </c>
      <c r="K174" s="128" t="s">
        <v>2663</v>
      </c>
      <c r="L174" s="156">
        <v>16</v>
      </c>
      <c r="M174" s="157">
        <v>54750000</v>
      </c>
      <c r="N174" s="164"/>
      <c r="O174" s="158"/>
      <c r="P174" s="164"/>
      <c r="Q174" s="157"/>
      <c r="R174" s="155" t="str">
        <f t="shared" si="13"/>
        <v/>
      </c>
      <c r="S174" s="155" t="str">
        <f t="shared" si="14"/>
        <v/>
      </c>
      <c r="T174" s="155">
        <f t="shared" si="15"/>
        <v>0</v>
      </c>
      <c r="U174" s="155">
        <f t="shared" si="16"/>
        <v>0</v>
      </c>
      <c r="V174" s="128" t="s">
        <v>4008</v>
      </c>
      <c r="W174" s="145" t="s">
        <v>4450</v>
      </c>
      <c r="X174" s="145" t="s">
        <v>4450</v>
      </c>
      <c r="Y174" s="145" t="e">
        <v>#DIV/0!</v>
      </c>
      <c r="Z174" s="145">
        <v>0</v>
      </c>
      <c r="AA174" s="161">
        <v>8.0000000000000002E-3</v>
      </c>
      <c r="AB174" s="162" t="str">
        <f t="shared" si="18"/>
        <v/>
      </c>
      <c r="AC174" s="162" t="str">
        <f t="shared" si="17"/>
        <v/>
      </c>
      <c r="AD174" s="163"/>
      <c r="AE174" s="163"/>
    </row>
    <row r="175" spans="1:31" ht="30" x14ac:dyDescent="0.35">
      <c r="A175" s="137" t="s">
        <v>25</v>
      </c>
      <c r="B175" s="137">
        <v>22</v>
      </c>
      <c r="C175" s="137" t="s">
        <v>4610</v>
      </c>
      <c r="D175" s="138" t="s">
        <v>1048</v>
      </c>
      <c r="E175" s="138" t="s">
        <v>1144</v>
      </c>
      <c r="F175" s="214"/>
      <c r="G175" s="142" t="s">
        <v>2613</v>
      </c>
      <c r="H175" s="142" t="s">
        <v>2664</v>
      </c>
      <c r="I175" s="128" t="s">
        <v>1145</v>
      </c>
      <c r="J175" s="145">
        <v>7.0000000000000007E-2</v>
      </c>
      <c r="K175" s="128" t="s">
        <v>2665</v>
      </c>
      <c r="L175" s="156">
        <v>4</v>
      </c>
      <c r="M175" s="157">
        <v>30000000</v>
      </c>
      <c r="N175" s="164">
        <v>1</v>
      </c>
      <c r="O175" s="158"/>
      <c r="P175" s="164">
        <v>1</v>
      </c>
      <c r="Q175" s="157"/>
      <c r="R175" s="155">
        <f t="shared" si="13"/>
        <v>1</v>
      </c>
      <c r="S175" s="155" t="str">
        <f t="shared" si="14"/>
        <v/>
      </c>
      <c r="T175" s="155">
        <f t="shared" si="15"/>
        <v>0.25</v>
      </c>
      <c r="U175" s="155">
        <f t="shared" si="16"/>
        <v>0</v>
      </c>
      <c r="V175" s="128" t="s">
        <v>4009</v>
      </c>
      <c r="W175" s="145">
        <v>1</v>
      </c>
      <c r="X175" s="145">
        <v>0</v>
      </c>
      <c r="Y175" s="145">
        <v>0</v>
      </c>
      <c r="Z175" s="145">
        <v>0</v>
      </c>
      <c r="AA175" s="161">
        <v>7.000000000000001E-3</v>
      </c>
      <c r="AB175" s="162">
        <f t="shared" si="18"/>
        <v>7.000000000000001E-3</v>
      </c>
      <c r="AC175" s="162">
        <f t="shared" si="17"/>
        <v>7.000000000000001E-3</v>
      </c>
      <c r="AD175" s="163"/>
      <c r="AE175" s="163"/>
    </row>
    <row r="176" spans="1:31" ht="30" x14ac:dyDescent="0.35">
      <c r="A176" s="137" t="s">
        <v>25</v>
      </c>
      <c r="B176" s="137">
        <v>23</v>
      </c>
      <c r="C176" s="137" t="s">
        <v>4611</v>
      </c>
      <c r="D176" s="138" t="s">
        <v>1048</v>
      </c>
      <c r="E176" s="138" t="s">
        <v>1142</v>
      </c>
      <c r="F176" s="214"/>
      <c r="G176" s="142" t="s">
        <v>2613</v>
      </c>
      <c r="H176" s="142" t="s">
        <v>2666</v>
      </c>
      <c r="I176" s="128" t="s">
        <v>1143</v>
      </c>
      <c r="J176" s="145">
        <v>0.15</v>
      </c>
      <c r="K176" s="128" t="s">
        <v>2667</v>
      </c>
      <c r="L176" s="156">
        <v>15</v>
      </c>
      <c r="M176" s="157">
        <v>219000000</v>
      </c>
      <c r="N176" s="164">
        <v>1</v>
      </c>
      <c r="O176" s="158"/>
      <c r="P176" s="164">
        <v>1</v>
      </c>
      <c r="Q176" s="157"/>
      <c r="R176" s="155">
        <f t="shared" si="13"/>
        <v>1</v>
      </c>
      <c r="S176" s="155" t="str">
        <f t="shared" si="14"/>
        <v/>
      </c>
      <c r="T176" s="155">
        <f t="shared" si="15"/>
        <v>6.6666666666666666E-2</v>
      </c>
      <c r="U176" s="155">
        <f t="shared" si="16"/>
        <v>0</v>
      </c>
      <c r="V176" s="128" t="s">
        <v>3962</v>
      </c>
      <c r="W176" s="145">
        <v>1</v>
      </c>
      <c r="X176" s="145">
        <v>0</v>
      </c>
      <c r="Y176" s="145">
        <v>0</v>
      </c>
      <c r="Z176" s="145">
        <v>0</v>
      </c>
      <c r="AA176" s="161">
        <v>1.4999999999999999E-2</v>
      </c>
      <c r="AB176" s="162">
        <f t="shared" si="18"/>
        <v>1.4999999999999999E-2</v>
      </c>
      <c r="AC176" s="162">
        <f t="shared" si="17"/>
        <v>1.4999999999999999E-2</v>
      </c>
      <c r="AD176" s="163"/>
      <c r="AE176" s="163"/>
    </row>
    <row r="177" spans="1:31" ht="30" x14ac:dyDescent="0.35">
      <c r="A177" s="137" t="s">
        <v>25</v>
      </c>
      <c r="B177" s="137">
        <v>24</v>
      </c>
      <c r="C177" s="137" t="s">
        <v>4612</v>
      </c>
      <c r="D177" s="138" t="s">
        <v>1052</v>
      </c>
      <c r="E177" s="138" t="s">
        <v>1152</v>
      </c>
      <c r="F177" s="214"/>
      <c r="G177" s="142" t="s">
        <v>2615</v>
      </c>
      <c r="H177" s="142" t="s">
        <v>2668</v>
      </c>
      <c r="I177" s="128" t="s">
        <v>1153</v>
      </c>
      <c r="J177" s="145">
        <v>0.2</v>
      </c>
      <c r="K177" s="128" t="s">
        <v>2669</v>
      </c>
      <c r="L177" s="156">
        <v>4</v>
      </c>
      <c r="M177" s="157">
        <v>109500000</v>
      </c>
      <c r="N177" s="164"/>
      <c r="O177" s="158"/>
      <c r="P177" s="164"/>
      <c r="Q177" s="157"/>
      <c r="R177" s="155" t="str">
        <f t="shared" si="13"/>
        <v/>
      </c>
      <c r="S177" s="155" t="str">
        <f t="shared" si="14"/>
        <v/>
      </c>
      <c r="T177" s="155">
        <f t="shared" si="15"/>
        <v>0</v>
      </c>
      <c r="U177" s="155">
        <f t="shared" si="16"/>
        <v>0</v>
      </c>
      <c r="V177" s="128" t="s">
        <v>4010</v>
      </c>
      <c r="W177" s="145" t="s">
        <v>4450</v>
      </c>
      <c r="X177" s="145" t="s">
        <v>4450</v>
      </c>
      <c r="Y177" s="145">
        <v>0</v>
      </c>
      <c r="Z177" s="145">
        <v>0</v>
      </c>
      <c r="AA177" s="161">
        <v>7.4999999999999997E-3</v>
      </c>
      <c r="AB177" s="162" t="str">
        <f t="shared" si="18"/>
        <v/>
      </c>
      <c r="AC177" s="162" t="str">
        <f t="shared" si="17"/>
        <v/>
      </c>
      <c r="AD177" s="163"/>
      <c r="AE177" s="163"/>
    </row>
    <row r="178" spans="1:31" ht="40" x14ac:dyDescent="0.35">
      <c r="A178" s="137" t="s">
        <v>25</v>
      </c>
      <c r="B178" s="137">
        <v>25</v>
      </c>
      <c r="C178" s="137" t="s">
        <v>4613</v>
      </c>
      <c r="D178" s="138" t="s">
        <v>1052</v>
      </c>
      <c r="E178" s="138" t="s">
        <v>1154</v>
      </c>
      <c r="F178" s="214"/>
      <c r="G178" s="142" t="s">
        <v>2615</v>
      </c>
      <c r="H178" s="142" t="s">
        <v>2670</v>
      </c>
      <c r="I178" s="128" t="s">
        <v>1155</v>
      </c>
      <c r="J178" s="145">
        <v>0.8</v>
      </c>
      <c r="K178" s="128" t="s">
        <v>2686</v>
      </c>
      <c r="L178" s="156">
        <v>27</v>
      </c>
      <c r="M178" s="157">
        <v>109500000</v>
      </c>
      <c r="N178" s="164">
        <v>1</v>
      </c>
      <c r="O178" s="158"/>
      <c r="P178" s="164">
        <v>1</v>
      </c>
      <c r="Q178" s="157"/>
      <c r="R178" s="155">
        <f t="shared" si="13"/>
        <v>1</v>
      </c>
      <c r="S178" s="155" t="str">
        <f t="shared" si="14"/>
        <v/>
      </c>
      <c r="T178" s="155">
        <f t="shared" si="15"/>
        <v>3.7037037037037035E-2</v>
      </c>
      <c r="U178" s="155">
        <f t="shared" si="16"/>
        <v>0</v>
      </c>
      <c r="V178" s="128" t="s">
        <v>4011</v>
      </c>
      <c r="W178" s="145">
        <v>1</v>
      </c>
      <c r="X178" s="145">
        <v>0</v>
      </c>
      <c r="Y178" s="145">
        <v>0</v>
      </c>
      <c r="Z178" s="145">
        <v>0</v>
      </c>
      <c r="AA178" s="161">
        <v>0.03</v>
      </c>
      <c r="AB178" s="162">
        <f t="shared" si="18"/>
        <v>0.03</v>
      </c>
      <c r="AC178" s="162">
        <f t="shared" si="17"/>
        <v>0.03</v>
      </c>
      <c r="AD178" s="163"/>
      <c r="AE178" s="163"/>
    </row>
    <row r="179" spans="1:31" ht="60" x14ac:dyDescent="0.35">
      <c r="A179" s="137" t="s">
        <v>25</v>
      </c>
      <c r="B179" s="137">
        <v>26</v>
      </c>
      <c r="C179" s="137" t="s">
        <v>4614</v>
      </c>
      <c r="D179" s="138" t="s">
        <v>1054</v>
      </c>
      <c r="E179" s="138" t="s">
        <v>1156</v>
      </c>
      <c r="F179" s="214"/>
      <c r="G179" s="142" t="s">
        <v>2617</v>
      </c>
      <c r="H179" s="142" t="s">
        <v>2671</v>
      </c>
      <c r="I179" s="128" t="s">
        <v>1157</v>
      </c>
      <c r="J179" s="145">
        <v>0.7</v>
      </c>
      <c r="K179" s="128" t="s">
        <v>2672</v>
      </c>
      <c r="L179" s="156">
        <v>34</v>
      </c>
      <c r="M179" s="157">
        <v>59200000</v>
      </c>
      <c r="N179" s="164">
        <v>9</v>
      </c>
      <c r="O179" s="158">
        <v>14790000</v>
      </c>
      <c r="P179" s="164">
        <v>9</v>
      </c>
      <c r="Q179" s="157">
        <v>9860000</v>
      </c>
      <c r="R179" s="155">
        <f t="shared" si="13"/>
        <v>1</v>
      </c>
      <c r="S179" s="155">
        <f t="shared" si="14"/>
        <v>0.66666666666666663</v>
      </c>
      <c r="T179" s="155">
        <f t="shared" si="15"/>
        <v>0.26470588235294118</v>
      </c>
      <c r="U179" s="155">
        <f t="shared" si="16"/>
        <v>0.16655405405405405</v>
      </c>
      <c r="V179" s="128" t="s">
        <v>4012</v>
      </c>
      <c r="W179" s="145">
        <v>1</v>
      </c>
      <c r="X179" s="145">
        <v>0</v>
      </c>
      <c r="Y179" s="145">
        <v>0</v>
      </c>
      <c r="Z179" s="145">
        <v>0</v>
      </c>
      <c r="AA179" s="161">
        <v>2.6249999999999999E-2</v>
      </c>
      <c r="AB179" s="162">
        <f t="shared" si="18"/>
        <v>2.6249999999999999E-2</v>
      </c>
      <c r="AC179" s="162">
        <f t="shared" si="17"/>
        <v>2.6249999999999999E-2</v>
      </c>
      <c r="AD179" s="163"/>
      <c r="AE179" s="163"/>
    </row>
    <row r="180" spans="1:31" ht="30" x14ac:dyDescent="0.35">
      <c r="A180" s="137" t="s">
        <v>25</v>
      </c>
      <c r="B180" s="137">
        <v>27</v>
      </c>
      <c r="C180" s="137" t="s">
        <v>4615</v>
      </c>
      <c r="D180" s="138" t="s">
        <v>1054</v>
      </c>
      <c r="E180" s="138" t="s">
        <v>1158</v>
      </c>
      <c r="F180" s="214"/>
      <c r="G180" s="142" t="s">
        <v>2617</v>
      </c>
      <c r="H180" s="142" t="s">
        <v>2673</v>
      </c>
      <c r="I180" s="128" t="s">
        <v>1159</v>
      </c>
      <c r="J180" s="145">
        <v>0.3</v>
      </c>
      <c r="K180" s="128" t="s">
        <v>2674</v>
      </c>
      <c r="L180" s="156">
        <v>6</v>
      </c>
      <c r="M180" s="157">
        <v>55500000</v>
      </c>
      <c r="N180" s="164"/>
      <c r="O180" s="158">
        <v>13800000</v>
      </c>
      <c r="P180" s="164"/>
      <c r="Q180" s="157">
        <v>9200000</v>
      </c>
      <c r="R180" s="155" t="str">
        <f t="shared" si="13"/>
        <v/>
      </c>
      <c r="S180" s="155">
        <f t="shared" si="14"/>
        <v>0.66666666666666663</v>
      </c>
      <c r="T180" s="155">
        <f t="shared" si="15"/>
        <v>0</v>
      </c>
      <c r="U180" s="155">
        <f t="shared" si="16"/>
        <v>0.16576576576576577</v>
      </c>
      <c r="V180" s="128" t="s">
        <v>3940</v>
      </c>
      <c r="W180" s="145" t="s">
        <v>4450</v>
      </c>
      <c r="X180" s="145">
        <v>0</v>
      </c>
      <c r="Y180" s="145">
        <v>0</v>
      </c>
      <c r="Z180" s="145">
        <v>0</v>
      </c>
      <c r="AA180" s="161">
        <v>1.125E-2</v>
      </c>
      <c r="AB180" s="162" t="str">
        <f t="shared" si="18"/>
        <v/>
      </c>
      <c r="AC180" s="162" t="str">
        <f t="shared" si="17"/>
        <v/>
      </c>
      <c r="AD180" s="163"/>
      <c r="AE180" s="163"/>
    </row>
    <row r="181" spans="1:31" ht="20" x14ac:dyDescent="0.35">
      <c r="A181" s="137" t="s">
        <v>25</v>
      </c>
      <c r="B181" s="137">
        <v>28</v>
      </c>
      <c r="C181" s="137" t="s">
        <v>4616</v>
      </c>
      <c r="D181" s="138" t="s">
        <v>1058</v>
      </c>
      <c r="E181" s="138" t="s">
        <v>1164</v>
      </c>
      <c r="F181" s="214"/>
      <c r="G181" s="142" t="s">
        <v>2619</v>
      </c>
      <c r="H181" s="142" t="s">
        <v>2675</v>
      </c>
      <c r="I181" s="128" t="s">
        <v>1165</v>
      </c>
      <c r="J181" s="145">
        <v>0.8</v>
      </c>
      <c r="K181" s="128" t="s">
        <v>2676</v>
      </c>
      <c r="L181" s="156">
        <v>43</v>
      </c>
      <c r="M181" s="157">
        <v>115200000</v>
      </c>
      <c r="N181" s="164">
        <v>4</v>
      </c>
      <c r="O181" s="158">
        <v>28800000</v>
      </c>
      <c r="P181" s="164">
        <v>4</v>
      </c>
      <c r="Q181" s="157">
        <v>9200000</v>
      </c>
      <c r="R181" s="155">
        <f t="shared" si="13"/>
        <v>1</v>
      </c>
      <c r="S181" s="155">
        <f t="shared" si="14"/>
        <v>0.31944444444444442</v>
      </c>
      <c r="T181" s="155">
        <f t="shared" si="15"/>
        <v>9.3023255813953487E-2</v>
      </c>
      <c r="U181" s="155">
        <f t="shared" si="16"/>
        <v>7.9861111111111105E-2</v>
      </c>
      <c r="V181" s="128" t="s">
        <v>4013</v>
      </c>
      <c r="W181" s="145">
        <v>1</v>
      </c>
      <c r="X181" s="145">
        <v>0</v>
      </c>
      <c r="Y181" s="145">
        <v>0</v>
      </c>
      <c r="Z181" s="145">
        <v>0</v>
      </c>
      <c r="AA181" s="161">
        <v>0.06</v>
      </c>
      <c r="AB181" s="162">
        <f t="shared" si="18"/>
        <v>0.06</v>
      </c>
      <c r="AC181" s="162">
        <f t="shared" si="17"/>
        <v>0.06</v>
      </c>
      <c r="AD181" s="163"/>
      <c r="AE181" s="163"/>
    </row>
    <row r="182" spans="1:31" ht="20" x14ac:dyDescent="0.35">
      <c r="A182" s="137" t="s">
        <v>25</v>
      </c>
      <c r="B182" s="137">
        <v>29</v>
      </c>
      <c r="C182" s="137" t="s">
        <v>4617</v>
      </c>
      <c r="D182" s="138" t="s">
        <v>1058</v>
      </c>
      <c r="E182" s="138" t="s">
        <v>1166</v>
      </c>
      <c r="F182" s="214"/>
      <c r="G182" s="142" t="s">
        <v>2619</v>
      </c>
      <c r="H182" s="142" t="s">
        <v>2677</v>
      </c>
      <c r="I182" s="128" t="s">
        <v>1167</v>
      </c>
      <c r="J182" s="145">
        <v>0.2</v>
      </c>
      <c r="K182" s="128" t="s">
        <v>2678</v>
      </c>
      <c r="L182" s="156">
        <v>3</v>
      </c>
      <c r="M182" s="157">
        <v>4500000</v>
      </c>
      <c r="N182" s="164"/>
      <c r="O182" s="158"/>
      <c r="P182" s="164"/>
      <c r="Q182" s="157"/>
      <c r="R182" s="155" t="str">
        <f t="shared" si="13"/>
        <v/>
      </c>
      <c r="S182" s="155" t="str">
        <f t="shared" si="14"/>
        <v/>
      </c>
      <c r="T182" s="155">
        <f t="shared" si="15"/>
        <v>0</v>
      </c>
      <c r="U182" s="155">
        <f t="shared" si="16"/>
        <v>0</v>
      </c>
      <c r="V182" s="128" t="s">
        <v>4014</v>
      </c>
      <c r="W182" s="145" t="s">
        <v>4450</v>
      </c>
      <c r="X182" s="145" t="e">
        <v>#DIV/0!</v>
      </c>
      <c r="Y182" s="145">
        <v>0</v>
      </c>
      <c r="Z182" s="145">
        <v>0</v>
      </c>
      <c r="AA182" s="161">
        <v>1.4999999999999999E-2</v>
      </c>
      <c r="AB182" s="162" t="str">
        <f t="shared" si="18"/>
        <v/>
      </c>
      <c r="AC182" s="162" t="str">
        <f t="shared" si="17"/>
        <v/>
      </c>
      <c r="AD182" s="163"/>
      <c r="AE182" s="163"/>
    </row>
    <row r="183" spans="1:31" ht="60" x14ac:dyDescent="0.35">
      <c r="A183" s="137" t="s">
        <v>25</v>
      </c>
      <c r="B183" s="137">
        <v>30</v>
      </c>
      <c r="C183" s="137" t="s">
        <v>4618</v>
      </c>
      <c r="D183" s="138" t="s">
        <v>1056</v>
      </c>
      <c r="E183" s="138" t="s">
        <v>1160</v>
      </c>
      <c r="F183" s="214"/>
      <c r="G183" s="142" t="s">
        <v>2621</v>
      </c>
      <c r="H183" s="142" t="s">
        <v>2679</v>
      </c>
      <c r="I183" s="128" t="s">
        <v>1161</v>
      </c>
      <c r="J183" s="145">
        <v>0.5</v>
      </c>
      <c r="K183" s="128" t="s">
        <v>2680</v>
      </c>
      <c r="L183" s="156">
        <v>4</v>
      </c>
      <c r="M183" s="157">
        <v>54750000</v>
      </c>
      <c r="N183" s="164">
        <v>1</v>
      </c>
      <c r="O183" s="158"/>
      <c r="P183" s="164">
        <v>1</v>
      </c>
      <c r="Q183" s="157">
        <v>11093985</v>
      </c>
      <c r="R183" s="155">
        <f t="shared" si="13"/>
        <v>1</v>
      </c>
      <c r="S183" s="155" t="str">
        <f t="shared" si="14"/>
        <v/>
      </c>
      <c r="T183" s="155">
        <f t="shared" si="15"/>
        <v>0.25</v>
      </c>
      <c r="U183" s="155">
        <f t="shared" si="16"/>
        <v>0.20262986301369862</v>
      </c>
      <c r="V183" s="128" t="s">
        <v>4015</v>
      </c>
      <c r="W183" s="145">
        <v>1</v>
      </c>
      <c r="X183" s="145">
        <v>0</v>
      </c>
      <c r="Y183" s="145">
        <v>0</v>
      </c>
      <c r="Z183" s="145">
        <v>0</v>
      </c>
      <c r="AA183" s="161">
        <v>0.05</v>
      </c>
      <c r="AB183" s="162">
        <f t="shared" si="18"/>
        <v>0.05</v>
      </c>
      <c r="AC183" s="162">
        <f t="shared" si="17"/>
        <v>0.05</v>
      </c>
      <c r="AD183" s="163"/>
      <c r="AE183" s="163"/>
    </row>
    <row r="184" spans="1:31" ht="30" x14ac:dyDescent="0.35">
      <c r="A184" s="137" t="s">
        <v>25</v>
      </c>
      <c r="B184" s="137">
        <v>31</v>
      </c>
      <c r="C184" s="137" t="s">
        <v>4619</v>
      </c>
      <c r="D184" s="138" t="s">
        <v>1056</v>
      </c>
      <c r="E184" s="138" t="s">
        <v>1162</v>
      </c>
      <c r="F184" s="214"/>
      <c r="G184" s="142" t="s">
        <v>2621</v>
      </c>
      <c r="H184" s="142" t="s">
        <v>2681</v>
      </c>
      <c r="I184" s="128" t="s">
        <v>1163</v>
      </c>
      <c r="J184" s="145">
        <v>0.5</v>
      </c>
      <c r="K184" s="128" t="s">
        <v>2682</v>
      </c>
      <c r="L184" s="156">
        <v>4</v>
      </c>
      <c r="M184" s="157">
        <v>200000000</v>
      </c>
      <c r="N184" s="164">
        <v>1</v>
      </c>
      <c r="O184" s="158">
        <v>38571429</v>
      </c>
      <c r="P184" s="164">
        <v>1</v>
      </c>
      <c r="Q184" s="157"/>
      <c r="R184" s="155">
        <f t="shared" si="13"/>
        <v>1</v>
      </c>
      <c r="S184" s="155">
        <f t="shared" si="14"/>
        <v>0</v>
      </c>
      <c r="T184" s="155">
        <f t="shared" si="15"/>
        <v>0.25</v>
      </c>
      <c r="U184" s="155">
        <f t="shared" si="16"/>
        <v>0</v>
      </c>
      <c r="V184" s="128" t="s">
        <v>4016</v>
      </c>
      <c r="W184" s="145">
        <v>1</v>
      </c>
      <c r="X184" s="145">
        <v>0</v>
      </c>
      <c r="Y184" s="145">
        <v>0</v>
      </c>
      <c r="Z184" s="145">
        <v>0</v>
      </c>
      <c r="AA184" s="161">
        <v>0.05</v>
      </c>
      <c r="AB184" s="162">
        <f t="shared" si="18"/>
        <v>0.05</v>
      </c>
      <c r="AC184" s="162">
        <f t="shared" si="17"/>
        <v>0.05</v>
      </c>
      <c r="AD184" s="163"/>
      <c r="AE184" s="163"/>
    </row>
    <row r="185" spans="1:31" ht="30" x14ac:dyDescent="0.35">
      <c r="A185" s="137" t="s">
        <v>25</v>
      </c>
      <c r="B185" s="137">
        <v>32</v>
      </c>
      <c r="C185" s="137" t="s">
        <v>4620</v>
      </c>
      <c r="D185" s="138" t="s">
        <v>4450</v>
      </c>
      <c r="E185" s="138" t="s">
        <v>4450</v>
      </c>
      <c r="F185" s="214"/>
      <c r="G185" s="142" t="s">
        <v>2623</v>
      </c>
      <c r="H185" s="142" t="s">
        <v>2683</v>
      </c>
      <c r="I185" s="128" t="s">
        <v>2684</v>
      </c>
      <c r="J185" s="145">
        <v>1</v>
      </c>
      <c r="K185" s="128" t="s">
        <v>2685</v>
      </c>
      <c r="L185" s="156">
        <v>4</v>
      </c>
      <c r="M185" s="157"/>
      <c r="N185" s="164">
        <v>1</v>
      </c>
      <c r="O185" s="158"/>
      <c r="P185" s="164">
        <v>1</v>
      </c>
      <c r="Q185" s="157"/>
      <c r="R185" s="155">
        <f t="shared" si="13"/>
        <v>1</v>
      </c>
      <c r="S185" s="155" t="str">
        <f t="shared" si="14"/>
        <v/>
      </c>
      <c r="T185" s="155">
        <f t="shared" si="15"/>
        <v>0.25</v>
      </c>
      <c r="U185" s="155" t="str">
        <f t="shared" si="16"/>
        <v/>
      </c>
      <c r="V185" s="128" t="s">
        <v>4017</v>
      </c>
      <c r="W185" s="145">
        <v>1</v>
      </c>
      <c r="X185" s="145">
        <v>0</v>
      </c>
      <c r="Y185" s="145">
        <v>0</v>
      </c>
      <c r="Z185" s="145">
        <v>0</v>
      </c>
      <c r="AA185" s="161">
        <v>0.05</v>
      </c>
      <c r="AB185" s="162">
        <f t="shared" si="18"/>
        <v>0.05</v>
      </c>
      <c r="AC185" s="162">
        <f t="shared" si="17"/>
        <v>0.05</v>
      </c>
      <c r="AD185" s="163"/>
      <c r="AE185" s="163"/>
    </row>
    <row r="186" spans="1:31" ht="30" customHeight="1" x14ac:dyDescent="0.35">
      <c r="A186" s="137" t="s">
        <v>27</v>
      </c>
      <c r="B186" s="137">
        <v>1</v>
      </c>
      <c r="C186" s="137" t="s">
        <v>4621</v>
      </c>
      <c r="D186" s="138" t="s">
        <v>4450</v>
      </c>
      <c r="E186" s="138" t="s">
        <v>4450</v>
      </c>
      <c r="F186" s="215" t="s">
        <v>26</v>
      </c>
      <c r="G186" s="152" t="s">
        <v>3142</v>
      </c>
      <c r="H186" s="152" t="s">
        <v>3127</v>
      </c>
      <c r="I186" s="133" t="s">
        <v>854</v>
      </c>
      <c r="J186" s="149">
        <v>1</v>
      </c>
      <c r="K186" s="133" t="s">
        <v>885</v>
      </c>
      <c r="L186" s="165">
        <v>4</v>
      </c>
      <c r="M186" s="166"/>
      <c r="N186" s="167">
        <v>1</v>
      </c>
      <c r="O186" s="168"/>
      <c r="P186" s="167">
        <v>1</v>
      </c>
      <c r="Q186" s="166"/>
      <c r="R186" s="154">
        <f t="shared" si="13"/>
        <v>1</v>
      </c>
      <c r="S186" s="154" t="str">
        <f t="shared" si="14"/>
        <v/>
      </c>
      <c r="T186" s="154">
        <f t="shared" si="15"/>
        <v>0.25</v>
      </c>
      <c r="U186" s="154" t="str">
        <f t="shared" si="16"/>
        <v/>
      </c>
      <c r="V186" s="133" t="s">
        <v>4018</v>
      </c>
      <c r="W186" s="149">
        <v>1</v>
      </c>
      <c r="X186" s="149">
        <v>0</v>
      </c>
      <c r="Y186" s="149">
        <v>0</v>
      </c>
      <c r="Z186" s="149">
        <v>0</v>
      </c>
      <c r="AA186" s="169">
        <v>2.5000000000000001E-2</v>
      </c>
      <c r="AB186" s="170">
        <f t="shared" si="18"/>
        <v>2.5000000000000001E-2</v>
      </c>
      <c r="AC186" s="170">
        <f t="shared" si="17"/>
        <v>2.5000000000000001E-2</v>
      </c>
      <c r="AD186" s="163"/>
      <c r="AE186" s="163"/>
    </row>
    <row r="187" spans="1:31" ht="20" x14ac:dyDescent="0.35">
      <c r="A187" s="137" t="s">
        <v>27</v>
      </c>
      <c r="B187" s="137">
        <v>2</v>
      </c>
      <c r="C187" s="137" t="s">
        <v>4622</v>
      </c>
      <c r="D187" s="138" t="s">
        <v>4450</v>
      </c>
      <c r="E187" s="138" t="s">
        <v>4450</v>
      </c>
      <c r="F187" s="215"/>
      <c r="G187" s="152" t="s">
        <v>3143</v>
      </c>
      <c r="H187" s="152" t="s">
        <v>3128</v>
      </c>
      <c r="I187" s="133" t="s">
        <v>866</v>
      </c>
      <c r="J187" s="149">
        <v>1</v>
      </c>
      <c r="K187" s="133" t="s">
        <v>886</v>
      </c>
      <c r="L187" s="165">
        <v>4</v>
      </c>
      <c r="M187" s="166"/>
      <c r="N187" s="167">
        <v>1</v>
      </c>
      <c r="O187" s="168"/>
      <c r="P187" s="167">
        <v>1</v>
      </c>
      <c r="Q187" s="166"/>
      <c r="R187" s="154">
        <f t="shared" si="13"/>
        <v>1</v>
      </c>
      <c r="S187" s="154" t="str">
        <f t="shared" si="14"/>
        <v/>
      </c>
      <c r="T187" s="154">
        <f t="shared" si="15"/>
        <v>0.25</v>
      </c>
      <c r="U187" s="154" t="str">
        <f t="shared" si="16"/>
        <v/>
      </c>
      <c r="V187" s="133" t="s">
        <v>3886</v>
      </c>
      <c r="W187" s="149">
        <v>1</v>
      </c>
      <c r="X187" s="149">
        <v>0</v>
      </c>
      <c r="Y187" s="149">
        <v>0</v>
      </c>
      <c r="Z187" s="149">
        <v>0</v>
      </c>
      <c r="AA187" s="169">
        <v>2.5000000000000001E-2</v>
      </c>
      <c r="AB187" s="170">
        <f t="shared" si="18"/>
        <v>2.5000000000000001E-2</v>
      </c>
      <c r="AC187" s="170">
        <f t="shared" si="17"/>
        <v>2.5000000000000001E-2</v>
      </c>
      <c r="AD187" s="163"/>
      <c r="AE187" s="163"/>
    </row>
    <row r="188" spans="1:31" ht="20" x14ac:dyDescent="0.35">
      <c r="A188" s="137" t="s">
        <v>27</v>
      </c>
      <c r="B188" s="137">
        <v>3</v>
      </c>
      <c r="C188" s="137" t="s">
        <v>4623</v>
      </c>
      <c r="D188" s="138" t="s">
        <v>4450</v>
      </c>
      <c r="E188" s="138" t="s">
        <v>4450</v>
      </c>
      <c r="F188" s="215"/>
      <c r="G188" s="152" t="s">
        <v>3144</v>
      </c>
      <c r="H188" s="152" t="s">
        <v>3129</v>
      </c>
      <c r="I188" s="133" t="s">
        <v>856</v>
      </c>
      <c r="J188" s="149">
        <v>1</v>
      </c>
      <c r="K188" s="133" t="s">
        <v>887</v>
      </c>
      <c r="L188" s="165">
        <v>4</v>
      </c>
      <c r="M188" s="166"/>
      <c r="N188" s="167">
        <v>1</v>
      </c>
      <c r="O188" s="168"/>
      <c r="P188" s="167">
        <v>1</v>
      </c>
      <c r="Q188" s="166"/>
      <c r="R188" s="154">
        <f t="shared" si="13"/>
        <v>1</v>
      </c>
      <c r="S188" s="154" t="str">
        <f t="shared" si="14"/>
        <v/>
      </c>
      <c r="T188" s="154">
        <f t="shared" si="15"/>
        <v>0.25</v>
      </c>
      <c r="U188" s="154" t="str">
        <f t="shared" si="16"/>
        <v/>
      </c>
      <c r="V188" s="133" t="s">
        <v>3887</v>
      </c>
      <c r="W188" s="149">
        <v>1</v>
      </c>
      <c r="X188" s="149">
        <v>0</v>
      </c>
      <c r="Y188" s="149">
        <v>0</v>
      </c>
      <c r="Z188" s="149">
        <v>0</v>
      </c>
      <c r="AA188" s="169">
        <v>2.5000000000000001E-2</v>
      </c>
      <c r="AB188" s="170">
        <f t="shared" si="18"/>
        <v>2.5000000000000001E-2</v>
      </c>
      <c r="AC188" s="170">
        <f t="shared" si="17"/>
        <v>2.5000000000000001E-2</v>
      </c>
      <c r="AD188" s="163"/>
      <c r="AE188" s="163"/>
    </row>
    <row r="189" spans="1:31" ht="20" x14ac:dyDescent="0.35">
      <c r="A189" s="137" t="s">
        <v>27</v>
      </c>
      <c r="B189" s="137">
        <v>4</v>
      </c>
      <c r="C189" s="137" t="s">
        <v>4624</v>
      </c>
      <c r="D189" s="138" t="s">
        <v>4450</v>
      </c>
      <c r="E189" s="138" t="s">
        <v>4450</v>
      </c>
      <c r="F189" s="215"/>
      <c r="G189" s="152" t="s">
        <v>3145</v>
      </c>
      <c r="H189" s="152" t="s">
        <v>3130</v>
      </c>
      <c r="I189" s="133" t="s">
        <v>857</v>
      </c>
      <c r="J189" s="149">
        <v>1</v>
      </c>
      <c r="K189" s="133" t="s">
        <v>887</v>
      </c>
      <c r="L189" s="165">
        <v>4</v>
      </c>
      <c r="M189" s="166"/>
      <c r="N189" s="167">
        <v>1</v>
      </c>
      <c r="O189" s="168"/>
      <c r="P189" s="167">
        <v>1</v>
      </c>
      <c r="Q189" s="166"/>
      <c r="R189" s="154">
        <f t="shared" si="13"/>
        <v>1</v>
      </c>
      <c r="S189" s="154" t="str">
        <f t="shared" si="14"/>
        <v/>
      </c>
      <c r="T189" s="154">
        <f t="shared" si="15"/>
        <v>0.25</v>
      </c>
      <c r="U189" s="154" t="str">
        <f t="shared" si="16"/>
        <v/>
      </c>
      <c r="V189" s="133" t="s">
        <v>3888</v>
      </c>
      <c r="W189" s="149">
        <v>1</v>
      </c>
      <c r="X189" s="149">
        <v>0</v>
      </c>
      <c r="Y189" s="149">
        <v>0</v>
      </c>
      <c r="Z189" s="149">
        <v>0</v>
      </c>
      <c r="AA189" s="169">
        <v>2.5000000000000001E-2</v>
      </c>
      <c r="AB189" s="170">
        <f t="shared" si="18"/>
        <v>2.5000000000000001E-2</v>
      </c>
      <c r="AC189" s="170">
        <f t="shared" si="17"/>
        <v>2.5000000000000001E-2</v>
      </c>
      <c r="AD189" s="163"/>
      <c r="AE189" s="163"/>
    </row>
    <row r="190" spans="1:31" ht="39" customHeight="1" x14ac:dyDescent="0.35">
      <c r="A190" s="137" t="s">
        <v>27</v>
      </c>
      <c r="B190" s="137">
        <v>5</v>
      </c>
      <c r="C190" s="137" t="s">
        <v>4625</v>
      </c>
      <c r="D190" s="138" t="s">
        <v>1034</v>
      </c>
      <c r="E190" s="138" t="s">
        <v>1100</v>
      </c>
      <c r="F190" s="215"/>
      <c r="G190" s="152" t="s">
        <v>3146</v>
      </c>
      <c r="H190" s="152" t="s">
        <v>3131</v>
      </c>
      <c r="I190" s="133" t="s">
        <v>3303</v>
      </c>
      <c r="J190" s="149">
        <v>0.85</v>
      </c>
      <c r="K190" s="133" t="s">
        <v>3141</v>
      </c>
      <c r="L190" s="165">
        <v>4</v>
      </c>
      <c r="M190" s="166">
        <v>370000000</v>
      </c>
      <c r="N190" s="167">
        <v>1</v>
      </c>
      <c r="O190" s="168">
        <v>22000000</v>
      </c>
      <c r="P190" s="167">
        <v>1</v>
      </c>
      <c r="Q190" s="166">
        <v>77000000</v>
      </c>
      <c r="R190" s="154">
        <f t="shared" si="13"/>
        <v>1</v>
      </c>
      <c r="S190" s="154">
        <f t="shared" si="14"/>
        <v>3.5</v>
      </c>
      <c r="T190" s="154">
        <f t="shared" si="15"/>
        <v>0.25</v>
      </c>
      <c r="U190" s="154">
        <f t="shared" si="16"/>
        <v>0.20810810810810812</v>
      </c>
      <c r="V190" s="133" t="s">
        <v>4078</v>
      </c>
      <c r="W190" s="149">
        <v>1</v>
      </c>
      <c r="X190" s="149">
        <v>0</v>
      </c>
      <c r="Y190" s="149">
        <v>0</v>
      </c>
      <c r="Z190" s="149">
        <v>0</v>
      </c>
      <c r="AA190" s="169">
        <v>0.51</v>
      </c>
      <c r="AB190" s="170">
        <f t="shared" si="18"/>
        <v>0.51</v>
      </c>
      <c r="AC190" s="170">
        <f t="shared" si="17"/>
        <v>0.51</v>
      </c>
      <c r="AD190" s="163"/>
      <c r="AE190" s="163"/>
    </row>
    <row r="191" spans="1:31" ht="38.25" customHeight="1" x14ac:dyDescent="0.35">
      <c r="A191" s="137" t="s">
        <v>27</v>
      </c>
      <c r="B191" s="137">
        <v>6</v>
      </c>
      <c r="C191" s="137" t="s">
        <v>4626</v>
      </c>
      <c r="D191" s="138" t="s">
        <v>1034</v>
      </c>
      <c r="E191" s="138" t="s">
        <v>1102</v>
      </c>
      <c r="F191" s="215"/>
      <c r="G191" s="152" t="s">
        <v>3146</v>
      </c>
      <c r="H191" s="152" t="s">
        <v>3132</v>
      </c>
      <c r="I191" s="133" t="s">
        <v>3304</v>
      </c>
      <c r="J191" s="149">
        <v>0.15</v>
      </c>
      <c r="K191" s="133" t="s">
        <v>3141</v>
      </c>
      <c r="L191" s="165">
        <v>4</v>
      </c>
      <c r="M191" s="166">
        <v>10500000</v>
      </c>
      <c r="N191" s="167">
        <v>1</v>
      </c>
      <c r="O191" s="168"/>
      <c r="P191" s="167">
        <v>1</v>
      </c>
      <c r="Q191" s="166"/>
      <c r="R191" s="154">
        <f t="shared" si="13"/>
        <v>1</v>
      </c>
      <c r="S191" s="154" t="str">
        <f t="shared" si="14"/>
        <v/>
      </c>
      <c r="T191" s="154">
        <f t="shared" si="15"/>
        <v>0.25</v>
      </c>
      <c r="U191" s="154">
        <f t="shared" si="16"/>
        <v>0</v>
      </c>
      <c r="V191" s="133"/>
      <c r="W191" s="149">
        <v>1</v>
      </c>
      <c r="X191" s="149">
        <v>0</v>
      </c>
      <c r="Y191" s="149">
        <v>0</v>
      </c>
      <c r="Z191" s="149">
        <v>0</v>
      </c>
      <c r="AA191" s="169">
        <v>9.0000000000000011E-2</v>
      </c>
      <c r="AB191" s="170">
        <f t="shared" si="18"/>
        <v>9.0000000000000011E-2</v>
      </c>
      <c r="AC191" s="170">
        <f t="shared" si="17"/>
        <v>9.0000000000000011E-2</v>
      </c>
      <c r="AD191" s="163"/>
      <c r="AE191" s="163"/>
    </row>
    <row r="192" spans="1:31" ht="20" x14ac:dyDescent="0.35">
      <c r="A192" s="137" t="s">
        <v>27</v>
      </c>
      <c r="B192" s="137">
        <v>7</v>
      </c>
      <c r="C192" s="137" t="s">
        <v>4627</v>
      </c>
      <c r="D192" s="138" t="s">
        <v>1036</v>
      </c>
      <c r="E192" s="138" t="s">
        <v>1106</v>
      </c>
      <c r="F192" s="215"/>
      <c r="G192" s="152" t="s">
        <v>3147</v>
      </c>
      <c r="H192" s="152" t="s">
        <v>3133</v>
      </c>
      <c r="I192" s="133" t="s">
        <v>3305</v>
      </c>
      <c r="J192" s="149">
        <v>0.35</v>
      </c>
      <c r="K192" s="133" t="s">
        <v>3141</v>
      </c>
      <c r="L192" s="165">
        <v>4</v>
      </c>
      <c r="M192" s="166">
        <v>370000000</v>
      </c>
      <c r="N192" s="167">
        <v>1</v>
      </c>
      <c r="O192" s="168">
        <v>17260000</v>
      </c>
      <c r="P192" s="167">
        <v>1</v>
      </c>
      <c r="Q192" s="166">
        <v>201618500</v>
      </c>
      <c r="R192" s="154">
        <f t="shared" si="13"/>
        <v>1</v>
      </c>
      <c r="S192" s="154">
        <f t="shared" si="14"/>
        <v>11.681257242178447</v>
      </c>
      <c r="T192" s="154">
        <f t="shared" si="15"/>
        <v>0.25</v>
      </c>
      <c r="U192" s="154">
        <f t="shared" si="16"/>
        <v>0.54491486486486485</v>
      </c>
      <c r="V192" s="133" t="s">
        <v>4079</v>
      </c>
      <c r="W192" s="149">
        <v>1</v>
      </c>
      <c r="X192" s="149">
        <v>0</v>
      </c>
      <c r="Y192" s="149">
        <v>0</v>
      </c>
      <c r="Z192" s="149">
        <v>0</v>
      </c>
      <c r="AA192" s="169">
        <v>5.2500000000000005E-2</v>
      </c>
      <c r="AB192" s="170">
        <f t="shared" si="18"/>
        <v>5.2500000000000005E-2</v>
      </c>
      <c r="AC192" s="170">
        <f t="shared" si="17"/>
        <v>5.2500000000000005E-2</v>
      </c>
      <c r="AD192" s="163"/>
      <c r="AE192" s="163"/>
    </row>
    <row r="193" spans="1:31" ht="50.25" customHeight="1" x14ac:dyDescent="0.35">
      <c r="A193" s="137" t="s">
        <v>27</v>
      </c>
      <c r="B193" s="137">
        <v>8</v>
      </c>
      <c r="C193" s="137" t="s">
        <v>4628</v>
      </c>
      <c r="D193" s="138" t="s">
        <v>1036</v>
      </c>
      <c r="E193" s="138" t="s">
        <v>1108</v>
      </c>
      <c r="F193" s="215"/>
      <c r="G193" s="152" t="s">
        <v>3147</v>
      </c>
      <c r="H193" s="152" t="s">
        <v>3134</v>
      </c>
      <c r="I193" s="133" t="s">
        <v>1313</v>
      </c>
      <c r="J193" s="149">
        <v>0.25</v>
      </c>
      <c r="K193" s="133" t="s">
        <v>3141</v>
      </c>
      <c r="L193" s="165">
        <v>4</v>
      </c>
      <c r="M193" s="166">
        <v>250000000</v>
      </c>
      <c r="N193" s="167">
        <v>1</v>
      </c>
      <c r="O193" s="168">
        <v>19360000</v>
      </c>
      <c r="P193" s="167">
        <v>1</v>
      </c>
      <c r="Q193" s="166">
        <v>67760000</v>
      </c>
      <c r="R193" s="154">
        <f t="shared" si="13"/>
        <v>1</v>
      </c>
      <c r="S193" s="154">
        <f t="shared" si="14"/>
        <v>3.5</v>
      </c>
      <c r="T193" s="154">
        <f t="shared" si="15"/>
        <v>0.25</v>
      </c>
      <c r="U193" s="154">
        <f t="shared" si="16"/>
        <v>0.27104</v>
      </c>
      <c r="V193" s="133" t="s">
        <v>4080</v>
      </c>
      <c r="W193" s="149">
        <v>1</v>
      </c>
      <c r="X193" s="149">
        <v>0</v>
      </c>
      <c r="Y193" s="149">
        <v>0</v>
      </c>
      <c r="Z193" s="149">
        <v>0</v>
      </c>
      <c r="AA193" s="169">
        <v>3.7500000000000006E-2</v>
      </c>
      <c r="AB193" s="170">
        <f t="shared" si="18"/>
        <v>3.7500000000000006E-2</v>
      </c>
      <c r="AC193" s="170">
        <f t="shared" si="17"/>
        <v>3.7500000000000006E-2</v>
      </c>
      <c r="AD193" s="163"/>
      <c r="AE193" s="163"/>
    </row>
    <row r="194" spans="1:31" ht="30" customHeight="1" x14ac:dyDescent="0.35">
      <c r="A194" s="137" t="s">
        <v>27</v>
      </c>
      <c r="B194" s="137">
        <v>9</v>
      </c>
      <c r="C194" s="137" t="s">
        <v>4629</v>
      </c>
      <c r="D194" s="138" t="s">
        <v>1036</v>
      </c>
      <c r="E194" s="138" t="s">
        <v>1109</v>
      </c>
      <c r="F194" s="215"/>
      <c r="G194" s="152" t="s">
        <v>3147</v>
      </c>
      <c r="H194" s="152" t="s">
        <v>3135</v>
      </c>
      <c r="I194" s="133" t="s">
        <v>3306</v>
      </c>
      <c r="J194" s="149">
        <v>0.3</v>
      </c>
      <c r="K194" s="133" t="s">
        <v>3141</v>
      </c>
      <c r="L194" s="165">
        <v>4</v>
      </c>
      <c r="M194" s="166">
        <v>275000000</v>
      </c>
      <c r="N194" s="167">
        <v>1</v>
      </c>
      <c r="O194" s="168">
        <v>13640000</v>
      </c>
      <c r="P194" s="167">
        <v>1</v>
      </c>
      <c r="Q194" s="166">
        <v>47740000</v>
      </c>
      <c r="R194" s="154">
        <f t="shared" si="13"/>
        <v>1</v>
      </c>
      <c r="S194" s="154">
        <f t="shared" si="14"/>
        <v>3.5</v>
      </c>
      <c r="T194" s="154">
        <f t="shared" si="15"/>
        <v>0.25</v>
      </c>
      <c r="U194" s="154">
        <f t="shared" si="16"/>
        <v>0.1736</v>
      </c>
      <c r="V194" s="133" t="s">
        <v>4081</v>
      </c>
      <c r="W194" s="149">
        <v>1</v>
      </c>
      <c r="X194" s="149">
        <v>0</v>
      </c>
      <c r="Y194" s="149">
        <v>0</v>
      </c>
      <c r="Z194" s="149">
        <v>0</v>
      </c>
      <c r="AA194" s="169">
        <v>4.5000000000000005E-2</v>
      </c>
      <c r="AB194" s="170">
        <f t="shared" si="18"/>
        <v>4.5000000000000005E-2</v>
      </c>
      <c r="AC194" s="170">
        <f t="shared" si="17"/>
        <v>4.5000000000000005E-2</v>
      </c>
      <c r="AD194" s="163"/>
      <c r="AE194" s="163"/>
    </row>
    <row r="195" spans="1:31" ht="33" customHeight="1" x14ac:dyDescent="0.35">
      <c r="A195" s="137" t="s">
        <v>27</v>
      </c>
      <c r="B195" s="137">
        <v>10</v>
      </c>
      <c r="C195" s="137" t="s">
        <v>4630</v>
      </c>
      <c r="D195" s="138" t="s">
        <v>1036</v>
      </c>
      <c r="E195" s="138" t="s">
        <v>1111</v>
      </c>
      <c r="F195" s="215"/>
      <c r="G195" s="152" t="s">
        <v>3147</v>
      </c>
      <c r="H195" s="152" t="s">
        <v>3136</v>
      </c>
      <c r="I195" s="133" t="s">
        <v>3307</v>
      </c>
      <c r="J195" s="149">
        <v>0.1</v>
      </c>
      <c r="K195" s="133" t="s">
        <v>3141</v>
      </c>
      <c r="L195" s="165">
        <v>4</v>
      </c>
      <c r="M195" s="166">
        <v>2450000000</v>
      </c>
      <c r="N195" s="167">
        <v>1</v>
      </c>
      <c r="O195" s="168"/>
      <c r="P195" s="167">
        <v>1</v>
      </c>
      <c r="Q195" s="166"/>
      <c r="R195" s="154">
        <f t="shared" si="13"/>
        <v>1</v>
      </c>
      <c r="S195" s="154" t="str">
        <f t="shared" si="14"/>
        <v/>
      </c>
      <c r="T195" s="154">
        <f t="shared" si="15"/>
        <v>0.25</v>
      </c>
      <c r="U195" s="154">
        <f t="shared" si="16"/>
        <v>0</v>
      </c>
      <c r="V195" s="133"/>
      <c r="W195" s="149">
        <v>1</v>
      </c>
      <c r="X195" s="149">
        <v>0</v>
      </c>
      <c r="Y195" s="149">
        <v>0</v>
      </c>
      <c r="Z195" s="149" t="e">
        <v>#DIV/0!</v>
      </c>
      <c r="AA195" s="169">
        <v>1.5000000000000003E-2</v>
      </c>
      <c r="AB195" s="170">
        <f t="shared" si="18"/>
        <v>1.5000000000000003E-2</v>
      </c>
      <c r="AC195" s="170">
        <f t="shared" si="17"/>
        <v>1.5000000000000003E-2</v>
      </c>
      <c r="AD195" s="163"/>
      <c r="AE195" s="163"/>
    </row>
    <row r="196" spans="1:31" ht="45.75" customHeight="1" x14ac:dyDescent="0.35">
      <c r="A196" s="137" t="s">
        <v>27</v>
      </c>
      <c r="B196" s="137">
        <v>11</v>
      </c>
      <c r="C196" s="137" t="s">
        <v>4631</v>
      </c>
      <c r="D196" s="138" t="s">
        <v>1038</v>
      </c>
      <c r="E196" s="138" t="s">
        <v>1113</v>
      </c>
      <c r="F196" s="215"/>
      <c r="G196" s="152" t="s">
        <v>3148</v>
      </c>
      <c r="H196" s="152" t="s">
        <v>3137</v>
      </c>
      <c r="I196" s="133" t="s">
        <v>3308</v>
      </c>
      <c r="J196" s="149">
        <v>0.4</v>
      </c>
      <c r="K196" s="133" t="s">
        <v>3141</v>
      </c>
      <c r="L196" s="165">
        <v>4</v>
      </c>
      <c r="M196" s="166">
        <v>500000000</v>
      </c>
      <c r="N196" s="167">
        <v>1</v>
      </c>
      <c r="O196" s="168">
        <v>51280000</v>
      </c>
      <c r="P196" s="167">
        <v>1</v>
      </c>
      <c r="Q196" s="166">
        <v>179480000</v>
      </c>
      <c r="R196" s="154">
        <f t="shared" si="13"/>
        <v>1</v>
      </c>
      <c r="S196" s="154">
        <f t="shared" si="14"/>
        <v>3.5</v>
      </c>
      <c r="T196" s="154">
        <f t="shared" si="15"/>
        <v>0.25</v>
      </c>
      <c r="U196" s="154">
        <f t="shared" si="16"/>
        <v>0.35896</v>
      </c>
      <c r="V196" s="133" t="s">
        <v>4082</v>
      </c>
      <c r="W196" s="149">
        <v>1</v>
      </c>
      <c r="X196" s="149">
        <v>0</v>
      </c>
      <c r="Y196" s="149">
        <v>0</v>
      </c>
      <c r="Z196" s="149">
        <v>0</v>
      </c>
      <c r="AA196" s="169">
        <v>0.06</v>
      </c>
      <c r="AB196" s="170">
        <f t="shared" si="18"/>
        <v>0.06</v>
      </c>
      <c r="AC196" s="170">
        <f t="shared" si="17"/>
        <v>0.06</v>
      </c>
      <c r="AD196" s="163"/>
      <c r="AE196" s="163"/>
    </row>
    <row r="197" spans="1:31" ht="30" customHeight="1" x14ac:dyDescent="0.35">
      <c r="A197" s="137" t="s">
        <v>27</v>
      </c>
      <c r="B197" s="137">
        <v>12</v>
      </c>
      <c r="C197" s="137" t="s">
        <v>4632</v>
      </c>
      <c r="D197" s="138" t="s">
        <v>1038</v>
      </c>
      <c r="E197" s="138" t="s">
        <v>1115</v>
      </c>
      <c r="F197" s="215"/>
      <c r="G197" s="152" t="s">
        <v>3148</v>
      </c>
      <c r="H197" s="152" t="s">
        <v>3138</v>
      </c>
      <c r="I197" s="133" t="s">
        <v>3309</v>
      </c>
      <c r="J197" s="149">
        <v>0.2</v>
      </c>
      <c r="K197" s="133" t="s">
        <v>3141</v>
      </c>
      <c r="L197" s="165">
        <v>2</v>
      </c>
      <c r="M197" s="166">
        <v>4500000</v>
      </c>
      <c r="N197" s="167">
        <v>1</v>
      </c>
      <c r="O197" s="168"/>
      <c r="P197" s="167">
        <v>1</v>
      </c>
      <c r="Q197" s="166"/>
      <c r="R197" s="154">
        <f t="shared" ref="R197:R210" si="19">IF(N197="","",P197/N197)</f>
        <v>1</v>
      </c>
      <c r="S197" s="154" t="str">
        <f t="shared" ref="S197:S210" si="20">IF(M197="","",IF(O197="","",Q197/O197))</f>
        <v/>
      </c>
      <c r="T197" s="154">
        <f t="shared" ref="T197:T210" si="21">P197/L197</f>
        <v>0.5</v>
      </c>
      <c r="U197" s="154">
        <f t="shared" ref="U197:U210" si="22">IF(M197="","",Q197/M197)</f>
        <v>0</v>
      </c>
      <c r="V197" s="133"/>
      <c r="W197" s="149">
        <v>1</v>
      </c>
      <c r="X197" s="149" t="s">
        <v>4450</v>
      </c>
      <c r="Y197" s="149" t="s">
        <v>4450</v>
      </c>
      <c r="Z197" s="149" t="e">
        <v>#DIV/0!</v>
      </c>
      <c r="AA197" s="169">
        <v>0.03</v>
      </c>
      <c r="AB197" s="170">
        <f t="shared" si="18"/>
        <v>0.03</v>
      </c>
      <c r="AC197" s="170">
        <f t="shared" si="17"/>
        <v>0.03</v>
      </c>
      <c r="AD197" s="163"/>
      <c r="AE197" s="163"/>
    </row>
    <row r="198" spans="1:31" ht="20" x14ac:dyDescent="0.35">
      <c r="A198" s="137" t="s">
        <v>27</v>
      </c>
      <c r="B198" s="137">
        <v>13</v>
      </c>
      <c r="C198" s="137" t="s">
        <v>4633</v>
      </c>
      <c r="D198" s="138" t="s">
        <v>4450</v>
      </c>
      <c r="E198" s="138" t="s">
        <v>4450</v>
      </c>
      <c r="F198" s="215"/>
      <c r="G198" s="152" t="s">
        <v>3148</v>
      </c>
      <c r="H198" s="152" t="s">
        <v>3139</v>
      </c>
      <c r="I198" s="133" t="s">
        <v>3140</v>
      </c>
      <c r="J198" s="149">
        <v>0.4</v>
      </c>
      <c r="K198" s="133" t="s">
        <v>3141</v>
      </c>
      <c r="L198" s="165">
        <v>4</v>
      </c>
      <c r="M198" s="166">
        <v>9500440000</v>
      </c>
      <c r="N198" s="167">
        <v>1</v>
      </c>
      <c r="O198" s="168">
        <v>198795818</v>
      </c>
      <c r="P198" s="167">
        <v>1</v>
      </c>
      <c r="Q198" s="166">
        <v>1012635073.01</v>
      </c>
      <c r="R198" s="154">
        <f t="shared" si="19"/>
        <v>1</v>
      </c>
      <c r="S198" s="154">
        <f t="shared" si="20"/>
        <v>5.0938449470300222</v>
      </c>
      <c r="T198" s="154">
        <f t="shared" si="21"/>
        <v>0.25</v>
      </c>
      <c r="U198" s="154">
        <f t="shared" si="22"/>
        <v>0.10658822886203165</v>
      </c>
      <c r="V198" s="133" t="s">
        <v>4083</v>
      </c>
      <c r="W198" s="149">
        <v>1</v>
      </c>
      <c r="X198" s="149">
        <v>0</v>
      </c>
      <c r="Y198" s="149">
        <v>0</v>
      </c>
      <c r="Z198" s="149">
        <v>0</v>
      </c>
      <c r="AA198" s="169">
        <v>0.06</v>
      </c>
      <c r="AB198" s="170">
        <f t="shared" si="18"/>
        <v>0.06</v>
      </c>
      <c r="AC198" s="170">
        <f t="shared" si="17"/>
        <v>0.06</v>
      </c>
      <c r="AD198" s="163"/>
      <c r="AE198" s="163"/>
    </row>
    <row r="199" spans="1:31" ht="20" x14ac:dyDescent="0.35">
      <c r="A199" s="137" t="s">
        <v>29</v>
      </c>
      <c r="B199" s="137">
        <v>1</v>
      </c>
      <c r="C199" s="137" t="s">
        <v>4634</v>
      </c>
      <c r="D199" s="138" t="s">
        <v>4450</v>
      </c>
      <c r="E199" s="138" t="s">
        <v>4450</v>
      </c>
      <c r="F199" s="214" t="s">
        <v>28</v>
      </c>
      <c r="G199" s="142" t="s">
        <v>3013</v>
      </c>
      <c r="H199" s="142" t="s">
        <v>3019</v>
      </c>
      <c r="I199" s="128" t="s">
        <v>854</v>
      </c>
      <c r="J199" s="145">
        <v>1</v>
      </c>
      <c r="K199" s="128" t="s">
        <v>885</v>
      </c>
      <c r="L199" s="156">
        <v>4</v>
      </c>
      <c r="M199" s="157"/>
      <c r="N199" s="164">
        <v>1</v>
      </c>
      <c r="O199" s="158"/>
      <c r="P199" s="164">
        <v>1</v>
      </c>
      <c r="Q199" s="157"/>
      <c r="R199" s="155">
        <f t="shared" si="19"/>
        <v>1</v>
      </c>
      <c r="S199" s="155" t="str">
        <f t="shared" si="20"/>
        <v/>
      </c>
      <c r="T199" s="155">
        <f t="shared" si="21"/>
        <v>0.25</v>
      </c>
      <c r="U199" s="155" t="str">
        <f t="shared" si="22"/>
        <v/>
      </c>
      <c r="V199" s="128" t="s">
        <v>3885</v>
      </c>
      <c r="W199" s="145">
        <v>1</v>
      </c>
      <c r="X199" s="145">
        <v>0</v>
      </c>
      <c r="Y199" s="145">
        <v>0</v>
      </c>
      <c r="Z199" s="145">
        <v>0</v>
      </c>
      <c r="AA199" s="161">
        <v>2.5000000000000001E-2</v>
      </c>
      <c r="AB199" s="162">
        <f t="shared" si="18"/>
        <v>2.5000000000000001E-2</v>
      </c>
      <c r="AC199" s="162">
        <f t="shared" si="17"/>
        <v>2.5000000000000001E-2</v>
      </c>
      <c r="AD199" s="163"/>
      <c r="AE199" s="163"/>
    </row>
    <row r="200" spans="1:31" ht="20" x14ac:dyDescent="0.35">
      <c r="A200" s="137" t="s">
        <v>29</v>
      </c>
      <c r="B200" s="137">
        <v>2</v>
      </c>
      <c r="C200" s="137" t="s">
        <v>4635</v>
      </c>
      <c r="D200" s="138" t="s">
        <v>4450</v>
      </c>
      <c r="E200" s="138" t="s">
        <v>4450</v>
      </c>
      <c r="F200" s="214"/>
      <c r="G200" s="142" t="s">
        <v>3014</v>
      </c>
      <c r="H200" s="142" t="s">
        <v>3020</v>
      </c>
      <c r="I200" s="128" t="s">
        <v>866</v>
      </c>
      <c r="J200" s="145">
        <v>1</v>
      </c>
      <c r="K200" s="128" t="s">
        <v>886</v>
      </c>
      <c r="L200" s="156">
        <v>4</v>
      </c>
      <c r="M200" s="157"/>
      <c r="N200" s="164">
        <v>1</v>
      </c>
      <c r="O200" s="158"/>
      <c r="P200" s="164">
        <v>1</v>
      </c>
      <c r="Q200" s="157"/>
      <c r="R200" s="155">
        <f t="shared" si="19"/>
        <v>1</v>
      </c>
      <c r="S200" s="155" t="str">
        <f t="shared" si="20"/>
        <v/>
      </c>
      <c r="T200" s="155">
        <f t="shared" si="21"/>
        <v>0.25</v>
      </c>
      <c r="U200" s="155" t="str">
        <f t="shared" si="22"/>
        <v/>
      </c>
      <c r="V200" s="128" t="s">
        <v>3886</v>
      </c>
      <c r="W200" s="145">
        <v>1</v>
      </c>
      <c r="X200" s="145">
        <v>0</v>
      </c>
      <c r="Y200" s="145">
        <v>0</v>
      </c>
      <c r="Z200" s="145">
        <v>0</v>
      </c>
      <c r="AA200" s="161">
        <v>2.5000000000000001E-2</v>
      </c>
      <c r="AB200" s="162">
        <f t="shared" si="18"/>
        <v>2.5000000000000001E-2</v>
      </c>
      <c r="AC200" s="162">
        <f t="shared" si="17"/>
        <v>2.5000000000000001E-2</v>
      </c>
      <c r="AD200" s="163"/>
      <c r="AE200" s="163"/>
    </row>
    <row r="201" spans="1:31" ht="20" x14ac:dyDescent="0.35">
      <c r="A201" s="137" t="s">
        <v>29</v>
      </c>
      <c r="B201" s="137">
        <v>3</v>
      </c>
      <c r="C201" s="137" t="s">
        <v>4636</v>
      </c>
      <c r="D201" s="138" t="s">
        <v>4450</v>
      </c>
      <c r="E201" s="138" t="s">
        <v>4450</v>
      </c>
      <c r="F201" s="214"/>
      <c r="G201" s="142" t="s">
        <v>3015</v>
      </c>
      <c r="H201" s="142" t="s">
        <v>3021</v>
      </c>
      <c r="I201" s="128" t="s">
        <v>856</v>
      </c>
      <c r="J201" s="145">
        <v>1</v>
      </c>
      <c r="K201" s="128" t="s">
        <v>887</v>
      </c>
      <c r="L201" s="156">
        <v>4</v>
      </c>
      <c r="M201" s="157"/>
      <c r="N201" s="164">
        <v>1</v>
      </c>
      <c r="O201" s="158"/>
      <c r="P201" s="164">
        <v>1</v>
      </c>
      <c r="Q201" s="157"/>
      <c r="R201" s="155">
        <f t="shared" si="19"/>
        <v>1</v>
      </c>
      <c r="S201" s="155" t="str">
        <f t="shared" si="20"/>
        <v/>
      </c>
      <c r="T201" s="155">
        <f t="shared" si="21"/>
        <v>0.25</v>
      </c>
      <c r="U201" s="155" t="str">
        <f t="shared" si="22"/>
        <v/>
      </c>
      <c r="V201" s="128" t="s">
        <v>3887</v>
      </c>
      <c r="W201" s="145">
        <v>1</v>
      </c>
      <c r="X201" s="145">
        <v>0</v>
      </c>
      <c r="Y201" s="145">
        <v>0</v>
      </c>
      <c r="Z201" s="145">
        <v>0</v>
      </c>
      <c r="AA201" s="161">
        <v>2.5000000000000001E-2</v>
      </c>
      <c r="AB201" s="162">
        <f t="shared" si="18"/>
        <v>2.5000000000000001E-2</v>
      </c>
      <c r="AC201" s="162">
        <f t="shared" ref="AC201:AC210" si="23">IF(P201="","",AA201*R201)</f>
        <v>2.5000000000000001E-2</v>
      </c>
      <c r="AD201" s="163"/>
      <c r="AE201" s="163"/>
    </row>
    <row r="202" spans="1:31" ht="20" x14ac:dyDescent="0.35">
      <c r="A202" s="137" t="s">
        <v>29</v>
      </c>
      <c r="B202" s="137">
        <v>4</v>
      </c>
      <c r="C202" s="137" t="s">
        <v>4637</v>
      </c>
      <c r="D202" s="138" t="s">
        <v>4450</v>
      </c>
      <c r="E202" s="138" t="s">
        <v>4450</v>
      </c>
      <c r="F202" s="214"/>
      <c r="G202" s="142" t="s">
        <v>3016</v>
      </c>
      <c r="H202" s="142" t="s">
        <v>3022</v>
      </c>
      <c r="I202" s="128" t="s">
        <v>857</v>
      </c>
      <c r="J202" s="145">
        <v>1</v>
      </c>
      <c r="K202" s="128" t="s">
        <v>887</v>
      </c>
      <c r="L202" s="156">
        <v>4</v>
      </c>
      <c r="M202" s="157"/>
      <c r="N202" s="164">
        <v>1</v>
      </c>
      <c r="O202" s="158"/>
      <c r="P202" s="164">
        <v>1</v>
      </c>
      <c r="Q202" s="157"/>
      <c r="R202" s="155">
        <f t="shared" si="19"/>
        <v>1</v>
      </c>
      <c r="S202" s="155" t="str">
        <f t="shared" si="20"/>
        <v/>
      </c>
      <c r="T202" s="155">
        <f t="shared" si="21"/>
        <v>0.25</v>
      </c>
      <c r="U202" s="155" t="str">
        <f t="shared" si="22"/>
        <v/>
      </c>
      <c r="V202" s="128" t="s">
        <v>3888</v>
      </c>
      <c r="W202" s="145">
        <v>1</v>
      </c>
      <c r="X202" s="145">
        <v>0</v>
      </c>
      <c r="Y202" s="145">
        <v>0</v>
      </c>
      <c r="Z202" s="145">
        <v>0</v>
      </c>
      <c r="AA202" s="161">
        <v>2.5000000000000001E-2</v>
      </c>
      <c r="AB202" s="162">
        <f t="shared" si="18"/>
        <v>2.5000000000000001E-2</v>
      </c>
      <c r="AC202" s="162">
        <f t="shared" si="23"/>
        <v>2.5000000000000001E-2</v>
      </c>
      <c r="AD202" s="163"/>
      <c r="AE202" s="163"/>
    </row>
    <row r="203" spans="1:31" ht="28.5" customHeight="1" x14ac:dyDescent="0.35">
      <c r="A203" s="137" t="s">
        <v>29</v>
      </c>
      <c r="B203" s="137">
        <v>5</v>
      </c>
      <c r="C203" s="137" t="s">
        <v>4638</v>
      </c>
      <c r="D203" s="138" t="s">
        <v>1064</v>
      </c>
      <c r="E203" s="138" t="s">
        <v>1178</v>
      </c>
      <c r="F203" s="214"/>
      <c r="G203" s="142" t="s">
        <v>3017</v>
      </c>
      <c r="H203" s="142" t="s">
        <v>3023</v>
      </c>
      <c r="I203" s="128" t="s">
        <v>1179</v>
      </c>
      <c r="J203" s="145">
        <v>0.4</v>
      </c>
      <c r="K203" s="128" t="s">
        <v>3024</v>
      </c>
      <c r="L203" s="156">
        <v>4</v>
      </c>
      <c r="M203" s="157">
        <v>138270000</v>
      </c>
      <c r="N203" s="164">
        <v>1</v>
      </c>
      <c r="O203" s="158">
        <v>34567500</v>
      </c>
      <c r="P203" s="164">
        <v>1</v>
      </c>
      <c r="Q203" s="157"/>
      <c r="R203" s="155">
        <f t="shared" si="19"/>
        <v>1</v>
      </c>
      <c r="S203" s="155">
        <f t="shared" si="20"/>
        <v>0</v>
      </c>
      <c r="T203" s="155">
        <f t="shared" si="21"/>
        <v>0.25</v>
      </c>
      <c r="U203" s="155">
        <f t="shared" si="22"/>
        <v>0</v>
      </c>
      <c r="V203" s="128" t="s">
        <v>4098</v>
      </c>
      <c r="W203" s="145">
        <v>1</v>
      </c>
      <c r="X203" s="145">
        <v>0</v>
      </c>
      <c r="Y203" s="145">
        <v>0</v>
      </c>
      <c r="Z203" s="145">
        <v>0</v>
      </c>
      <c r="AA203" s="161">
        <v>0.18000000000000002</v>
      </c>
      <c r="AB203" s="162">
        <f t="shared" si="18"/>
        <v>0.18000000000000002</v>
      </c>
      <c r="AC203" s="162">
        <f t="shared" si="23"/>
        <v>0.18000000000000002</v>
      </c>
      <c r="AD203" s="163"/>
      <c r="AE203" s="163"/>
    </row>
    <row r="204" spans="1:31" ht="20" x14ac:dyDescent="0.35">
      <c r="A204" s="137" t="s">
        <v>29</v>
      </c>
      <c r="B204" s="137">
        <v>6</v>
      </c>
      <c r="C204" s="137" t="s">
        <v>4639</v>
      </c>
      <c r="D204" s="138" t="s">
        <v>1064</v>
      </c>
      <c r="E204" s="138" t="s">
        <v>1180</v>
      </c>
      <c r="F204" s="214"/>
      <c r="G204" s="142" t="s">
        <v>3017</v>
      </c>
      <c r="H204" s="142" t="s">
        <v>3025</v>
      </c>
      <c r="I204" s="128" t="s">
        <v>1181</v>
      </c>
      <c r="J204" s="145">
        <v>0.2</v>
      </c>
      <c r="K204" s="128" t="s">
        <v>3026</v>
      </c>
      <c r="L204" s="156">
        <v>1</v>
      </c>
      <c r="M204" s="157">
        <v>465286933</v>
      </c>
      <c r="N204" s="164"/>
      <c r="O204" s="158">
        <v>232643467</v>
      </c>
      <c r="P204" s="164"/>
      <c r="Q204" s="157">
        <v>131301063</v>
      </c>
      <c r="R204" s="155" t="str">
        <f t="shared" si="19"/>
        <v/>
      </c>
      <c r="S204" s="155">
        <f t="shared" si="20"/>
        <v>0.56438749255744203</v>
      </c>
      <c r="T204" s="155">
        <f t="shared" si="21"/>
        <v>0</v>
      </c>
      <c r="U204" s="155">
        <f t="shared" si="22"/>
        <v>0.28219374688521504</v>
      </c>
      <c r="V204" s="128" t="s">
        <v>4099</v>
      </c>
      <c r="W204" s="145" t="s">
        <v>4450</v>
      </c>
      <c r="X204" s="145" t="s">
        <v>4450</v>
      </c>
      <c r="Y204" s="145" t="s">
        <v>4450</v>
      </c>
      <c r="Z204" s="145">
        <v>0</v>
      </c>
      <c r="AA204" s="161">
        <v>9.0000000000000011E-2</v>
      </c>
      <c r="AB204" s="162" t="str">
        <f t="shared" si="18"/>
        <v/>
      </c>
      <c r="AC204" s="162" t="str">
        <f t="shared" si="23"/>
        <v/>
      </c>
      <c r="AD204" s="163"/>
      <c r="AE204" s="163"/>
    </row>
    <row r="205" spans="1:31" ht="28.5" customHeight="1" x14ac:dyDescent="0.35">
      <c r="A205" s="137" t="s">
        <v>29</v>
      </c>
      <c r="B205" s="137">
        <v>7</v>
      </c>
      <c r="C205" s="137" t="s">
        <v>4640</v>
      </c>
      <c r="D205" s="138" t="s">
        <v>1064</v>
      </c>
      <c r="E205" s="138" t="s">
        <v>1182</v>
      </c>
      <c r="F205" s="214"/>
      <c r="G205" s="142" t="s">
        <v>3017</v>
      </c>
      <c r="H205" s="142" t="s">
        <v>3027</v>
      </c>
      <c r="I205" s="128" t="s">
        <v>1183</v>
      </c>
      <c r="J205" s="145">
        <v>0.2</v>
      </c>
      <c r="K205" s="128" t="s">
        <v>3028</v>
      </c>
      <c r="L205" s="156">
        <v>2</v>
      </c>
      <c r="M205" s="157">
        <v>5000000</v>
      </c>
      <c r="N205" s="164"/>
      <c r="O205" s="158"/>
      <c r="P205" s="164"/>
      <c r="Q205" s="157"/>
      <c r="R205" s="155" t="str">
        <f t="shared" si="19"/>
        <v/>
      </c>
      <c r="S205" s="155" t="str">
        <f t="shared" si="20"/>
        <v/>
      </c>
      <c r="T205" s="155">
        <f t="shared" si="21"/>
        <v>0</v>
      </c>
      <c r="U205" s="155">
        <f t="shared" si="22"/>
        <v>0</v>
      </c>
      <c r="V205" s="128" t="s">
        <v>4095</v>
      </c>
      <c r="W205" s="145" t="s">
        <v>4450</v>
      </c>
      <c r="X205" s="145">
        <v>0</v>
      </c>
      <c r="Y205" s="145" t="s">
        <v>4450</v>
      </c>
      <c r="Z205" s="145">
        <v>0</v>
      </c>
      <c r="AA205" s="161">
        <v>9.0000000000000011E-2</v>
      </c>
      <c r="AB205" s="162" t="str">
        <f t="shared" si="18"/>
        <v/>
      </c>
      <c r="AC205" s="162" t="str">
        <f t="shared" si="23"/>
        <v/>
      </c>
      <c r="AD205" s="163"/>
      <c r="AE205" s="163"/>
    </row>
    <row r="206" spans="1:31" ht="28.5" customHeight="1" x14ac:dyDescent="0.35">
      <c r="A206" s="137" t="s">
        <v>29</v>
      </c>
      <c r="B206" s="137">
        <v>8</v>
      </c>
      <c r="C206" s="137" t="s">
        <v>4641</v>
      </c>
      <c r="D206" s="138" t="s">
        <v>1064</v>
      </c>
      <c r="E206" s="138" t="s">
        <v>1184</v>
      </c>
      <c r="F206" s="214"/>
      <c r="G206" s="142" t="s">
        <v>3017</v>
      </c>
      <c r="H206" s="142" t="s">
        <v>3029</v>
      </c>
      <c r="I206" s="128" t="s">
        <v>1185</v>
      </c>
      <c r="J206" s="145">
        <v>0.2</v>
      </c>
      <c r="K206" s="128" t="s">
        <v>3030</v>
      </c>
      <c r="L206" s="156">
        <v>2</v>
      </c>
      <c r="M206" s="157">
        <v>5000000</v>
      </c>
      <c r="N206" s="164"/>
      <c r="O206" s="158"/>
      <c r="P206" s="164"/>
      <c r="Q206" s="157"/>
      <c r="R206" s="155" t="str">
        <f t="shared" si="19"/>
        <v/>
      </c>
      <c r="S206" s="155" t="str">
        <f t="shared" si="20"/>
        <v/>
      </c>
      <c r="T206" s="155">
        <f t="shared" si="21"/>
        <v>0</v>
      </c>
      <c r="U206" s="155">
        <f t="shared" si="22"/>
        <v>0</v>
      </c>
      <c r="V206" s="128" t="s">
        <v>4095</v>
      </c>
      <c r="W206" s="145" t="s">
        <v>4450</v>
      </c>
      <c r="X206" s="145">
        <v>0</v>
      </c>
      <c r="Y206" s="145" t="s">
        <v>4450</v>
      </c>
      <c r="Z206" s="145">
        <v>0</v>
      </c>
      <c r="AA206" s="161">
        <v>9.0000000000000011E-2</v>
      </c>
      <c r="AB206" s="162" t="str">
        <f t="shared" si="18"/>
        <v/>
      </c>
      <c r="AC206" s="162" t="str">
        <f t="shared" si="23"/>
        <v/>
      </c>
      <c r="AD206" s="163"/>
      <c r="AE206" s="163"/>
    </row>
    <row r="207" spans="1:31" ht="20" x14ac:dyDescent="0.35">
      <c r="A207" s="137" t="s">
        <v>29</v>
      </c>
      <c r="B207" s="137">
        <v>9</v>
      </c>
      <c r="C207" s="137" t="s">
        <v>4642</v>
      </c>
      <c r="D207" s="138" t="s">
        <v>1066</v>
      </c>
      <c r="E207" s="138" t="s">
        <v>1186</v>
      </c>
      <c r="F207" s="214"/>
      <c r="G207" s="142" t="s">
        <v>3018</v>
      </c>
      <c r="H207" s="142" t="s">
        <v>3031</v>
      </c>
      <c r="I207" s="128" t="s">
        <v>1187</v>
      </c>
      <c r="J207" s="145">
        <v>0.4</v>
      </c>
      <c r="K207" s="128" t="s">
        <v>3032</v>
      </c>
      <c r="L207" s="156">
        <v>5</v>
      </c>
      <c r="M207" s="157">
        <v>194492015</v>
      </c>
      <c r="N207" s="164"/>
      <c r="O207" s="158">
        <v>48623004</v>
      </c>
      <c r="P207" s="164"/>
      <c r="Q207" s="157"/>
      <c r="R207" s="155" t="str">
        <f t="shared" si="19"/>
        <v/>
      </c>
      <c r="S207" s="155">
        <f t="shared" si="20"/>
        <v>0</v>
      </c>
      <c r="T207" s="155">
        <f t="shared" si="21"/>
        <v>0</v>
      </c>
      <c r="U207" s="155">
        <f t="shared" si="22"/>
        <v>0</v>
      </c>
      <c r="V207" s="128" t="s">
        <v>4101</v>
      </c>
      <c r="W207" s="145" t="s">
        <v>4450</v>
      </c>
      <c r="X207" s="145">
        <v>0</v>
      </c>
      <c r="Y207" s="145">
        <v>0</v>
      </c>
      <c r="Z207" s="145">
        <v>0</v>
      </c>
      <c r="AA207" s="161">
        <v>0.18000000000000002</v>
      </c>
      <c r="AB207" s="162" t="str">
        <f t="shared" si="18"/>
        <v/>
      </c>
      <c r="AC207" s="162" t="str">
        <f t="shared" si="23"/>
        <v/>
      </c>
      <c r="AD207" s="163"/>
      <c r="AE207" s="163"/>
    </row>
    <row r="208" spans="1:31" ht="28.5" customHeight="1" x14ac:dyDescent="0.35">
      <c r="A208" s="137" t="s">
        <v>29</v>
      </c>
      <c r="B208" s="137">
        <v>10</v>
      </c>
      <c r="C208" s="137" t="s">
        <v>4643</v>
      </c>
      <c r="D208" s="138" t="s">
        <v>1066</v>
      </c>
      <c r="E208" s="138" t="s">
        <v>1188</v>
      </c>
      <c r="F208" s="214"/>
      <c r="G208" s="142" t="s">
        <v>3018</v>
      </c>
      <c r="H208" s="142" t="s">
        <v>3033</v>
      </c>
      <c r="I208" s="128" t="s">
        <v>1189</v>
      </c>
      <c r="J208" s="145">
        <v>0.2</v>
      </c>
      <c r="K208" s="128" t="s">
        <v>3034</v>
      </c>
      <c r="L208" s="156">
        <v>1</v>
      </c>
      <c r="M208" s="157">
        <v>5000000</v>
      </c>
      <c r="N208" s="164"/>
      <c r="O208" s="158"/>
      <c r="P208" s="164"/>
      <c r="Q208" s="157"/>
      <c r="R208" s="155" t="str">
        <f t="shared" si="19"/>
        <v/>
      </c>
      <c r="S208" s="155" t="str">
        <f t="shared" si="20"/>
        <v/>
      </c>
      <c r="T208" s="155">
        <f t="shared" si="21"/>
        <v>0</v>
      </c>
      <c r="U208" s="155">
        <f t="shared" si="22"/>
        <v>0</v>
      </c>
      <c r="V208" s="128" t="s">
        <v>4095</v>
      </c>
      <c r="W208" s="145" t="s">
        <v>4450</v>
      </c>
      <c r="X208" s="145" t="s">
        <v>4450</v>
      </c>
      <c r="Y208" s="145" t="s">
        <v>4450</v>
      </c>
      <c r="Z208" s="145">
        <v>0</v>
      </c>
      <c r="AA208" s="161">
        <v>9.0000000000000011E-2</v>
      </c>
      <c r="AB208" s="162" t="str">
        <f t="shared" si="18"/>
        <v/>
      </c>
      <c r="AC208" s="162" t="str">
        <f t="shared" si="23"/>
        <v/>
      </c>
      <c r="AD208" s="163"/>
      <c r="AE208" s="163"/>
    </row>
    <row r="209" spans="1:31" ht="28.5" customHeight="1" x14ac:dyDescent="0.35">
      <c r="A209" s="137" t="s">
        <v>29</v>
      </c>
      <c r="B209" s="137">
        <v>11</v>
      </c>
      <c r="C209" s="137" t="s">
        <v>4644</v>
      </c>
      <c r="D209" s="138" t="s">
        <v>1066</v>
      </c>
      <c r="E209" s="138" t="s">
        <v>1190</v>
      </c>
      <c r="F209" s="214"/>
      <c r="G209" s="142" t="s">
        <v>3018</v>
      </c>
      <c r="H209" s="142" t="s">
        <v>3035</v>
      </c>
      <c r="I209" s="128" t="s">
        <v>1191</v>
      </c>
      <c r="J209" s="145">
        <v>0.2</v>
      </c>
      <c r="K209" s="128" t="s">
        <v>3036</v>
      </c>
      <c r="L209" s="156">
        <v>2</v>
      </c>
      <c r="M209" s="157">
        <v>5000000</v>
      </c>
      <c r="N209" s="164"/>
      <c r="O209" s="158"/>
      <c r="P209" s="164"/>
      <c r="Q209" s="157"/>
      <c r="R209" s="155" t="str">
        <f t="shared" si="19"/>
        <v/>
      </c>
      <c r="S209" s="155" t="str">
        <f t="shared" si="20"/>
        <v/>
      </c>
      <c r="T209" s="155">
        <f t="shared" si="21"/>
        <v>0</v>
      </c>
      <c r="U209" s="155">
        <f t="shared" si="22"/>
        <v>0</v>
      </c>
      <c r="V209" s="128" t="s">
        <v>4102</v>
      </c>
      <c r="W209" s="145" t="s">
        <v>4450</v>
      </c>
      <c r="X209" s="145">
        <v>0</v>
      </c>
      <c r="Y209" s="145" t="s">
        <v>4450</v>
      </c>
      <c r="Z209" s="145">
        <v>0</v>
      </c>
      <c r="AA209" s="161">
        <v>9.0000000000000011E-2</v>
      </c>
      <c r="AB209" s="162" t="str">
        <f t="shared" si="18"/>
        <v/>
      </c>
      <c r="AC209" s="162" t="str">
        <f t="shared" si="23"/>
        <v/>
      </c>
      <c r="AD209" s="163"/>
      <c r="AE209" s="163"/>
    </row>
    <row r="210" spans="1:31" ht="20" x14ac:dyDescent="0.35">
      <c r="A210" s="137" t="s">
        <v>29</v>
      </c>
      <c r="B210" s="137">
        <v>12</v>
      </c>
      <c r="C210" s="137" t="s">
        <v>4645</v>
      </c>
      <c r="D210" s="138" t="s">
        <v>1066</v>
      </c>
      <c r="E210" s="138" t="s">
        <v>1192</v>
      </c>
      <c r="F210" s="214"/>
      <c r="G210" s="142" t="s">
        <v>3018</v>
      </c>
      <c r="H210" s="142" t="s">
        <v>3037</v>
      </c>
      <c r="I210" s="128" t="s">
        <v>1193</v>
      </c>
      <c r="J210" s="145">
        <v>0.2</v>
      </c>
      <c r="K210" s="128" t="s">
        <v>3038</v>
      </c>
      <c r="L210" s="156">
        <v>2</v>
      </c>
      <c r="M210" s="157">
        <v>91951840</v>
      </c>
      <c r="N210" s="164"/>
      <c r="O210" s="158"/>
      <c r="P210" s="164"/>
      <c r="Q210" s="157">
        <v>17658263</v>
      </c>
      <c r="R210" s="155" t="str">
        <f t="shared" si="19"/>
        <v/>
      </c>
      <c r="S210" s="155" t="str">
        <f t="shared" si="20"/>
        <v/>
      </c>
      <c r="T210" s="155">
        <f t="shared" si="21"/>
        <v>0</v>
      </c>
      <c r="U210" s="155">
        <f t="shared" si="22"/>
        <v>0.19203816911113469</v>
      </c>
      <c r="V210" s="128" t="s">
        <v>4100</v>
      </c>
      <c r="W210" s="145" t="s">
        <v>4450</v>
      </c>
      <c r="X210" s="145" t="e">
        <v>#DIV/0!</v>
      </c>
      <c r="Y210" s="145" t="s">
        <v>4450</v>
      </c>
      <c r="Z210" s="145" t="e">
        <v>#DIV/0!</v>
      </c>
      <c r="AA210" s="161">
        <v>9.0000000000000011E-2</v>
      </c>
      <c r="AB210" s="162" t="str">
        <f t="shared" si="18"/>
        <v/>
      </c>
      <c r="AC210" s="162" t="str">
        <f t="shared" si="23"/>
        <v/>
      </c>
      <c r="AD210" s="163"/>
      <c r="AE210" s="163"/>
    </row>
    <row r="211" spans="1:31" x14ac:dyDescent="0.35">
      <c r="G211" s="171"/>
      <c r="H211" s="171"/>
    </row>
    <row r="212" spans="1:31" x14ac:dyDescent="0.35">
      <c r="G212" s="171"/>
      <c r="H212" s="171"/>
    </row>
    <row r="213" spans="1:31" x14ac:dyDescent="0.35">
      <c r="G213" s="171"/>
      <c r="H213" s="171"/>
    </row>
    <row r="214" spans="1:31" x14ac:dyDescent="0.35">
      <c r="G214" s="171"/>
      <c r="H214" s="171"/>
    </row>
    <row r="215" spans="1:31" x14ac:dyDescent="0.35">
      <c r="G215" s="171"/>
      <c r="H215" s="171"/>
    </row>
    <row r="216" spans="1:31" x14ac:dyDescent="0.35">
      <c r="G216" s="171"/>
      <c r="H216" s="171"/>
    </row>
    <row r="217" spans="1:31" x14ac:dyDescent="0.35">
      <c r="G217" s="171"/>
      <c r="H217" s="171"/>
    </row>
    <row r="218" spans="1:31" x14ac:dyDescent="0.35">
      <c r="G218" s="171"/>
      <c r="H218" s="171"/>
    </row>
    <row r="219" spans="1:31" x14ac:dyDescent="0.35">
      <c r="G219" s="171"/>
      <c r="H219" s="171"/>
    </row>
    <row r="220" spans="1:31" x14ac:dyDescent="0.35">
      <c r="G220" s="171"/>
      <c r="H220" s="171"/>
    </row>
    <row r="221" spans="1:31" x14ac:dyDescent="0.35">
      <c r="G221" s="171"/>
      <c r="H221" s="171"/>
    </row>
    <row r="222" spans="1:31" x14ac:dyDescent="0.35">
      <c r="G222" s="171"/>
      <c r="H222" s="171"/>
    </row>
    <row r="223" spans="1:31" x14ac:dyDescent="0.35">
      <c r="G223" s="171"/>
      <c r="H223" s="171"/>
    </row>
    <row r="224" spans="1:31" x14ac:dyDescent="0.35">
      <c r="G224" s="171"/>
      <c r="H224" s="171"/>
    </row>
    <row r="225" spans="7:8" x14ac:dyDescent="0.35">
      <c r="G225" s="171"/>
      <c r="H225" s="171"/>
    </row>
    <row r="226" spans="7:8" x14ac:dyDescent="0.35">
      <c r="G226" s="171"/>
      <c r="H226" s="171"/>
    </row>
    <row r="227" spans="7:8" x14ac:dyDescent="0.35">
      <c r="G227" s="171"/>
      <c r="H227" s="171"/>
    </row>
    <row r="228" spans="7:8" x14ac:dyDescent="0.35">
      <c r="G228" s="171"/>
      <c r="H228" s="171"/>
    </row>
    <row r="229" spans="7:8" x14ac:dyDescent="0.35">
      <c r="G229" s="171"/>
      <c r="H229" s="171"/>
    </row>
    <row r="230" spans="7:8" x14ac:dyDescent="0.35">
      <c r="G230" s="171"/>
      <c r="H230" s="171"/>
    </row>
    <row r="231" spans="7:8" x14ac:dyDescent="0.35">
      <c r="G231" s="171"/>
      <c r="H231" s="171"/>
    </row>
    <row r="232" spans="7:8" x14ac:dyDescent="0.35">
      <c r="G232" s="171"/>
      <c r="H232" s="171"/>
    </row>
    <row r="233" spans="7:8" x14ac:dyDescent="0.35">
      <c r="G233" s="171"/>
      <c r="H233" s="171"/>
    </row>
    <row r="234" spans="7:8" x14ac:dyDescent="0.35">
      <c r="G234" s="171"/>
      <c r="H234" s="171"/>
    </row>
    <row r="235" spans="7:8" x14ac:dyDescent="0.35">
      <c r="G235" s="171"/>
      <c r="H235" s="171"/>
    </row>
    <row r="236" spans="7:8" x14ac:dyDescent="0.35">
      <c r="G236" s="171"/>
      <c r="H236" s="171"/>
    </row>
    <row r="237" spans="7:8" x14ac:dyDescent="0.35">
      <c r="G237" s="171"/>
      <c r="H237" s="171"/>
    </row>
    <row r="238" spans="7:8" x14ac:dyDescent="0.35">
      <c r="G238" s="171"/>
      <c r="H238" s="171"/>
    </row>
    <row r="239" spans="7:8" x14ac:dyDescent="0.35">
      <c r="G239" s="171"/>
      <c r="H239" s="171"/>
    </row>
    <row r="240" spans="7:8" x14ac:dyDescent="0.35">
      <c r="G240" s="171"/>
      <c r="H240" s="171"/>
    </row>
    <row r="241" spans="7:8" x14ac:dyDescent="0.35">
      <c r="G241" s="171"/>
      <c r="H241" s="171"/>
    </row>
    <row r="242" spans="7:8" x14ac:dyDescent="0.35">
      <c r="G242" s="171"/>
      <c r="H242" s="171"/>
    </row>
    <row r="243" spans="7:8" x14ac:dyDescent="0.35">
      <c r="G243" s="171"/>
      <c r="H243" s="171"/>
    </row>
    <row r="244" spans="7:8" x14ac:dyDescent="0.35">
      <c r="G244" s="171"/>
      <c r="H244" s="171"/>
    </row>
    <row r="245" spans="7:8" x14ac:dyDescent="0.35">
      <c r="G245" s="171"/>
      <c r="H245" s="171"/>
    </row>
    <row r="246" spans="7:8" x14ac:dyDescent="0.35">
      <c r="G246" s="171"/>
      <c r="H246" s="171"/>
    </row>
    <row r="247" spans="7:8" x14ac:dyDescent="0.35">
      <c r="G247" s="171"/>
      <c r="H247" s="171"/>
    </row>
    <row r="248" spans="7:8" x14ac:dyDescent="0.35">
      <c r="G248" s="171"/>
      <c r="H248" s="171"/>
    </row>
    <row r="249" spans="7:8" x14ac:dyDescent="0.35">
      <c r="G249" s="171"/>
      <c r="H249" s="171"/>
    </row>
    <row r="250" spans="7:8" x14ac:dyDescent="0.35">
      <c r="G250" s="171"/>
      <c r="H250" s="171"/>
    </row>
    <row r="251" spans="7:8" x14ac:dyDescent="0.35">
      <c r="G251" s="171"/>
      <c r="H251" s="171"/>
    </row>
    <row r="252" spans="7:8" x14ac:dyDescent="0.35">
      <c r="G252" s="171"/>
      <c r="H252" s="171"/>
    </row>
    <row r="253" spans="7:8" x14ac:dyDescent="0.35">
      <c r="G253" s="171"/>
      <c r="H253" s="171"/>
    </row>
    <row r="254" spans="7:8" x14ac:dyDescent="0.35">
      <c r="G254" s="171"/>
      <c r="H254" s="171"/>
    </row>
    <row r="255" spans="7:8" x14ac:dyDescent="0.35">
      <c r="G255" s="171"/>
      <c r="H255" s="171"/>
    </row>
    <row r="256" spans="7:8" x14ac:dyDescent="0.35">
      <c r="G256" s="171"/>
      <c r="H256" s="171"/>
    </row>
    <row r="257" spans="7:8" x14ac:dyDescent="0.35">
      <c r="G257" s="171"/>
      <c r="H257" s="171"/>
    </row>
    <row r="258" spans="7:8" x14ac:dyDescent="0.35">
      <c r="G258" s="171"/>
      <c r="H258" s="171"/>
    </row>
    <row r="259" spans="7:8" x14ac:dyDescent="0.35">
      <c r="G259" s="171"/>
      <c r="H259" s="171"/>
    </row>
    <row r="260" spans="7:8" x14ac:dyDescent="0.35">
      <c r="G260" s="171"/>
      <c r="H260" s="171"/>
    </row>
    <row r="261" spans="7:8" x14ac:dyDescent="0.35">
      <c r="G261" s="171"/>
      <c r="H261" s="171"/>
    </row>
    <row r="262" spans="7:8" x14ac:dyDescent="0.35">
      <c r="G262" s="171"/>
      <c r="H262" s="171"/>
    </row>
    <row r="263" spans="7:8" x14ac:dyDescent="0.35">
      <c r="G263" s="171"/>
      <c r="H263" s="171"/>
    </row>
    <row r="264" spans="7:8" x14ac:dyDescent="0.35">
      <c r="G264" s="171"/>
      <c r="H264" s="171"/>
    </row>
    <row r="265" spans="7:8" x14ac:dyDescent="0.35">
      <c r="G265" s="171"/>
      <c r="H265" s="171"/>
    </row>
    <row r="266" spans="7:8" x14ac:dyDescent="0.35">
      <c r="G266" s="171"/>
      <c r="H266" s="171"/>
    </row>
    <row r="267" spans="7:8" x14ac:dyDescent="0.35">
      <c r="G267" s="171"/>
      <c r="H267" s="171"/>
    </row>
    <row r="268" spans="7:8" x14ac:dyDescent="0.35">
      <c r="G268" s="171"/>
      <c r="H268" s="171"/>
    </row>
    <row r="269" spans="7:8" x14ac:dyDescent="0.35">
      <c r="G269" s="171"/>
      <c r="H269" s="171"/>
    </row>
    <row r="270" spans="7:8" x14ac:dyDescent="0.35">
      <c r="G270" s="171"/>
      <c r="H270" s="171"/>
    </row>
    <row r="271" spans="7:8" x14ac:dyDescent="0.35">
      <c r="G271" s="171"/>
      <c r="H271" s="171"/>
    </row>
    <row r="272" spans="7:8" x14ac:dyDescent="0.35">
      <c r="G272" s="171"/>
      <c r="H272" s="171"/>
    </row>
    <row r="273" spans="7:8" x14ac:dyDescent="0.35">
      <c r="G273" s="171"/>
      <c r="H273" s="171"/>
    </row>
    <row r="274" spans="7:8" x14ac:dyDescent="0.35">
      <c r="G274" s="171"/>
      <c r="H274" s="171"/>
    </row>
    <row r="275" spans="7:8" x14ac:dyDescent="0.35">
      <c r="G275" s="171"/>
      <c r="H275" s="171"/>
    </row>
    <row r="276" spans="7:8" x14ac:dyDescent="0.35">
      <c r="G276" s="171"/>
      <c r="H276" s="171"/>
    </row>
    <row r="277" spans="7:8" x14ac:dyDescent="0.35">
      <c r="G277" s="171"/>
      <c r="H277" s="171"/>
    </row>
    <row r="278" spans="7:8" x14ac:dyDescent="0.35">
      <c r="G278" s="171"/>
      <c r="H278" s="171"/>
    </row>
    <row r="279" spans="7:8" x14ac:dyDescent="0.35">
      <c r="G279" s="171"/>
      <c r="H279" s="171"/>
    </row>
    <row r="280" spans="7:8" x14ac:dyDescent="0.35">
      <c r="G280" s="171"/>
      <c r="H280" s="171"/>
    </row>
    <row r="281" spans="7:8" x14ac:dyDescent="0.35">
      <c r="G281" s="171"/>
      <c r="H281" s="171"/>
    </row>
    <row r="282" spans="7:8" x14ac:dyDescent="0.35">
      <c r="G282" s="171"/>
      <c r="H282" s="171"/>
    </row>
    <row r="283" spans="7:8" x14ac:dyDescent="0.35">
      <c r="G283" s="171"/>
      <c r="H283" s="171"/>
    </row>
    <row r="284" spans="7:8" x14ac:dyDescent="0.35">
      <c r="G284" s="171"/>
      <c r="H284" s="171"/>
    </row>
    <row r="285" spans="7:8" x14ac:dyDescent="0.35">
      <c r="G285" s="171"/>
      <c r="H285" s="171"/>
    </row>
    <row r="286" spans="7:8" x14ac:dyDescent="0.35">
      <c r="G286" s="171"/>
      <c r="H286" s="171"/>
    </row>
    <row r="287" spans="7:8" x14ac:dyDescent="0.35">
      <c r="G287" s="171"/>
      <c r="H287" s="171"/>
    </row>
    <row r="288" spans="7:8" x14ac:dyDescent="0.35">
      <c r="G288" s="171"/>
      <c r="H288" s="171"/>
    </row>
    <row r="289" spans="7:8" x14ac:dyDescent="0.35">
      <c r="G289" s="171"/>
      <c r="H289" s="171"/>
    </row>
    <row r="290" spans="7:8" x14ac:dyDescent="0.35">
      <c r="G290" s="171"/>
      <c r="H290" s="171"/>
    </row>
    <row r="291" spans="7:8" x14ac:dyDescent="0.35">
      <c r="G291" s="171"/>
      <c r="H291" s="171"/>
    </row>
    <row r="292" spans="7:8" x14ac:dyDescent="0.35">
      <c r="G292" s="171"/>
      <c r="H292" s="171"/>
    </row>
    <row r="293" spans="7:8" x14ac:dyDescent="0.35">
      <c r="G293" s="171"/>
      <c r="H293" s="171"/>
    </row>
    <row r="294" spans="7:8" x14ac:dyDescent="0.35">
      <c r="G294" s="171"/>
      <c r="H294" s="171"/>
    </row>
    <row r="295" spans="7:8" x14ac:dyDescent="0.35">
      <c r="G295" s="171"/>
      <c r="H295" s="171"/>
    </row>
    <row r="296" spans="7:8" x14ac:dyDescent="0.35">
      <c r="G296" s="171"/>
      <c r="H296" s="171"/>
    </row>
    <row r="297" spans="7:8" x14ac:dyDescent="0.35">
      <c r="G297" s="171"/>
      <c r="H297" s="171"/>
    </row>
    <row r="298" spans="7:8" x14ac:dyDescent="0.35">
      <c r="G298" s="171"/>
      <c r="H298" s="171"/>
    </row>
    <row r="299" spans="7:8" x14ac:dyDescent="0.35">
      <c r="G299" s="171"/>
      <c r="H299" s="171"/>
    </row>
    <row r="300" spans="7:8" x14ac:dyDescent="0.35">
      <c r="G300" s="171"/>
      <c r="H300" s="171"/>
    </row>
    <row r="301" spans="7:8" x14ac:dyDescent="0.35">
      <c r="G301" s="171"/>
      <c r="H301" s="171"/>
    </row>
    <row r="302" spans="7:8" x14ac:dyDescent="0.35">
      <c r="G302" s="171"/>
      <c r="H302" s="171"/>
    </row>
    <row r="303" spans="7:8" x14ac:dyDescent="0.35">
      <c r="G303" s="171"/>
      <c r="H303" s="171"/>
    </row>
    <row r="304" spans="7:8" x14ac:dyDescent="0.35">
      <c r="G304" s="171"/>
      <c r="H304" s="171"/>
    </row>
    <row r="305" spans="7:8" x14ac:dyDescent="0.35">
      <c r="G305" s="171"/>
      <c r="H305" s="171"/>
    </row>
  </sheetData>
  <sheetProtection algorithmName="SHA-512" hashValue="lrYuQkTGbEiTOME4xzXSrsObmdZ2bQrths9KfqdR0pGErfJuxuBFObehmFBdbNyl3H0dY2uTLFGTM3u5k+de6w==" saltValue="kSWMLouP3dXaD5H65Y5Scg==" spinCount="100000" sheet="1" objects="1" scenarios="1"/>
  <sortState xmlns:xlrd2="http://schemas.microsoft.com/office/spreadsheetml/2017/richdata2" ref="G120:U151">
    <sortCondition ref="G120:G151"/>
  </sortState>
  <mergeCells count="21">
    <mergeCell ref="F199:F210"/>
    <mergeCell ref="F186:F198"/>
    <mergeCell ref="P6:Q6"/>
    <mergeCell ref="T6:U6"/>
    <mergeCell ref="F8:F14"/>
    <mergeCell ref="F67:F75"/>
    <mergeCell ref="F76:F112"/>
    <mergeCell ref="F113:F133"/>
    <mergeCell ref="F134:F153"/>
    <mergeCell ref="F154:F185"/>
    <mergeCell ref="R6:S6"/>
    <mergeCell ref="I1:I3"/>
    <mergeCell ref="J1:O2"/>
    <mergeCell ref="P1:U2"/>
    <mergeCell ref="J3:O3"/>
    <mergeCell ref="P3:U3"/>
    <mergeCell ref="G5:L5"/>
    <mergeCell ref="F54:F66"/>
    <mergeCell ref="F15:F28"/>
    <mergeCell ref="N6:O6"/>
    <mergeCell ref="F29:F53"/>
  </mergeCells>
  <conditionalFormatting sqref="AB8:AB210">
    <cfRule type="expression" dxfId="65" priority="2">
      <formula>$B8=5</formula>
    </cfRule>
  </conditionalFormatting>
  <conditionalFormatting sqref="AC8:AC210">
    <cfRule type="expression" dxfId="64" priority="1">
      <formula>$B8=5</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1039"/>
  <sheetViews>
    <sheetView topLeftCell="A697" workbookViewId="0">
      <pane xSplit="5" ySplit="1" topLeftCell="F698" activePane="bottomRight" state="frozen"/>
      <selection activeCell="A697" sqref="A697"/>
      <selection pane="topRight" activeCell="F697" sqref="F697"/>
      <selection pane="bottomLeft" activeCell="A698" sqref="A698"/>
      <selection pane="bottomRight" activeCell="F698" sqref="F698"/>
    </sheetView>
  </sheetViews>
  <sheetFormatPr baseColWidth="10" defaultRowHeight="14.5" x14ac:dyDescent="0.35"/>
  <cols>
    <col min="1" max="2" width="7.1796875" customWidth="1"/>
    <col min="3" max="3" width="7.7265625" customWidth="1"/>
    <col min="4" max="5" width="7.81640625" customWidth="1"/>
    <col min="7" max="8" width="8.7265625" customWidth="1"/>
    <col min="9" max="9" width="41.54296875" customWidth="1"/>
    <col min="10" max="10" width="6.1796875" customWidth="1"/>
    <col min="11" max="11" width="7.26953125" customWidth="1"/>
    <col min="12" max="15" width="6.453125" customWidth="1"/>
    <col min="16" max="16" width="37.1796875" customWidth="1"/>
    <col min="17" max="17" width="28" customWidth="1"/>
    <col min="18" max="18" width="17.1796875" customWidth="1"/>
    <col min="19" max="22" width="16.7265625" customWidth="1"/>
    <col min="23" max="26" width="6.453125" style="100" customWidth="1"/>
    <col min="27" max="38" width="6.453125" customWidth="1"/>
    <col min="39" max="39" width="75.81640625" customWidth="1"/>
    <col min="40" max="42" width="30.54296875" customWidth="1"/>
    <col min="43" max="43" width="6.7265625" customWidth="1"/>
    <col min="44" max="51" width="9.453125" customWidth="1"/>
    <col min="52" max="59" width="7.453125" customWidth="1"/>
    <col min="61" max="61" width="3.7265625" customWidth="1"/>
    <col min="62" max="65" width="6.7265625" customWidth="1"/>
    <col min="66" max="69" width="8" customWidth="1"/>
  </cols>
  <sheetData>
    <row r="1" spans="1:69" x14ac:dyDescent="0.35">
      <c r="G1" s="34"/>
      <c r="H1" s="35"/>
      <c r="I1" s="222" t="s">
        <v>848</v>
      </c>
      <c r="J1" s="203"/>
      <c r="K1" s="204"/>
      <c r="L1" s="17"/>
      <c r="M1" s="231" t="s">
        <v>888</v>
      </c>
      <c r="N1" s="232"/>
      <c r="O1" s="232"/>
      <c r="P1" s="232"/>
      <c r="Q1" s="232"/>
      <c r="R1" s="31"/>
      <c r="S1" s="31"/>
      <c r="T1" s="31"/>
      <c r="U1" s="231" t="s">
        <v>889</v>
      </c>
      <c r="V1" s="235"/>
    </row>
    <row r="2" spans="1:69" x14ac:dyDescent="0.35">
      <c r="G2" s="36"/>
      <c r="H2" s="37"/>
      <c r="I2" s="199"/>
      <c r="J2" s="199"/>
      <c r="K2" s="241"/>
      <c r="L2" s="17"/>
      <c r="M2" s="233"/>
      <c r="N2" s="234"/>
      <c r="O2" s="234"/>
      <c r="P2" s="234"/>
      <c r="Q2" s="234"/>
      <c r="R2" s="32"/>
      <c r="S2" s="32"/>
      <c r="T2" s="32"/>
      <c r="U2" s="233"/>
      <c r="V2" s="236"/>
    </row>
    <row r="3" spans="1:69" ht="18.5" thickBot="1" x14ac:dyDescent="0.4">
      <c r="G3" s="38"/>
      <c r="H3" s="39"/>
      <c r="I3" s="206"/>
      <c r="J3" s="206"/>
      <c r="K3" s="207"/>
      <c r="L3" s="17"/>
      <c r="M3" s="237" t="s">
        <v>847</v>
      </c>
      <c r="N3" s="238"/>
      <c r="O3" s="238"/>
      <c r="P3" s="238"/>
      <c r="Q3" s="238"/>
      <c r="R3" s="33"/>
      <c r="S3" s="33"/>
      <c r="T3" s="33"/>
      <c r="U3" s="239">
        <v>44064</v>
      </c>
      <c r="V3" s="240"/>
    </row>
    <row r="4" spans="1:69" x14ac:dyDescent="0.35">
      <c r="G4" s="17"/>
      <c r="H4" s="17"/>
      <c r="I4" s="17"/>
      <c r="J4" s="17"/>
      <c r="K4" s="17"/>
      <c r="L4" s="17"/>
      <c r="M4" s="17"/>
      <c r="N4" s="17"/>
      <c r="O4" s="17"/>
      <c r="P4" s="17"/>
      <c r="Q4" s="17"/>
      <c r="R4" s="17"/>
      <c r="S4" s="17"/>
      <c r="T4" s="17"/>
      <c r="U4" s="17"/>
      <c r="V4" s="17"/>
    </row>
    <row r="5" spans="1:69" ht="18" customHeight="1" x14ac:dyDescent="0.35">
      <c r="G5" s="189" t="s">
        <v>1302</v>
      </c>
      <c r="H5" s="189"/>
      <c r="I5" s="189"/>
      <c r="J5" s="189"/>
      <c r="K5" s="189"/>
      <c r="L5" s="189"/>
      <c r="M5" s="189"/>
      <c r="N5" s="189"/>
      <c r="O5" s="189"/>
      <c r="P5" s="17"/>
      <c r="Q5" s="17"/>
      <c r="R5" s="17"/>
      <c r="S5" s="17"/>
      <c r="T5" s="17"/>
      <c r="U5" s="17"/>
      <c r="V5" s="17"/>
    </row>
    <row r="6" spans="1:69" ht="20" x14ac:dyDescent="0.35">
      <c r="G6" s="17"/>
      <c r="H6" s="17"/>
      <c r="I6" s="17"/>
      <c r="J6" s="17"/>
      <c r="K6" s="17"/>
      <c r="L6" s="17"/>
      <c r="M6" s="17"/>
      <c r="N6" s="17"/>
      <c r="O6" s="17"/>
      <c r="P6" s="17"/>
      <c r="Q6" s="17"/>
      <c r="R6" s="18"/>
      <c r="S6" s="18"/>
      <c r="T6" s="18"/>
      <c r="U6" s="18"/>
      <c r="V6" s="18"/>
      <c r="W6" s="242" t="s">
        <v>3816</v>
      </c>
      <c r="X6" s="242"/>
      <c r="Y6" s="242"/>
      <c r="Z6" s="242"/>
      <c r="AA6" s="242" t="s">
        <v>3817</v>
      </c>
      <c r="AB6" s="242"/>
      <c r="AC6" s="242"/>
      <c r="AD6" s="242"/>
      <c r="AE6" s="242" t="s">
        <v>3818</v>
      </c>
      <c r="AF6" s="242"/>
      <c r="AG6" s="242"/>
      <c r="AH6" s="242"/>
      <c r="AI6" s="242" t="s">
        <v>3819</v>
      </c>
      <c r="AJ6" s="242"/>
      <c r="AK6" s="242"/>
      <c r="AL6" s="242"/>
      <c r="AQ6" s="103" t="s">
        <v>4114</v>
      </c>
    </row>
    <row r="7" spans="1:69" ht="21" x14ac:dyDescent="0.35">
      <c r="D7" s="3" t="s">
        <v>3822</v>
      </c>
      <c r="E7" s="3" t="s">
        <v>69</v>
      </c>
      <c r="G7" s="68" t="s">
        <v>103</v>
      </c>
      <c r="H7" s="68" t="s">
        <v>444</v>
      </c>
      <c r="I7" s="68" t="s">
        <v>445</v>
      </c>
      <c r="J7" s="68" t="s">
        <v>70</v>
      </c>
      <c r="K7" s="68" t="s">
        <v>763</v>
      </c>
      <c r="L7" s="19" t="s">
        <v>5108</v>
      </c>
      <c r="M7" s="19" t="s">
        <v>4646</v>
      </c>
      <c r="N7" s="68" t="s">
        <v>952</v>
      </c>
      <c r="O7" s="16" t="s">
        <v>5109</v>
      </c>
      <c r="P7" s="68" t="s">
        <v>446</v>
      </c>
      <c r="Q7" s="19" t="s">
        <v>449</v>
      </c>
      <c r="R7" s="19" t="s">
        <v>826</v>
      </c>
      <c r="S7" s="19" t="s">
        <v>5110</v>
      </c>
      <c r="T7" s="19" t="s">
        <v>5111</v>
      </c>
      <c r="U7" s="19" t="s">
        <v>827</v>
      </c>
      <c r="V7" s="19" t="s">
        <v>447</v>
      </c>
      <c r="W7" s="19" t="s">
        <v>3810</v>
      </c>
      <c r="X7" s="19" t="s">
        <v>3811</v>
      </c>
      <c r="Y7" s="19" t="s">
        <v>3812</v>
      </c>
      <c r="Z7" s="19" t="s">
        <v>3813</v>
      </c>
      <c r="AA7" s="19" t="s">
        <v>3810</v>
      </c>
      <c r="AB7" s="19" t="s">
        <v>3811</v>
      </c>
      <c r="AC7" s="19" t="s">
        <v>3812</v>
      </c>
      <c r="AD7" s="19" t="s">
        <v>3813</v>
      </c>
      <c r="AE7" s="19" t="s">
        <v>3810</v>
      </c>
      <c r="AF7" s="19" t="s">
        <v>3811</v>
      </c>
      <c r="AG7" s="19" t="s">
        <v>3812</v>
      </c>
      <c r="AH7" s="19" t="s">
        <v>3813</v>
      </c>
      <c r="AI7" s="19" t="s">
        <v>3810</v>
      </c>
      <c r="AJ7" s="19" t="s">
        <v>3811</v>
      </c>
      <c r="AK7" s="19" t="s">
        <v>3812</v>
      </c>
      <c r="AL7" s="19" t="s">
        <v>3813</v>
      </c>
      <c r="AM7" s="25" t="s">
        <v>3831</v>
      </c>
      <c r="AN7" s="25" t="s">
        <v>3834</v>
      </c>
      <c r="AO7" s="25" t="s">
        <v>3833</v>
      </c>
      <c r="AP7" s="25" t="s">
        <v>3832</v>
      </c>
      <c r="AQ7" s="25"/>
      <c r="AR7" s="25" t="s">
        <v>4106</v>
      </c>
      <c r="AS7" s="25" t="s">
        <v>4107</v>
      </c>
      <c r="AT7" s="25" t="s">
        <v>4108</v>
      </c>
      <c r="AU7" s="25" t="s">
        <v>4109</v>
      </c>
      <c r="AV7" s="25" t="s">
        <v>4111</v>
      </c>
      <c r="AW7" s="25" t="s">
        <v>4112</v>
      </c>
      <c r="AX7" s="25" t="s">
        <v>4113</v>
      </c>
      <c r="AY7" s="25" t="s">
        <v>4110</v>
      </c>
      <c r="AZ7" s="25" t="s">
        <v>4106</v>
      </c>
      <c r="BA7" s="25" t="s">
        <v>4107</v>
      </c>
      <c r="BB7" s="25" t="s">
        <v>4108</v>
      </c>
      <c r="BC7" s="25" t="s">
        <v>4109</v>
      </c>
      <c r="BD7" s="25" t="s">
        <v>4115</v>
      </c>
      <c r="BE7" s="25" t="s">
        <v>4116</v>
      </c>
      <c r="BF7" s="25" t="s">
        <v>4117</v>
      </c>
      <c r="BG7" s="25" t="s">
        <v>4118</v>
      </c>
      <c r="BJ7" s="119" t="s">
        <v>3822</v>
      </c>
      <c r="BK7" s="119" t="s">
        <v>69</v>
      </c>
      <c r="BL7" s="119" t="s">
        <v>3808</v>
      </c>
      <c r="BM7" s="119" t="s">
        <v>3809</v>
      </c>
      <c r="BN7" s="119" t="s">
        <v>3822</v>
      </c>
      <c r="BO7" s="119" t="s">
        <v>69</v>
      </c>
      <c r="BP7" s="119" t="s">
        <v>3808</v>
      </c>
      <c r="BQ7" s="119" t="s">
        <v>3809</v>
      </c>
    </row>
    <row r="8" spans="1:69" ht="20" x14ac:dyDescent="0.35">
      <c r="A8" s="102" t="s">
        <v>9</v>
      </c>
      <c r="B8" s="86">
        <v>1</v>
      </c>
      <c r="C8" s="86" t="s">
        <v>4449</v>
      </c>
      <c r="D8" s="2" t="s">
        <v>1393</v>
      </c>
      <c r="E8" s="2" t="s">
        <v>1396</v>
      </c>
      <c r="F8" s="246" t="s">
        <v>8</v>
      </c>
      <c r="G8" s="71" t="s">
        <v>1409</v>
      </c>
      <c r="H8" s="71" t="s">
        <v>1425</v>
      </c>
      <c r="I8" s="71" t="s">
        <v>854</v>
      </c>
      <c r="J8" s="71">
        <v>1</v>
      </c>
      <c r="K8" s="71">
        <v>4</v>
      </c>
      <c r="L8" s="101">
        <v>1</v>
      </c>
      <c r="M8" s="101">
        <v>1</v>
      </c>
      <c r="N8" s="120">
        <f>IF(L8=0,"",IF(M8/L8&gt;1,1,M8/L8))</f>
        <v>1</v>
      </c>
      <c r="O8" s="120">
        <f>M8/K8</f>
        <v>0.25</v>
      </c>
      <c r="P8" s="71" t="s">
        <v>881</v>
      </c>
      <c r="Q8" s="71" t="s">
        <v>867</v>
      </c>
      <c r="R8" s="71"/>
      <c r="S8" s="71"/>
      <c r="T8" s="71"/>
      <c r="U8" s="71"/>
      <c r="V8" s="71"/>
      <c r="W8" s="101">
        <v>1</v>
      </c>
      <c r="X8" s="101">
        <v>1</v>
      </c>
      <c r="Y8" s="101">
        <v>1</v>
      </c>
      <c r="Z8" s="101">
        <v>1</v>
      </c>
      <c r="AA8" s="101">
        <v>1</v>
      </c>
      <c r="AB8" s="101">
        <v>2</v>
      </c>
      <c r="AC8" s="101">
        <v>3</v>
      </c>
      <c r="AD8" s="101">
        <v>4</v>
      </c>
      <c r="AE8" s="101">
        <v>1</v>
      </c>
      <c r="AF8" s="101"/>
      <c r="AG8" s="101"/>
      <c r="AH8" s="101"/>
      <c r="AI8" s="109">
        <v>1</v>
      </c>
      <c r="AJ8" s="109" t="s">
        <v>4450</v>
      </c>
      <c r="AK8" s="109" t="s">
        <v>4450</v>
      </c>
      <c r="AL8" s="109" t="s">
        <v>4450</v>
      </c>
      <c r="AM8" s="9" t="s">
        <v>3843</v>
      </c>
      <c r="AN8" s="9"/>
      <c r="AO8" s="9"/>
      <c r="AP8" s="9"/>
      <c r="AQ8" s="2">
        <v>2.5000000000000001E-2</v>
      </c>
      <c r="AR8" s="110">
        <v>1</v>
      </c>
      <c r="AS8" s="110" t="s">
        <v>4450</v>
      </c>
      <c r="AT8" s="110" t="s">
        <v>4450</v>
      </c>
      <c r="AU8" s="110" t="s">
        <v>4450</v>
      </c>
      <c r="AV8" s="110">
        <v>0.25</v>
      </c>
      <c r="AW8" s="110" t="s">
        <v>4450</v>
      </c>
      <c r="AX8" s="110" t="s">
        <v>4450</v>
      </c>
      <c r="AY8" s="110" t="s">
        <v>4450</v>
      </c>
      <c r="AZ8" s="8">
        <v>2.5000000000000001E-2</v>
      </c>
      <c r="BA8" s="8" t="s">
        <v>4450</v>
      </c>
      <c r="BB8" s="8" t="s">
        <v>4450</v>
      </c>
      <c r="BC8" s="8" t="s">
        <v>4450</v>
      </c>
      <c r="BD8" s="8">
        <v>2.5000000000000001E-2</v>
      </c>
      <c r="BE8" s="8">
        <v>2.5000000000000001E-2</v>
      </c>
      <c r="BF8" s="8">
        <v>2.5000000000000001E-2</v>
      </c>
      <c r="BG8" s="8">
        <v>2.5000000000000001E-2</v>
      </c>
      <c r="BJ8" s="8">
        <v>0.1</v>
      </c>
      <c r="BK8" s="8">
        <v>0.25</v>
      </c>
      <c r="BL8" s="8">
        <v>1</v>
      </c>
      <c r="BM8" s="8">
        <v>2.5000000000000001E-2</v>
      </c>
      <c r="BN8" s="23">
        <f>BJ8</f>
        <v>0.1</v>
      </c>
      <c r="BO8" s="23">
        <f>BK8*BN8</f>
        <v>2.5000000000000001E-2</v>
      </c>
      <c r="BP8" s="23">
        <f>BL8*BO8</f>
        <v>2.5000000000000001E-2</v>
      </c>
      <c r="BQ8" s="23">
        <f>BM8*BP8</f>
        <v>6.2500000000000012E-4</v>
      </c>
    </row>
    <row r="9" spans="1:69" ht="20" x14ac:dyDescent="0.35">
      <c r="A9" s="102" t="s">
        <v>9</v>
      </c>
      <c r="B9" s="86">
        <v>2</v>
      </c>
      <c r="C9" s="86" t="s">
        <v>4451</v>
      </c>
      <c r="D9" s="2" t="s">
        <v>1393</v>
      </c>
      <c r="E9" s="2" t="s">
        <v>1397</v>
      </c>
      <c r="F9" s="246"/>
      <c r="G9" s="71" t="s">
        <v>1410</v>
      </c>
      <c r="H9" s="71" t="s">
        <v>1426</v>
      </c>
      <c r="I9" s="71" t="s">
        <v>860</v>
      </c>
      <c r="J9" s="71">
        <v>0.25</v>
      </c>
      <c r="K9" s="71">
        <v>12</v>
      </c>
      <c r="L9" s="101">
        <v>3</v>
      </c>
      <c r="M9" s="101">
        <v>3</v>
      </c>
      <c r="N9" s="120">
        <f t="shared" ref="N9:N72" si="0">IF(L9=0,"",IF(M9/L9&gt;1,1,M9/L9))</f>
        <v>1</v>
      </c>
      <c r="O9" s="120">
        <f t="shared" ref="O9:O72" si="1">M9/K9</f>
        <v>0.25</v>
      </c>
      <c r="P9" s="71" t="s">
        <v>869</v>
      </c>
      <c r="Q9" s="71" t="s">
        <v>868</v>
      </c>
      <c r="R9" s="71"/>
      <c r="S9" s="71"/>
      <c r="T9" s="71"/>
      <c r="U9" s="71"/>
      <c r="V9" s="71"/>
      <c r="W9" s="101">
        <v>3</v>
      </c>
      <c r="X9" s="101">
        <v>3</v>
      </c>
      <c r="Y9" s="101">
        <v>3</v>
      </c>
      <c r="Z9" s="101">
        <v>3</v>
      </c>
      <c r="AA9" s="101">
        <v>3</v>
      </c>
      <c r="AB9" s="101">
        <v>6</v>
      </c>
      <c r="AC9" s="101">
        <v>9</v>
      </c>
      <c r="AD9" s="101">
        <v>12</v>
      </c>
      <c r="AE9" s="101">
        <v>3</v>
      </c>
      <c r="AF9" s="101"/>
      <c r="AG9" s="101"/>
      <c r="AH9" s="101"/>
      <c r="AI9" s="109">
        <v>3</v>
      </c>
      <c r="AJ9" s="109" t="s">
        <v>4450</v>
      </c>
      <c r="AK9" s="109" t="s">
        <v>4450</v>
      </c>
      <c r="AL9" s="109" t="s">
        <v>4450</v>
      </c>
      <c r="AM9" s="9" t="s">
        <v>3844</v>
      </c>
      <c r="AN9" s="9"/>
      <c r="AO9" s="9"/>
      <c r="AP9" s="9"/>
      <c r="AQ9" s="2">
        <v>6.2500000000000003E-3</v>
      </c>
      <c r="AR9" s="110">
        <v>1</v>
      </c>
      <c r="AS9" s="110" t="s">
        <v>4450</v>
      </c>
      <c r="AT9" s="110" t="s">
        <v>4450</v>
      </c>
      <c r="AU9" s="110" t="s">
        <v>4450</v>
      </c>
      <c r="AV9" s="110">
        <v>0.25</v>
      </c>
      <c r="AW9" s="110" t="s">
        <v>4450</v>
      </c>
      <c r="AX9" s="110" t="s">
        <v>4450</v>
      </c>
      <c r="AY9" s="110" t="s">
        <v>4450</v>
      </c>
      <c r="AZ9" s="8">
        <v>6.2500000000000003E-3</v>
      </c>
      <c r="BA9" s="8" t="s">
        <v>4450</v>
      </c>
      <c r="BB9" s="8" t="s">
        <v>4450</v>
      </c>
      <c r="BC9" s="8" t="s">
        <v>4450</v>
      </c>
      <c r="BD9" s="8">
        <v>6.2500000000000003E-3</v>
      </c>
      <c r="BE9" s="8">
        <v>6.2500000000000003E-3</v>
      </c>
      <c r="BF9" s="8">
        <v>6.2500000000000003E-3</v>
      </c>
      <c r="BG9" s="8">
        <v>6.2500000000000003E-3</v>
      </c>
      <c r="BJ9" s="8">
        <v>0.1</v>
      </c>
      <c r="BK9" s="8">
        <v>0.25</v>
      </c>
      <c r="BL9" s="8">
        <v>1</v>
      </c>
      <c r="BM9" s="8">
        <v>6.2500000000000003E-3</v>
      </c>
      <c r="BN9" s="23">
        <f t="shared" ref="BN9:BN72" si="2">BJ9</f>
        <v>0.1</v>
      </c>
      <c r="BO9" s="23">
        <f t="shared" ref="BO9:BQ9" si="3">BK9*BN9</f>
        <v>2.5000000000000001E-2</v>
      </c>
      <c r="BP9" s="23">
        <f t="shared" si="3"/>
        <v>2.5000000000000001E-2</v>
      </c>
      <c r="BQ9" s="23">
        <f t="shared" si="3"/>
        <v>1.5625000000000003E-4</v>
      </c>
    </row>
    <row r="10" spans="1:69" ht="30" x14ac:dyDescent="0.35">
      <c r="A10" s="102" t="s">
        <v>9</v>
      </c>
      <c r="B10" s="86">
        <v>3</v>
      </c>
      <c r="C10" s="86" t="s">
        <v>4452</v>
      </c>
      <c r="D10" s="2" t="s">
        <v>1393</v>
      </c>
      <c r="E10" s="2" t="s">
        <v>1397</v>
      </c>
      <c r="F10" s="246"/>
      <c r="G10" s="71" t="s">
        <v>1410</v>
      </c>
      <c r="H10" s="71" t="s">
        <v>1427</v>
      </c>
      <c r="I10" s="71" t="s">
        <v>861</v>
      </c>
      <c r="J10" s="71">
        <v>0.25</v>
      </c>
      <c r="K10" s="71">
        <v>1</v>
      </c>
      <c r="L10" s="101">
        <v>1</v>
      </c>
      <c r="M10" s="101">
        <v>1</v>
      </c>
      <c r="N10" s="120">
        <f t="shared" si="0"/>
        <v>1</v>
      </c>
      <c r="O10" s="120">
        <f t="shared" si="1"/>
        <v>1</v>
      </c>
      <c r="P10" s="71" t="s">
        <v>870</v>
      </c>
      <c r="Q10" s="71" t="s">
        <v>868</v>
      </c>
      <c r="R10" s="71"/>
      <c r="S10" s="71"/>
      <c r="T10" s="71"/>
      <c r="U10" s="71"/>
      <c r="V10" s="71"/>
      <c r="W10" s="101">
        <v>1</v>
      </c>
      <c r="X10" s="101">
        <v>0</v>
      </c>
      <c r="Y10" s="101">
        <v>0</v>
      </c>
      <c r="Z10" s="101">
        <v>0</v>
      </c>
      <c r="AA10" s="101">
        <v>1</v>
      </c>
      <c r="AB10" s="101">
        <v>1</v>
      </c>
      <c r="AC10" s="101">
        <v>1</v>
      </c>
      <c r="AD10" s="101">
        <v>1</v>
      </c>
      <c r="AE10" s="101">
        <v>1</v>
      </c>
      <c r="AF10" s="101"/>
      <c r="AG10" s="101"/>
      <c r="AH10" s="101"/>
      <c r="AI10" s="109">
        <v>1</v>
      </c>
      <c r="AJ10" s="109" t="s">
        <v>4450</v>
      </c>
      <c r="AK10" s="109" t="s">
        <v>4450</v>
      </c>
      <c r="AL10" s="109" t="s">
        <v>4450</v>
      </c>
      <c r="AM10" s="9" t="s">
        <v>3845</v>
      </c>
      <c r="AN10" s="9"/>
      <c r="AO10" s="9"/>
      <c r="AP10" s="9"/>
      <c r="AQ10" s="2">
        <v>6.2500000000000003E-3</v>
      </c>
      <c r="AR10" s="110">
        <v>1</v>
      </c>
      <c r="AS10" s="110" t="s">
        <v>4450</v>
      </c>
      <c r="AT10" s="110" t="s">
        <v>4450</v>
      </c>
      <c r="AU10" s="110" t="s">
        <v>4450</v>
      </c>
      <c r="AV10" s="110">
        <v>1</v>
      </c>
      <c r="AW10" s="110" t="s">
        <v>4450</v>
      </c>
      <c r="AX10" s="110" t="s">
        <v>4450</v>
      </c>
      <c r="AY10" s="110" t="s">
        <v>4450</v>
      </c>
      <c r="AZ10" s="8">
        <v>6.2500000000000003E-3</v>
      </c>
      <c r="BA10" s="8" t="s">
        <v>4450</v>
      </c>
      <c r="BB10" s="8" t="s">
        <v>4450</v>
      </c>
      <c r="BC10" s="8" t="s">
        <v>4450</v>
      </c>
      <c r="BD10" s="8">
        <v>6.2500000000000003E-3</v>
      </c>
      <c r="BE10" s="8" t="s">
        <v>4450</v>
      </c>
      <c r="BF10" s="8" t="s">
        <v>4450</v>
      </c>
      <c r="BG10" s="8" t="s">
        <v>4450</v>
      </c>
      <c r="BJ10" s="8">
        <v>0.1</v>
      </c>
      <c r="BK10" s="8">
        <v>0.25</v>
      </c>
      <c r="BL10" s="8">
        <v>1</v>
      </c>
      <c r="BM10" s="8">
        <v>6.2500000000000003E-3</v>
      </c>
      <c r="BN10" s="23">
        <f t="shared" si="2"/>
        <v>0.1</v>
      </c>
      <c r="BO10" s="23">
        <f t="shared" ref="BO10:BQ10" si="4">BK10*BN10</f>
        <v>2.5000000000000001E-2</v>
      </c>
      <c r="BP10" s="23">
        <f t="shared" si="4"/>
        <v>2.5000000000000001E-2</v>
      </c>
      <c r="BQ10" s="23">
        <f t="shared" si="4"/>
        <v>1.5625000000000003E-4</v>
      </c>
    </row>
    <row r="11" spans="1:69" ht="30" x14ac:dyDescent="0.35">
      <c r="A11" s="102" t="s">
        <v>9</v>
      </c>
      <c r="B11" s="86">
        <v>4</v>
      </c>
      <c r="C11" s="86" t="s">
        <v>4453</v>
      </c>
      <c r="D11" s="2" t="s">
        <v>1393</v>
      </c>
      <c r="E11" s="2" t="s">
        <v>1397</v>
      </c>
      <c r="F11" s="246"/>
      <c r="G11" s="71" t="s">
        <v>1410</v>
      </c>
      <c r="H11" s="71" t="s">
        <v>1428</v>
      </c>
      <c r="I11" s="71" t="s">
        <v>855</v>
      </c>
      <c r="J11" s="71">
        <v>0.25</v>
      </c>
      <c r="K11" s="71">
        <v>4</v>
      </c>
      <c r="L11" s="101">
        <v>1</v>
      </c>
      <c r="M11" s="101">
        <v>1</v>
      </c>
      <c r="N11" s="120">
        <f t="shared" si="0"/>
        <v>1</v>
      </c>
      <c r="O11" s="120">
        <f t="shared" si="1"/>
        <v>0.25</v>
      </c>
      <c r="P11" s="71" t="s">
        <v>871</v>
      </c>
      <c r="Q11" s="71" t="s">
        <v>868</v>
      </c>
      <c r="R11" s="71"/>
      <c r="S11" s="71"/>
      <c r="T11" s="71"/>
      <c r="U11" s="71"/>
      <c r="V11" s="71"/>
      <c r="W11" s="101">
        <v>1</v>
      </c>
      <c r="X11" s="101">
        <v>1</v>
      </c>
      <c r="Y11" s="101">
        <v>1</v>
      </c>
      <c r="Z11" s="101">
        <v>1</v>
      </c>
      <c r="AA11" s="101">
        <v>1</v>
      </c>
      <c r="AB11" s="101">
        <v>2</v>
      </c>
      <c r="AC11" s="101">
        <v>3</v>
      </c>
      <c r="AD11" s="101">
        <v>4</v>
      </c>
      <c r="AE11" s="101">
        <v>1</v>
      </c>
      <c r="AF11" s="101"/>
      <c r="AG11" s="101"/>
      <c r="AH11" s="101"/>
      <c r="AI11" s="109">
        <v>1</v>
      </c>
      <c r="AJ11" s="109" t="s">
        <v>4450</v>
      </c>
      <c r="AK11" s="109" t="s">
        <v>4450</v>
      </c>
      <c r="AL11" s="109" t="s">
        <v>4450</v>
      </c>
      <c r="AM11" s="9" t="s">
        <v>3846</v>
      </c>
      <c r="AN11" s="9"/>
      <c r="AO11" s="9"/>
      <c r="AP11" s="9"/>
      <c r="AQ11" s="2">
        <v>6.2500000000000003E-3</v>
      </c>
      <c r="AR11" s="110">
        <v>1</v>
      </c>
      <c r="AS11" s="110" t="s">
        <v>4450</v>
      </c>
      <c r="AT11" s="110" t="s">
        <v>4450</v>
      </c>
      <c r="AU11" s="110" t="s">
        <v>4450</v>
      </c>
      <c r="AV11" s="110">
        <v>0.25</v>
      </c>
      <c r="AW11" s="110" t="s">
        <v>4450</v>
      </c>
      <c r="AX11" s="110" t="s">
        <v>4450</v>
      </c>
      <c r="AY11" s="110" t="s">
        <v>4450</v>
      </c>
      <c r="AZ11" s="8">
        <v>6.2500000000000003E-3</v>
      </c>
      <c r="BA11" s="8" t="s">
        <v>4450</v>
      </c>
      <c r="BB11" s="8" t="s">
        <v>4450</v>
      </c>
      <c r="BC11" s="8" t="s">
        <v>4450</v>
      </c>
      <c r="BD11" s="8">
        <v>6.2500000000000003E-3</v>
      </c>
      <c r="BE11" s="8">
        <v>6.2500000000000003E-3</v>
      </c>
      <c r="BF11" s="8">
        <v>6.2500000000000003E-3</v>
      </c>
      <c r="BG11" s="8">
        <v>6.2500000000000003E-3</v>
      </c>
      <c r="BJ11" s="8">
        <v>0.1</v>
      </c>
      <c r="BK11" s="8">
        <v>0.25</v>
      </c>
      <c r="BL11" s="8">
        <v>1</v>
      </c>
      <c r="BM11" s="8">
        <v>6.2500000000000003E-3</v>
      </c>
      <c r="BN11" s="23">
        <f t="shared" si="2"/>
        <v>0.1</v>
      </c>
      <c r="BO11" s="23">
        <f t="shared" ref="BO11:BQ11" si="5">BK11*BN11</f>
        <v>2.5000000000000001E-2</v>
      </c>
      <c r="BP11" s="23">
        <f t="shared" si="5"/>
        <v>2.5000000000000001E-2</v>
      </c>
      <c r="BQ11" s="23">
        <f t="shared" si="5"/>
        <v>1.5625000000000003E-4</v>
      </c>
    </row>
    <row r="12" spans="1:69" ht="30" x14ac:dyDescent="0.35">
      <c r="A12" s="102" t="s">
        <v>9</v>
      </c>
      <c r="B12" s="86">
        <v>5</v>
      </c>
      <c r="C12" s="86" t="s">
        <v>4454</v>
      </c>
      <c r="D12" s="2" t="s">
        <v>1393</v>
      </c>
      <c r="E12" s="2" t="s">
        <v>1397</v>
      </c>
      <c r="F12" s="246"/>
      <c r="G12" s="71" t="s">
        <v>1410</v>
      </c>
      <c r="H12" s="71" t="s">
        <v>1429</v>
      </c>
      <c r="I12" s="71" t="s">
        <v>858</v>
      </c>
      <c r="J12" s="71">
        <v>0.25</v>
      </c>
      <c r="K12" s="71">
        <v>4</v>
      </c>
      <c r="L12" s="101">
        <v>1</v>
      </c>
      <c r="M12" s="101">
        <v>1</v>
      </c>
      <c r="N12" s="120">
        <f t="shared" si="0"/>
        <v>1</v>
      </c>
      <c r="O12" s="120">
        <f t="shared" si="1"/>
        <v>0.25</v>
      </c>
      <c r="P12" s="71" t="s">
        <v>872</v>
      </c>
      <c r="Q12" s="71" t="s">
        <v>868</v>
      </c>
      <c r="R12" s="71"/>
      <c r="S12" s="71"/>
      <c r="T12" s="71"/>
      <c r="U12" s="71"/>
      <c r="V12" s="71"/>
      <c r="W12" s="101">
        <v>1</v>
      </c>
      <c r="X12" s="101">
        <v>1</v>
      </c>
      <c r="Y12" s="101">
        <v>1</v>
      </c>
      <c r="Z12" s="101">
        <v>1</v>
      </c>
      <c r="AA12" s="101">
        <v>1</v>
      </c>
      <c r="AB12" s="101">
        <v>2</v>
      </c>
      <c r="AC12" s="101">
        <v>3</v>
      </c>
      <c r="AD12" s="101">
        <v>4</v>
      </c>
      <c r="AE12" s="101">
        <v>1</v>
      </c>
      <c r="AF12" s="101"/>
      <c r="AG12" s="101"/>
      <c r="AH12" s="101"/>
      <c r="AI12" s="109">
        <v>1</v>
      </c>
      <c r="AJ12" s="109" t="s">
        <v>4450</v>
      </c>
      <c r="AK12" s="109" t="s">
        <v>4450</v>
      </c>
      <c r="AL12" s="109" t="s">
        <v>4450</v>
      </c>
      <c r="AM12" s="9" t="s">
        <v>3847</v>
      </c>
      <c r="AN12" s="9"/>
      <c r="AO12" s="9"/>
      <c r="AP12" s="9"/>
      <c r="AQ12" s="2">
        <v>6.2500000000000003E-3</v>
      </c>
      <c r="AR12" s="110">
        <v>1</v>
      </c>
      <c r="AS12" s="110" t="s">
        <v>4450</v>
      </c>
      <c r="AT12" s="110" t="s">
        <v>4450</v>
      </c>
      <c r="AU12" s="110" t="s">
        <v>4450</v>
      </c>
      <c r="AV12" s="110">
        <v>0.25</v>
      </c>
      <c r="AW12" s="110" t="s">
        <v>4450</v>
      </c>
      <c r="AX12" s="110" t="s">
        <v>4450</v>
      </c>
      <c r="AY12" s="110" t="s">
        <v>4450</v>
      </c>
      <c r="AZ12" s="8">
        <v>6.2500000000000003E-3</v>
      </c>
      <c r="BA12" s="8" t="s">
        <v>4450</v>
      </c>
      <c r="BB12" s="8" t="s">
        <v>4450</v>
      </c>
      <c r="BC12" s="8" t="s">
        <v>4450</v>
      </c>
      <c r="BD12" s="8">
        <v>6.2500000000000003E-3</v>
      </c>
      <c r="BE12" s="8">
        <v>6.2500000000000003E-3</v>
      </c>
      <c r="BF12" s="8">
        <v>6.2500000000000003E-3</v>
      </c>
      <c r="BG12" s="8">
        <v>6.2500000000000003E-3</v>
      </c>
      <c r="BJ12" s="8">
        <v>0.1</v>
      </c>
      <c r="BK12" s="8">
        <v>0.25</v>
      </c>
      <c r="BL12" s="8">
        <v>1</v>
      </c>
      <c r="BM12" s="8">
        <v>6.2500000000000003E-3</v>
      </c>
      <c r="BN12" s="23">
        <f t="shared" si="2"/>
        <v>0.1</v>
      </c>
      <c r="BO12" s="23">
        <f t="shared" ref="BO12:BQ12" si="6">BK12*BN12</f>
        <v>2.5000000000000001E-2</v>
      </c>
      <c r="BP12" s="23">
        <f t="shared" si="6"/>
        <v>2.5000000000000001E-2</v>
      </c>
      <c r="BQ12" s="23">
        <f t="shared" si="6"/>
        <v>1.5625000000000003E-4</v>
      </c>
    </row>
    <row r="13" spans="1:69" ht="20" x14ac:dyDescent="0.35">
      <c r="A13" s="102" t="s">
        <v>9</v>
      </c>
      <c r="B13" s="86">
        <v>6</v>
      </c>
      <c r="C13" s="86" t="s">
        <v>4455</v>
      </c>
      <c r="D13" s="2" t="s">
        <v>1393</v>
      </c>
      <c r="E13" s="2" t="s">
        <v>1398</v>
      </c>
      <c r="F13" s="246"/>
      <c r="G13" s="71" t="s">
        <v>1411</v>
      </c>
      <c r="H13" s="71" t="s">
        <v>1430</v>
      </c>
      <c r="I13" s="71" t="s">
        <v>1303</v>
      </c>
      <c r="J13" s="71">
        <v>0.15</v>
      </c>
      <c r="K13" s="71">
        <v>1</v>
      </c>
      <c r="L13" s="101">
        <v>1</v>
      </c>
      <c r="M13" s="101">
        <v>1</v>
      </c>
      <c r="N13" s="120">
        <f t="shared" si="0"/>
        <v>1</v>
      </c>
      <c r="O13" s="120">
        <f t="shared" si="1"/>
        <v>1</v>
      </c>
      <c r="P13" s="71" t="s">
        <v>873</v>
      </c>
      <c r="Q13" s="71" t="s">
        <v>874</v>
      </c>
      <c r="R13" s="71"/>
      <c r="S13" s="71"/>
      <c r="T13" s="71"/>
      <c r="U13" s="71"/>
      <c r="V13" s="71"/>
      <c r="W13" s="101">
        <v>1</v>
      </c>
      <c r="X13" s="101">
        <v>0</v>
      </c>
      <c r="Y13" s="101">
        <v>0</v>
      </c>
      <c r="Z13" s="101">
        <v>0</v>
      </c>
      <c r="AA13" s="101">
        <v>1</v>
      </c>
      <c r="AB13" s="101">
        <v>1</v>
      </c>
      <c r="AC13" s="101">
        <v>1</v>
      </c>
      <c r="AD13" s="101">
        <v>1</v>
      </c>
      <c r="AE13" s="101">
        <v>1</v>
      </c>
      <c r="AF13" s="101"/>
      <c r="AG13" s="101"/>
      <c r="AH13" s="101"/>
      <c r="AI13" s="109">
        <v>1</v>
      </c>
      <c r="AJ13" s="109" t="s">
        <v>4450</v>
      </c>
      <c r="AK13" s="109" t="s">
        <v>4450</v>
      </c>
      <c r="AL13" s="109" t="s">
        <v>4450</v>
      </c>
      <c r="AM13" s="9" t="s">
        <v>3848</v>
      </c>
      <c r="AN13" s="9"/>
      <c r="AO13" s="9"/>
      <c r="AP13" s="9"/>
      <c r="AQ13" s="2">
        <v>3.7499999999999999E-3</v>
      </c>
      <c r="AR13" s="110">
        <v>1</v>
      </c>
      <c r="AS13" s="110" t="s">
        <v>4450</v>
      </c>
      <c r="AT13" s="110" t="s">
        <v>4450</v>
      </c>
      <c r="AU13" s="110" t="s">
        <v>4450</v>
      </c>
      <c r="AV13" s="110">
        <v>1</v>
      </c>
      <c r="AW13" s="110" t="s">
        <v>4450</v>
      </c>
      <c r="AX13" s="110" t="s">
        <v>4450</v>
      </c>
      <c r="AY13" s="110" t="s">
        <v>4450</v>
      </c>
      <c r="AZ13" s="8">
        <v>3.7499999999999999E-3</v>
      </c>
      <c r="BA13" s="8" t="s">
        <v>4450</v>
      </c>
      <c r="BB13" s="8" t="s">
        <v>4450</v>
      </c>
      <c r="BC13" s="8" t="s">
        <v>4450</v>
      </c>
      <c r="BD13" s="8">
        <v>3.7499999999999999E-3</v>
      </c>
      <c r="BE13" s="8" t="s">
        <v>4450</v>
      </c>
      <c r="BF13" s="8" t="s">
        <v>4450</v>
      </c>
      <c r="BG13" s="8" t="s">
        <v>4450</v>
      </c>
      <c r="BJ13" s="8">
        <v>0.1</v>
      </c>
      <c r="BK13" s="8">
        <v>0.25</v>
      </c>
      <c r="BL13" s="8">
        <v>1</v>
      </c>
      <c r="BM13" s="8">
        <v>3.7499999999999999E-3</v>
      </c>
      <c r="BN13" s="23">
        <f t="shared" si="2"/>
        <v>0.1</v>
      </c>
      <c r="BO13" s="23">
        <f t="shared" ref="BO13:BQ13" si="7">BK13*BN13</f>
        <v>2.5000000000000001E-2</v>
      </c>
      <c r="BP13" s="23">
        <f t="shared" si="7"/>
        <v>2.5000000000000001E-2</v>
      </c>
      <c r="BQ13" s="23">
        <f t="shared" si="7"/>
        <v>9.3750000000000002E-5</v>
      </c>
    </row>
    <row r="14" spans="1:69" ht="30" x14ac:dyDescent="0.35">
      <c r="A14" s="102" t="s">
        <v>9</v>
      </c>
      <c r="B14" s="86">
        <v>7</v>
      </c>
      <c r="C14" s="86" t="s">
        <v>4456</v>
      </c>
      <c r="D14" s="2" t="s">
        <v>1393</v>
      </c>
      <c r="E14" s="2" t="s">
        <v>1398</v>
      </c>
      <c r="F14" s="246"/>
      <c r="G14" s="71" t="s">
        <v>1411</v>
      </c>
      <c r="H14" s="71" t="s">
        <v>1431</v>
      </c>
      <c r="I14" s="71" t="s">
        <v>859</v>
      </c>
      <c r="J14" s="71">
        <v>0.7</v>
      </c>
      <c r="K14" s="71">
        <v>4</v>
      </c>
      <c r="L14" s="101">
        <v>1</v>
      </c>
      <c r="M14" s="101">
        <v>1</v>
      </c>
      <c r="N14" s="120">
        <f t="shared" si="0"/>
        <v>1</v>
      </c>
      <c r="O14" s="120">
        <f t="shared" si="1"/>
        <v>0.25</v>
      </c>
      <c r="P14" s="71" t="s">
        <v>875</v>
      </c>
      <c r="Q14" s="71" t="s">
        <v>874</v>
      </c>
      <c r="R14" s="71"/>
      <c r="S14" s="71"/>
      <c r="T14" s="71"/>
      <c r="U14" s="71"/>
      <c r="V14" s="71"/>
      <c r="W14" s="101">
        <v>1</v>
      </c>
      <c r="X14" s="101">
        <v>1</v>
      </c>
      <c r="Y14" s="101">
        <v>1</v>
      </c>
      <c r="Z14" s="101">
        <v>1</v>
      </c>
      <c r="AA14" s="101">
        <v>1</v>
      </c>
      <c r="AB14" s="101">
        <v>2</v>
      </c>
      <c r="AC14" s="101">
        <v>3</v>
      </c>
      <c r="AD14" s="101">
        <v>4</v>
      </c>
      <c r="AE14" s="101">
        <v>1</v>
      </c>
      <c r="AF14" s="101"/>
      <c r="AG14" s="101"/>
      <c r="AH14" s="101"/>
      <c r="AI14" s="109">
        <v>1</v>
      </c>
      <c r="AJ14" s="109" t="s">
        <v>4450</v>
      </c>
      <c r="AK14" s="109" t="s">
        <v>4450</v>
      </c>
      <c r="AL14" s="109" t="s">
        <v>4450</v>
      </c>
      <c r="AM14" s="9" t="s">
        <v>3849</v>
      </c>
      <c r="AN14" s="9"/>
      <c r="AO14" s="9"/>
      <c r="AP14" s="9"/>
      <c r="AQ14" s="2">
        <v>1.7499999999999998E-2</v>
      </c>
      <c r="AR14" s="110">
        <v>1</v>
      </c>
      <c r="AS14" s="110" t="s">
        <v>4450</v>
      </c>
      <c r="AT14" s="110" t="s">
        <v>4450</v>
      </c>
      <c r="AU14" s="110" t="s">
        <v>4450</v>
      </c>
      <c r="AV14" s="110">
        <v>0.25</v>
      </c>
      <c r="AW14" s="110" t="s">
        <v>4450</v>
      </c>
      <c r="AX14" s="110" t="s">
        <v>4450</v>
      </c>
      <c r="AY14" s="110" t="s">
        <v>4450</v>
      </c>
      <c r="AZ14" s="8">
        <v>1.7499999999999998E-2</v>
      </c>
      <c r="BA14" s="8" t="s">
        <v>4450</v>
      </c>
      <c r="BB14" s="8" t="s">
        <v>4450</v>
      </c>
      <c r="BC14" s="8" t="s">
        <v>4450</v>
      </c>
      <c r="BD14" s="8">
        <v>1.7499999999999998E-2</v>
      </c>
      <c r="BE14" s="8">
        <v>1.7499999999999998E-2</v>
      </c>
      <c r="BF14" s="8">
        <v>1.7499999999999998E-2</v>
      </c>
      <c r="BG14" s="8">
        <v>1.7499999999999998E-2</v>
      </c>
      <c r="BJ14" s="8">
        <v>0.1</v>
      </c>
      <c r="BK14" s="8">
        <v>0.25</v>
      </c>
      <c r="BL14" s="8">
        <v>1</v>
      </c>
      <c r="BM14" s="8">
        <v>1.7499999999999998E-2</v>
      </c>
      <c r="BN14" s="23">
        <f t="shared" si="2"/>
        <v>0.1</v>
      </c>
      <c r="BO14" s="23">
        <f t="shared" ref="BO14:BQ14" si="8">BK14*BN14</f>
        <v>2.5000000000000001E-2</v>
      </c>
      <c r="BP14" s="23">
        <f t="shared" si="8"/>
        <v>2.5000000000000001E-2</v>
      </c>
      <c r="BQ14" s="23">
        <f t="shared" si="8"/>
        <v>4.3749999999999995E-4</v>
      </c>
    </row>
    <row r="15" spans="1:69" ht="20" x14ac:dyDescent="0.35">
      <c r="A15" s="102" t="s">
        <v>9</v>
      </c>
      <c r="B15" s="86">
        <v>8</v>
      </c>
      <c r="C15" s="86" t="s">
        <v>4647</v>
      </c>
      <c r="D15" s="2" t="s">
        <v>1393</v>
      </c>
      <c r="E15" s="2" t="s">
        <v>1398</v>
      </c>
      <c r="F15" s="246"/>
      <c r="G15" s="71" t="s">
        <v>1411</v>
      </c>
      <c r="H15" s="71" t="s">
        <v>1432</v>
      </c>
      <c r="I15" s="71" t="s">
        <v>1304</v>
      </c>
      <c r="J15" s="71">
        <v>0.05</v>
      </c>
      <c r="K15" s="71">
        <v>1</v>
      </c>
      <c r="L15" s="101">
        <v>0</v>
      </c>
      <c r="M15" s="101">
        <v>0</v>
      </c>
      <c r="N15" s="120" t="str">
        <f t="shared" si="0"/>
        <v/>
      </c>
      <c r="O15" s="120">
        <f t="shared" si="1"/>
        <v>0</v>
      </c>
      <c r="P15" s="71" t="s">
        <v>876</v>
      </c>
      <c r="Q15" s="71" t="s">
        <v>874</v>
      </c>
      <c r="R15" s="71"/>
      <c r="S15" s="71"/>
      <c r="T15" s="71"/>
      <c r="U15" s="71"/>
      <c r="V15" s="71"/>
      <c r="W15" s="101">
        <v>0</v>
      </c>
      <c r="X15" s="101">
        <v>0</v>
      </c>
      <c r="Y15" s="101">
        <v>0</v>
      </c>
      <c r="Z15" s="101">
        <v>1</v>
      </c>
      <c r="AA15" s="101">
        <v>0</v>
      </c>
      <c r="AB15" s="101">
        <v>0</v>
      </c>
      <c r="AC15" s="101">
        <v>0</v>
      </c>
      <c r="AD15" s="101">
        <v>1</v>
      </c>
      <c r="AE15" s="101">
        <v>0</v>
      </c>
      <c r="AF15" s="101"/>
      <c r="AG15" s="101"/>
      <c r="AH15" s="101"/>
      <c r="AI15" s="109">
        <v>0</v>
      </c>
      <c r="AJ15" s="109" t="s">
        <v>4450</v>
      </c>
      <c r="AK15" s="109" t="s">
        <v>4450</v>
      </c>
      <c r="AL15" s="109" t="s">
        <v>4450</v>
      </c>
      <c r="AM15" s="9" t="s">
        <v>3850</v>
      </c>
      <c r="AN15" s="9"/>
      <c r="AO15" s="9"/>
      <c r="AP15" s="9"/>
      <c r="AQ15" s="2" t="s">
        <v>4450</v>
      </c>
      <c r="AR15" s="110" t="s">
        <v>4450</v>
      </c>
      <c r="AS15" s="110" t="s">
        <v>4450</v>
      </c>
      <c r="AT15" s="110" t="s">
        <v>4450</v>
      </c>
      <c r="AU15" s="110" t="s">
        <v>4450</v>
      </c>
      <c r="AV15" s="110">
        <v>0</v>
      </c>
      <c r="AW15" s="110" t="s">
        <v>4450</v>
      </c>
      <c r="AX15" s="110" t="s">
        <v>4450</v>
      </c>
      <c r="AY15" s="110" t="s">
        <v>4450</v>
      </c>
      <c r="AZ15" s="8" t="s">
        <v>4450</v>
      </c>
      <c r="BA15" s="8" t="s">
        <v>4450</v>
      </c>
      <c r="BB15" s="8" t="s">
        <v>4450</v>
      </c>
      <c r="BC15" s="8" t="s">
        <v>4450</v>
      </c>
      <c r="BD15" s="8" t="s">
        <v>4450</v>
      </c>
      <c r="BE15" s="8" t="s">
        <v>4450</v>
      </c>
      <c r="BF15" s="8" t="s">
        <v>4450</v>
      </c>
      <c r="BG15" s="8">
        <v>1.2500000000000002E-3</v>
      </c>
      <c r="BJ15" s="8">
        <v>0.1</v>
      </c>
      <c r="BK15" s="8">
        <v>0.25</v>
      </c>
      <c r="BL15" s="8">
        <v>1</v>
      </c>
      <c r="BM15" s="8">
        <v>1.2500000000000002E-3</v>
      </c>
      <c r="BN15" s="23">
        <f t="shared" si="2"/>
        <v>0.1</v>
      </c>
      <c r="BO15" s="23">
        <f t="shared" ref="BO15:BQ15" si="9">BK15*BN15</f>
        <v>2.5000000000000001E-2</v>
      </c>
      <c r="BP15" s="23">
        <f t="shared" si="9"/>
        <v>2.5000000000000001E-2</v>
      </c>
      <c r="BQ15" s="23">
        <f t="shared" si="9"/>
        <v>3.1250000000000007E-5</v>
      </c>
    </row>
    <row r="16" spans="1:69" x14ac:dyDescent="0.35">
      <c r="A16" s="102" t="s">
        <v>9</v>
      </c>
      <c r="B16" s="86">
        <v>9</v>
      </c>
      <c r="C16" s="86" t="s">
        <v>4648</v>
      </c>
      <c r="D16" s="2" t="s">
        <v>1393</v>
      </c>
      <c r="E16" s="2" t="s">
        <v>1398</v>
      </c>
      <c r="F16" s="246"/>
      <c r="G16" s="71" t="s">
        <v>1411</v>
      </c>
      <c r="H16" s="71" t="s">
        <v>1433</v>
      </c>
      <c r="I16" s="71" t="s">
        <v>1305</v>
      </c>
      <c r="J16" s="71">
        <v>0.1</v>
      </c>
      <c r="K16" s="71">
        <v>1</v>
      </c>
      <c r="L16" s="101">
        <v>0</v>
      </c>
      <c r="M16" s="101">
        <v>0</v>
      </c>
      <c r="N16" s="120" t="str">
        <f t="shared" si="0"/>
        <v/>
      </c>
      <c r="O16" s="120">
        <f t="shared" si="1"/>
        <v>0</v>
      </c>
      <c r="P16" s="71" t="s">
        <v>877</v>
      </c>
      <c r="Q16" s="71" t="s">
        <v>874</v>
      </c>
      <c r="R16" s="71"/>
      <c r="S16" s="71"/>
      <c r="T16" s="71"/>
      <c r="U16" s="71"/>
      <c r="V16" s="71"/>
      <c r="W16" s="101">
        <v>0</v>
      </c>
      <c r="X16" s="101">
        <v>0</v>
      </c>
      <c r="Y16" s="101">
        <v>0</v>
      </c>
      <c r="Z16" s="101">
        <v>1</v>
      </c>
      <c r="AA16" s="101">
        <v>0</v>
      </c>
      <c r="AB16" s="101">
        <v>0</v>
      </c>
      <c r="AC16" s="101">
        <v>0</v>
      </c>
      <c r="AD16" s="101">
        <v>1</v>
      </c>
      <c r="AE16" s="101">
        <v>0</v>
      </c>
      <c r="AF16" s="101"/>
      <c r="AG16" s="101"/>
      <c r="AH16" s="101"/>
      <c r="AI16" s="109">
        <v>0</v>
      </c>
      <c r="AJ16" s="109" t="s">
        <v>4450</v>
      </c>
      <c r="AK16" s="109" t="s">
        <v>4450</v>
      </c>
      <c r="AL16" s="109" t="s">
        <v>4450</v>
      </c>
      <c r="AM16" s="9" t="s">
        <v>3850</v>
      </c>
      <c r="AN16" s="9"/>
      <c r="AO16" s="9"/>
      <c r="AP16" s="9"/>
      <c r="AQ16" s="2" t="s">
        <v>4450</v>
      </c>
      <c r="AR16" s="110" t="s">
        <v>4450</v>
      </c>
      <c r="AS16" s="110" t="s">
        <v>4450</v>
      </c>
      <c r="AT16" s="110" t="s">
        <v>4450</v>
      </c>
      <c r="AU16" s="110" t="s">
        <v>4450</v>
      </c>
      <c r="AV16" s="110">
        <v>0</v>
      </c>
      <c r="AW16" s="110" t="s">
        <v>4450</v>
      </c>
      <c r="AX16" s="110" t="s">
        <v>4450</v>
      </c>
      <c r="AY16" s="110" t="s">
        <v>4450</v>
      </c>
      <c r="AZ16" s="8" t="s">
        <v>4450</v>
      </c>
      <c r="BA16" s="8" t="s">
        <v>4450</v>
      </c>
      <c r="BB16" s="8" t="s">
        <v>4450</v>
      </c>
      <c r="BC16" s="8" t="s">
        <v>4450</v>
      </c>
      <c r="BD16" s="8" t="s">
        <v>4450</v>
      </c>
      <c r="BE16" s="8" t="s">
        <v>4450</v>
      </c>
      <c r="BF16" s="8" t="s">
        <v>4450</v>
      </c>
      <c r="BG16" s="8">
        <v>2.5000000000000005E-3</v>
      </c>
      <c r="BJ16" s="8">
        <v>0.1</v>
      </c>
      <c r="BK16" s="8">
        <v>0.25</v>
      </c>
      <c r="BL16" s="8">
        <v>1</v>
      </c>
      <c r="BM16" s="8">
        <v>2.5000000000000005E-3</v>
      </c>
      <c r="BN16" s="23">
        <f t="shared" si="2"/>
        <v>0.1</v>
      </c>
      <c r="BO16" s="23">
        <f t="shared" ref="BO16:BQ16" si="10">BK16*BN16</f>
        <v>2.5000000000000001E-2</v>
      </c>
      <c r="BP16" s="23">
        <f t="shared" si="10"/>
        <v>2.5000000000000001E-2</v>
      </c>
      <c r="BQ16" s="23">
        <f t="shared" si="10"/>
        <v>6.2500000000000015E-5</v>
      </c>
    </row>
    <row r="17" spans="1:69" ht="20" x14ac:dyDescent="0.35">
      <c r="A17" s="102" t="s">
        <v>9</v>
      </c>
      <c r="B17" s="86">
        <v>10</v>
      </c>
      <c r="C17" s="86" t="s">
        <v>4649</v>
      </c>
      <c r="D17" s="2" t="s">
        <v>1393</v>
      </c>
      <c r="E17" s="2" t="s">
        <v>1399</v>
      </c>
      <c r="F17" s="246"/>
      <c r="G17" s="71" t="s">
        <v>1412</v>
      </c>
      <c r="H17" s="71" t="s">
        <v>1434</v>
      </c>
      <c r="I17" s="71" t="s">
        <v>862</v>
      </c>
      <c r="J17" s="71">
        <v>0.25</v>
      </c>
      <c r="K17" s="71">
        <v>12</v>
      </c>
      <c r="L17" s="101">
        <v>3</v>
      </c>
      <c r="M17" s="101">
        <v>3</v>
      </c>
      <c r="N17" s="120">
        <f t="shared" si="0"/>
        <v>1</v>
      </c>
      <c r="O17" s="120">
        <f t="shared" si="1"/>
        <v>0.25</v>
      </c>
      <c r="P17" s="71" t="s">
        <v>878</v>
      </c>
      <c r="Q17" s="71" t="s">
        <v>868</v>
      </c>
      <c r="R17" s="71"/>
      <c r="S17" s="71"/>
      <c r="T17" s="71"/>
      <c r="U17" s="71"/>
      <c r="V17" s="71"/>
      <c r="W17" s="101">
        <v>3</v>
      </c>
      <c r="X17" s="101">
        <v>3</v>
      </c>
      <c r="Y17" s="101">
        <v>3</v>
      </c>
      <c r="Z17" s="101">
        <v>3</v>
      </c>
      <c r="AA17" s="101">
        <v>3</v>
      </c>
      <c r="AB17" s="101">
        <v>6</v>
      </c>
      <c r="AC17" s="101">
        <v>9</v>
      </c>
      <c r="AD17" s="101">
        <v>12</v>
      </c>
      <c r="AE17" s="101">
        <v>3</v>
      </c>
      <c r="AF17" s="101"/>
      <c r="AG17" s="101"/>
      <c r="AH17" s="101"/>
      <c r="AI17" s="109">
        <v>3</v>
      </c>
      <c r="AJ17" s="109" t="s">
        <v>4450</v>
      </c>
      <c r="AK17" s="109" t="s">
        <v>4450</v>
      </c>
      <c r="AL17" s="109" t="s">
        <v>4450</v>
      </c>
      <c r="AM17" s="9" t="s">
        <v>3851</v>
      </c>
      <c r="AN17" s="9"/>
      <c r="AO17" s="9"/>
      <c r="AP17" s="9"/>
      <c r="AQ17" s="2">
        <v>6.2500000000000003E-3</v>
      </c>
      <c r="AR17" s="110">
        <v>1</v>
      </c>
      <c r="AS17" s="110" t="s">
        <v>4450</v>
      </c>
      <c r="AT17" s="110" t="s">
        <v>4450</v>
      </c>
      <c r="AU17" s="110" t="s">
        <v>4450</v>
      </c>
      <c r="AV17" s="110">
        <v>0.25</v>
      </c>
      <c r="AW17" s="110" t="s">
        <v>4450</v>
      </c>
      <c r="AX17" s="110" t="s">
        <v>4450</v>
      </c>
      <c r="AY17" s="110" t="s">
        <v>4450</v>
      </c>
      <c r="AZ17" s="8">
        <v>6.2500000000000003E-3</v>
      </c>
      <c r="BA17" s="8" t="s">
        <v>4450</v>
      </c>
      <c r="BB17" s="8" t="s">
        <v>4450</v>
      </c>
      <c r="BC17" s="8" t="s">
        <v>4450</v>
      </c>
      <c r="BD17" s="8">
        <v>6.2500000000000003E-3</v>
      </c>
      <c r="BE17" s="8">
        <v>6.2500000000000003E-3</v>
      </c>
      <c r="BF17" s="8">
        <v>6.2500000000000003E-3</v>
      </c>
      <c r="BG17" s="8">
        <v>6.2500000000000003E-3</v>
      </c>
      <c r="BJ17" s="8">
        <v>0.1</v>
      </c>
      <c r="BK17" s="8">
        <v>0.25</v>
      </c>
      <c r="BL17" s="8">
        <v>1</v>
      </c>
      <c r="BM17" s="8">
        <v>6.2500000000000003E-3</v>
      </c>
      <c r="BN17" s="23">
        <f t="shared" si="2"/>
        <v>0.1</v>
      </c>
      <c r="BO17" s="23">
        <f t="shared" ref="BO17:BQ17" si="11">BK17*BN17</f>
        <v>2.5000000000000001E-2</v>
      </c>
      <c r="BP17" s="23">
        <f t="shared" si="11"/>
        <v>2.5000000000000001E-2</v>
      </c>
      <c r="BQ17" s="23">
        <f t="shared" si="11"/>
        <v>1.5625000000000003E-4</v>
      </c>
    </row>
    <row r="18" spans="1:69" ht="20" x14ac:dyDescent="0.35">
      <c r="A18" s="102" t="s">
        <v>9</v>
      </c>
      <c r="B18" s="86">
        <v>11</v>
      </c>
      <c r="C18" s="86" t="s">
        <v>4650</v>
      </c>
      <c r="D18" s="2" t="s">
        <v>1393</v>
      </c>
      <c r="E18" s="2" t="s">
        <v>1399</v>
      </c>
      <c r="F18" s="246"/>
      <c r="G18" s="71" t="s">
        <v>1412</v>
      </c>
      <c r="H18" s="71" t="s">
        <v>1435</v>
      </c>
      <c r="I18" s="71" t="s">
        <v>863</v>
      </c>
      <c r="J18" s="71">
        <v>0.25</v>
      </c>
      <c r="K18" s="71">
        <v>12</v>
      </c>
      <c r="L18" s="101">
        <v>3</v>
      </c>
      <c r="M18" s="101">
        <v>3</v>
      </c>
      <c r="N18" s="120">
        <f t="shared" si="0"/>
        <v>1</v>
      </c>
      <c r="O18" s="120">
        <f t="shared" si="1"/>
        <v>0.25</v>
      </c>
      <c r="P18" s="71" t="s">
        <v>879</v>
      </c>
      <c r="Q18" s="71" t="s">
        <v>880</v>
      </c>
      <c r="R18" s="71"/>
      <c r="S18" s="71"/>
      <c r="T18" s="71"/>
      <c r="U18" s="71"/>
      <c r="V18" s="71"/>
      <c r="W18" s="101">
        <v>3</v>
      </c>
      <c r="X18" s="101">
        <v>3</v>
      </c>
      <c r="Y18" s="101">
        <v>3</v>
      </c>
      <c r="Z18" s="101">
        <v>3</v>
      </c>
      <c r="AA18" s="101">
        <v>3</v>
      </c>
      <c r="AB18" s="101">
        <v>6</v>
      </c>
      <c r="AC18" s="101">
        <v>9</v>
      </c>
      <c r="AD18" s="101">
        <v>12</v>
      </c>
      <c r="AE18" s="101">
        <v>3</v>
      </c>
      <c r="AF18" s="101"/>
      <c r="AG18" s="101"/>
      <c r="AH18" s="101"/>
      <c r="AI18" s="109">
        <v>3</v>
      </c>
      <c r="AJ18" s="109" t="s">
        <v>4450</v>
      </c>
      <c r="AK18" s="109" t="s">
        <v>4450</v>
      </c>
      <c r="AL18" s="109" t="s">
        <v>4450</v>
      </c>
      <c r="AM18" s="9" t="s">
        <v>3852</v>
      </c>
      <c r="AN18" s="9"/>
      <c r="AO18" s="9"/>
      <c r="AP18" s="9"/>
      <c r="AQ18" s="2">
        <v>6.2500000000000003E-3</v>
      </c>
      <c r="AR18" s="110">
        <v>1</v>
      </c>
      <c r="AS18" s="110" t="s">
        <v>4450</v>
      </c>
      <c r="AT18" s="110" t="s">
        <v>4450</v>
      </c>
      <c r="AU18" s="110" t="s">
        <v>4450</v>
      </c>
      <c r="AV18" s="110">
        <v>0.25</v>
      </c>
      <c r="AW18" s="110" t="s">
        <v>4450</v>
      </c>
      <c r="AX18" s="110" t="s">
        <v>4450</v>
      </c>
      <c r="AY18" s="110" t="s">
        <v>4450</v>
      </c>
      <c r="AZ18" s="8">
        <v>6.2500000000000003E-3</v>
      </c>
      <c r="BA18" s="8" t="s">
        <v>4450</v>
      </c>
      <c r="BB18" s="8" t="s">
        <v>4450</v>
      </c>
      <c r="BC18" s="8" t="s">
        <v>4450</v>
      </c>
      <c r="BD18" s="8">
        <v>6.2500000000000003E-3</v>
      </c>
      <c r="BE18" s="8">
        <v>6.2500000000000003E-3</v>
      </c>
      <c r="BF18" s="8">
        <v>6.2500000000000003E-3</v>
      </c>
      <c r="BG18" s="8">
        <v>6.2500000000000003E-3</v>
      </c>
      <c r="BJ18" s="8">
        <v>0.1</v>
      </c>
      <c r="BK18" s="8">
        <v>0.25</v>
      </c>
      <c r="BL18" s="8">
        <v>1</v>
      </c>
      <c r="BM18" s="8">
        <v>6.2500000000000003E-3</v>
      </c>
      <c r="BN18" s="23">
        <f t="shared" si="2"/>
        <v>0.1</v>
      </c>
      <c r="BO18" s="23">
        <f t="shared" ref="BO18:BQ18" si="12">BK18*BN18</f>
        <v>2.5000000000000001E-2</v>
      </c>
      <c r="BP18" s="23">
        <f t="shared" si="12"/>
        <v>2.5000000000000001E-2</v>
      </c>
      <c r="BQ18" s="23">
        <f t="shared" si="12"/>
        <v>1.5625000000000003E-4</v>
      </c>
    </row>
    <row r="19" spans="1:69" ht="30" x14ac:dyDescent="0.35">
      <c r="A19" s="102" t="s">
        <v>9</v>
      </c>
      <c r="B19" s="86">
        <v>12</v>
      </c>
      <c r="C19" s="86" t="s">
        <v>4651</v>
      </c>
      <c r="D19" s="2" t="s">
        <v>1393</v>
      </c>
      <c r="E19" s="2" t="s">
        <v>1399</v>
      </c>
      <c r="F19" s="246"/>
      <c r="G19" s="71" t="s">
        <v>1412</v>
      </c>
      <c r="H19" s="71" t="s">
        <v>1436</v>
      </c>
      <c r="I19" s="71" t="s">
        <v>864</v>
      </c>
      <c r="J19" s="71">
        <v>0.25</v>
      </c>
      <c r="K19" s="71">
        <v>2</v>
      </c>
      <c r="L19" s="101">
        <v>1</v>
      </c>
      <c r="M19" s="101">
        <v>1</v>
      </c>
      <c r="N19" s="120">
        <f t="shared" si="0"/>
        <v>1</v>
      </c>
      <c r="O19" s="120">
        <f t="shared" si="1"/>
        <v>0.5</v>
      </c>
      <c r="P19" s="71" t="s">
        <v>882</v>
      </c>
      <c r="Q19" s="71" t="s">
        <v>880</v>
      </c>
      <c r="R19" s="71"/>
      <c r="S19" s="71"/>
      <c r="T19" s="71"/>
      <c r="U19" s="71"/>
      <c r="V19" s="71"/>
      <c r="W19" s="101">
        <v>1</v>
      </c>
      <c r="X19" s="101">
        <v>1</v>
      </c>
      <c r="Y19" s="101">
        <v>0</v>
      </c>
      <c r="Z19" s="101">
        <v>0</v>
      </c>
      <c r="AA19" s="101">
        <v>1</v>
      </c>
      <c r="AB19" s="101">
        <v>2</v>
      </c>
      <c r="AC19" s="101">
        <v>2</v>
      </c>
      <c r="AD19" s="101">
        <v>2</v>
      </c>
      <c r="AE19" s="101">
        <v>1</v>
      </c>
      <c r="AF19" s="101"/>
      <c r="AG19" s="101"/>
      <c r="AH19" s="101"/>
      <c r="AI19" s="109">
        <v>1</v>
      </c>
      <c r="AJ19" s="109" t="s">
        <v>4450</v>
      </c>
      <c r="AK19" s="109" t="s">
        <v>4450</v>
      </c>
      <c r="AL19" s="109" t="s">
        <v>4450</v>
      </c>
      <c r="AM19" s="9" t="s">
        <v>3853</v>
      </c>
      <c r="AN19" s="9"/>
      <c r="AO19" s="9"/>
      <c r="AP19" s="9"/>
      <c r="AQ19" s="2">
        <v>6.2500000000000003E-3</v>
      </c>
      <c r="AR19" s="110">
        <v>1</v>
      </c>
      <c r="AS19" s="110" t="s">
        <v>4450</v>
      </c>
      <c r="AT19" s="110" t="s">
        <v>4450</v>
      </c>
      <c r="AU19" s="110" t="s">
        <v>4450</v>
      </c>
      <c r="AV19" s="110">
        <v>0.5</v>
      </c>
      <c r="AW19" s="110" t="s">
        <v>4450</v>
      </c>
      <c r="AX19" s="110" t="s">
        <v>4450</v>
      </c>
      <c r="AY19" s="110" t="s">
        <v>4450</v>
      </c>
      <c r="AZ19" s="8">
        <v>6.2500000000000003E-3</v>
      </c>
      <c r="BA19" s="8" t="s">
        <v>4450</v>
      </c>
      <c r="BB19" s="8" t="s">
        <v>4450</v>
      </c>
      <c r="BC19" s="8" t="s">
        <v>4450</v>
      </c>
      <c r="BD19" s="8">
        <v>6.2500000000000003E-3</v>
      </c>
      <c r="BE19" s="8">
        <v>6.2500000000000003E-3</v>
      </c>
      <c r="BF19" s="8" t="s">
        <v>4450</v>
      </c>
      <c r="BG19" s="8" t="s">
        <v>4450</v>
      </c>
      <c r="BJ19" s="8">
        <v>0.1</v>
      </c>
      <c r="BK19" s="8">
        <v>0.25</v>
      </c>
      <c r="BL19" s="8">
        <v>1</v>
      </c>
      <c r="BM19" s="8">
        <v>6.2500000000000003E-3</v>
      </c>
      <c r="BN19" s="23">
        <f t="shared" si="2"/>
        <v>0.1</v>
      </c>
      <c r="BO19" s="23">
        <f t="shared" ref="BO19:BQ19" si="13">BK19*BN19</f>
        <v>2.5000000000000001E-2</v>
      </c>
      <c r="BP19" s="23">
        <f t="shared" si="13"/>
        <v>2.5000000000000001E-2</v>
      </c>
      <c r="BQ19" s="23">
        <f t="shared" si="13"/>
        <v>1.5625000000000003E-4</v>
      </c>
    </row>
    <row r="20" spans="1:69" ht="20" x14ac:dyDescent="0.35">
      <c r="A20" s="102" t="s">
        <v>9</v>
      </c>
      <c r="B20" s="86">
        <v>13</v>
      </c>
      <c r="C20" s="86" t="s">
        <v>4652</v>
      </c>
      <c r="D20" s="2" t="s">
        <v>1393</v>
      </c>
      <c r="E20" s="2" t="s">
        <v>1399</v>
      </c>
      <c r="F20" s="246"/>
      <c r="G20" s="71" t="s">
        <v>1412</v>
      </c>
      <c r="H20" s="71" t="s">
        <v>1437</v>
      </c>
      <c r="I20" s="71" t="s">
        <v>865</v>
      </c>
      <c r="J20" s="71">
        <v>0.25</v>
      </c>
      <c r="K20" s="71">
        <v>2</v>
      </c>
      <c r="L20" s="101">
        <v>1</v>
      </c>
      <c r="M20" s="101">
        <v>1</v>
      </c>
      <c r="N20" s="120">
        <f t="shared" si="0"/>
        <v>1</v>
      </c>
      <c r="O20" s="120">
        <f t="shared" si="1"/>
        <v>0.5</v>
      </c>
      <c r="P20" s="71" t="s">
        <v>883</v>
      </c>
      <c r="Q20" s="71" t="s">
        <v>884</v>
      </c>
      <c r="R20" s="71"/>
      <c r="S20" s="71"/>
      <c r="T20" s="71"/>
      <c r="U20" s="71"/>
      <c r="V20" s="71"/>
      <c r="W20" s="101">
        <v>1</v>
      </c>
      <c r="X20" s="101">
        <v>1</v>
      </c>
      <c r="Y20" s="101">
        <v>0</v>
      </c>
      <c r="Z20" s="101">
        <v>0</v>
      </c>
      <c r="AA20" s="101">
        <v>1</v>
      </c>
      <c r="AB20" s="101">
        <v>2</v>
      </c>
      <c r="AC20" s="101">
        <v>2</v>
      </c>
      <c r="AD20" s="101">
        <v>2</v>
      </c>
      <c r="AE20" s="101">
        <v>1</v>
      </c>
      <c r="AF20" s="101"/>
      <c r="AG20" s="101"/>
      <c r="AH20" s="101"/>
      <c r="AI20" s="109">
        <v>1</v>
      </c>
      <c r="AJ20" s="109" t="s">
        <v>4450</v>
      </c>
      <c r="AK20" s="109" t="s">
        <v>4450</v>
      </c>
      <c r="AL20" s="109" t="s">
        <v>4450</v>
      </c>
      <c r="AM20" s="9" t="s">
        <v>3854</v>
      </c>
      <c r="AN20" s="9"/>
      <c r="AO20" s="9"/>
      <c r="AP20" s="9"/>
      <c r="AQ20" s="2">
        <v>6.2500000000000003E-3</v>
      </c>
      <c r="AR20" s="110">
        <v>1</v>
      </c>
      <c r="AS20" s="110" t="s">
        <v>4450</v>
      </c>
      <c r="AT20" s="110" t="s">
        <v>4450</v>
      </c>
      <c r="AU20" s="110" t="s">
        <v>4450</v>
      </c>
      <c r="AV20" s="110">
        <v>0.5</v>
      </c>
      <c r="AW20" s="110" t="s">
        <v>4450</v>
      </c>
      <c r="AX20" s="110" t="s">
        <v>4450</v>
      </c>
      <c r="AY20" s="110" t="s">
        <v>4450</v>
      </c>
      <c r="AZ20" s="8">
        <v>6.2500000000000003E-3</v>
      </c>
      <c r="BA20" s="8" t="s">
        <v>4450</v>
      </c>
      <c r="BB20" s="8" t="s">
        <v>4450</v>
      </c>
      <c r="BC20" s="8" t="s">
        <v>4450</v>
      </c>
      <c r="BD20" s="8">
        <v>6.2500000000000003E-3</v>
      </c>
      <c r="BE20" s="8">
        <v>6.2500000000000003E-3</v>
      </c>
      <c r="BF20" s="8" t="s">
        <v>4450</v>
      </c>
      <c r="BG20" s="8" t="s">
        <v>4450</v>
      </c>
      <c r="BJ20" s="8">
        <v>0.1</v>
      </c>
      <c r="BK20" s="8">
        <v>0.25</v>
      </c>
      <c r="BL20" s="8">
        <v>1</v>
      </c>
      <c r="BM20" s="8">
        <v>6.2500000000000003E-3</v>
      </c>
      <c r="BN20" s="23">
        <f t="shared" si="2"/>
        <v>0.1</v>
      </c>
      <c r="BO20" s="23">
        <f t="shared" ref="BO20:BQ20" si="14">BK20*BN20</f>
        <v>2.5000000000000001E-2</v>
      </c>
      <c r="BP20" s="23">
        <f t="shared" si="14"/>
        <v>2.5000000000000001E-2</v>
      </c>
      <c r="BQ20" s="23">
        <f t="shared" si="14"/>
        <v>1.5625000000000003E-4</v>
      </c>
    </row>
    <row r="21" spans="1:69" ht="30" x14ac:dyDescent="0.35">
      <c r="A21" s="102" t="s">
        <v>9</v>
      </c>
      <c r="B21" s="86">
        <v>14</v>
      </c>
      <c r="C21" s="86" t="s">
        <v>4653</v>
      </c>
      <c r="D21" s="2" t="s">
        <v>1394</v>
      </c>
      <c r="E21" s="2" t="s">
        <v>1400</v>
      </c>
      <c r="F21" s="246"/>
      <c r="G21" s="71" t="s">
        <v>1413</v>
      </c>
      <c r="H21" s="71" t="s">
        <v>1438</v>
      </c>
      <c r="I21" s="71" t="s">
        <v>1439</v>
      </c>
      <c r="J21" s="71">
        <v>0.2</v>
      </c>
      <c r="K21" s="71">
        <v>1</v>
      </c>
      <c r="L21" s="101">
        <v>0</v>
      </c>
      <c r="M21" s="101">
        <v>0</v>
      </c>
      <c r="N21" s="120" t="str">
        <f t="shared" si="0"/>
        <v/>
      </c>
      <c r="O21" s="120">
        <f t="shared" si="1"/>
        <v>0</v>
      </c>
      <c r="P21" s="71" t="s">
        <v>1440</v>
      </c>
      <c r="Q21" s="71" t="s">
        <v>884</v>
      </c>
      <c r="R21" s="71"/>
      <c r="S21" s="71"/>
      <c r="T21" s="71"/>
      <c r="U21" s="71"/>
      <c r="V21" s="71"/>
      <c r="W21" s="101">
        <v>0</v>
      </c>
      <c r="X21" s="101">
        <v>0</v>
      </c>
      <c r="Y21" s="101">
        <v>0</v>
      </c>
      <c r="Z21" s="101">
        <v>1</v>
      </c>
      <c r="AA21" s="101">
        <v>0</v>
      </c>
      <c r="AB21" s="101">
        <v>0</v>
      </c>
      <c r="AC21" s="101">
        <v>0</v>
      </c>
      <c r="AD21" s="101">
        <v>1</v>
      </c>
      <c r="AE21" s="101">
        <v>0</v>
      </c>
      <c r="AF21" s="101"/>
      <c r="AG21" s="101"/>
      <c r="AH21" s="101"/>
      <c r="AI21" s="109">
        <v>0</v>
      </c>
      <c r="AJ21" s="109" t="s">
        <v>4450</v>
      </c>
      <c r="AK21" s="109" t="s">
        <v>4450</v>
      </c>
      <c r="AL21" s="109" t="s">
        <v>4450</v>
      </c>
      <c r="AM21" s="9" t="s">
        <v>3850</v>
      </c>
      <c r="AN21" s="9"/>
      <c r="AO21" s="9"/>
      <c r="AP21" s="9"/>
      <c r="AQ21" s="2" t="s">
        <v>4450</v>
      </c>
      <c r="AR21" s="110" t="s">
        <v>4450</v>
      </c>
      <c r="AS21" s="110" t="s">
        <v>4450</v>
      </c>
      <c r="AT21" s="110" t="s">
        <v>4450</v>
      </c>
      <c r="AU21" s="110" t="s">
        <v>4450</v>
      </c>
      <c r="AV21" s="110">
        <v>0</v>
      </c>
      <c r="AW21" s="110" t="s">
        <v>4450</v>
      </c>
      <c r="AX21" s="110" t="s">
        <v>4450</v>
      </c>
      <c r="AY21" s="110" t="s">
        <v>4450</v>
      </c>
      <c r="AZ21" s="8" t="s">
        <v>4450</v>
      </c>
      <c r="BA21" s="8" t="s">
        <v>4450</v>
      </c>
      <c r="BB21" s="8" t="s">
        <v>4450</v>
      </c>
      <c r="BC21" s="8" t="s">
        <v>4450</v>
      </c>
      <c r="BD21" s="8" t="s">
        <v>4450</v>
      </c>
      <c r="BE21" s="8" t="s">
        <v>4450</v>
      </c>
      <c r="BF21" s="8" t="s">
        <v>4450</v>
      </c>
      <c r="BG21" s="8">
        <v>0.108</v>
      </c>
      <c r="BJ21" s="8">
        <v>0.9</v>
      </c>
      <c r="BK21" s="8">
        <v>0.6</v>
      </c>
      <c r="BL21" s="8">
        <v>1</v>
      </c>
      <c r="BM21" s="8">
        <v>0.108</v>
      </c>
      <c r="BN21" s="23">
        <f t="shared" si="2"/>
        <v>0.9</v>
      </c>
      <c r="BO21" s="23">
        <f t="shared" ref="BO21:BQ21" si="15">BK21*BN21</f>
        <v>0.54</v>
      </c>
      <c r="BP21" s="23">
        <f t="shared" si="15"/>
        <v>0.54</v>
      </c>
      <c r="BQ21" s="23">
        <f t="shared" si="15"/>
        <v>5.8320000000000004E-2</v>
      </c>
    </row>
    <row r="22" spans="1:69" ht="30" x14ac:dyDescent="0.35">
      <c r="A22" s="102" t="s">
        <v>9</v>
      </c>
      <c r="B22" s="86">
        <v>15</v>
      </c>
      <c r="C22" s="86" t="s">
        <v>4654</v>
      </c>
      <c r="D22" s="2" t="s">
        <v>1394</v>
      </c>
      <c r="E22" s="2" t="s">
        <v>1400</v>
      </c>
      <c r="F22" s="246"/>
      <c r="G22" s="71" t="s">
        <v>1413</v>
      </c>
      <c r="H22" s="71" t="s">
        <v>1441</v>
      </c>
      <c r="I22" s="71" t="s">
        <v>1442</v>
      </c>
      <c r="J22" s="71">
        <v>0.1</v>
      </c>
      <c r="K22" s="71">
        <v>1</v>
      </c>
      <c r="L22" s="101">
        <v>0</v>
      </c>
      <c r="M22" s="101">
        <v>0</v>
      </c>
      <c r="N22" s="120" t="str">
        <f t="shared" si="0"/>
        <v/>
      </c>
      <c r="O22" s="120">
        <f t="shared" si="1"/>
        <v>0</v>
      </c>
      <c r="P22" s="71" t="s">
        <v>1443</v>
      </c>
      <c r="Q22" s="71" t="s">
        <v>884</v>
      </c>
      <c r="R22" s="71"/>
      <c r="S22" s="71"/>
      <c r="T22" s="71"/>
      <c r="U22" s="71"/>
      <c r="V22" s="71"/>
      <c r="W22" s="101">
        <v>0</v>
      </c>
      <c r="X22" s="101">
        <v>0</v>
      </c>
      <c r="Y22" s="101">
        <v>0</v>
      </c>
      <c r="Z22" s="101">
        <v>1</v>
      </c>
      <c r="AA22" s="101">
        <v>0</v>
      </c>
      <c r="AB22" s="101">
        <v>0</v>
      </c>
      <c r="AC22" s="101">
        <v>0</v>
      </c>
      <c r="AD22" s="101">
        <v>1</v>
      </c>
      <c r="AE22" s="101">
        <v>0</v>
      </c>
      <c r="AF22" s="101"/>
      <c r="AG22" s="101"/>
      <c r="AH22" s="101"/>
      <c r="AI22" s="109">
        <v>0</v>
      </c>
      <c r="AJ22" s="109" t="s">
        <v>4450</v>
      </c>
      <c r="AK22" s="109" t="s">
        <v>4450</v>
      </c>
      <c r="AL22" s="109" t="s">
        <v>4450</v>
      </c>
      <c r="AM22" s="9" t="s">
        <v>3850</v>
      </c>
      <c r="AN22" s="9"/>
      <c r="AO22" s="9"/>
      <c r="AP22" s="9"/>
      <c r="AQ22" s="2" t="s">
        <v>4450</v>
      </c>
      <c r="AR22" s="110" t="s">
        <v>4450</v>
      </c>
      <c r="AS22" s="110" t="s">
        <v>4450</v>
      </c>
      <c r="AT22" s="110" t="s">
        <v>4450</v>
      </c>
      <c r="AU22" s="110" t="s">
        <v>4450</v>
      </c>
      <c r="AV22" s="110">
        <v>0</v>
      </c>
      <c r="AW22" s="110" t="s">
        <v>4450</v>
      </c>
      <c r="AX22" s="110" t="s">
        <v>4450</v>
      </c>
      <c r="AY22" s="110" t="s">
        <v>4450</v>
      </c>
      <c r="AZ22" s="8" t="s">
        <v>4450</v>
      </c>
      <c r="BA22" s="8" t="s">
        <v>4450</v>
      </c>
      <c r="BB22" s="8" t="s">
        <v>4450</v>
      </c>
      <c r="BC22" s="8" t="s">
        <v>4450</v>
      </c>
      <c r="BD22" s="8" t="s">
        <v>4450</v>
      </c>
      <c r="BE22" s="8" t="s">
        <v>4450</v>
      </c>
      <c r="BF22" s="8" t="s">
        <v>4450</v>
      </c>
      <c r="BG22" s="8">
        <v>5.3999999999999999E-2</v>
      </c>
      <c r="BJ22" s="8">
        <v>0.9</v>
      </c>
      <c r="BK22" s="8">
        <v>0.6</v>
      </c>
      <c r="BL22" s="8">
        <v>1</v>
      </c>
      <c r="BM22" s="8">
        <v>5.3999999999999999E-2</v>
      </c>
      <c r="BN22" s="23">
        <f t="shared" si="2"/>
        <v>0.9</v>
      </c>
      <c r="BO22" s="23">
        <f t="shared" ref="BO22:BQ22" si="16">BK22*BN22</f>
        <v>0.54</v>
      </c>
      <c r="BP22" s="23">
        <f t="shared" si="16"/>
        <v>0.54</v>
      </c>
      <c r="BQ22" s="23">
        <f t="shared" si="16"/>
        <v>2.9160000000000002E-2</v>
      </c>
    </row>
    <row r="23" spans="1:69" ht="210" x14ac:dyDescent="0.35">
      <c r="A23" s="102" t="s">
        <v>9</v>
      </c>
      <c r="B23" s="86">
        <v>16</v>
      </c>
      <c r="C23" s="86" t="s">
        <v>4655</v>
      </c>
      <c r="D23" s="2" t="s">
        <v>1394</v>
      </c>
      <c r="E23" s="2" t="s">
        <v>1400</v>
      </c>
      <c r="F23" s="246"/>
      <c r="G23" s="71" t="s">
        <v>1413</v>
      </c>
      <c r="H23" s="71" t="s">
        <v>1444</v>
      </c>
      <c r="I23" s="71" t="s">
        <v>1445</v>
      </c>
      <c r="J23" s="71">
        <v>0.5</v>
      </c>
      <c r="K23" s="71">
        <v>61</v>
      </c>
      <c r="L23" s="101">
        <v>24</v>
      </c>
      <c r="M23" s="101">
        <v>28</v>
      </c>
      <c r="N23" s="120">
        <f t="shared" si="0"/>
        <v>1</v>
      </c>
      <c r="O23" s="120">
        <f t="shared" si="1"/>
        <v>0.45901639344262296</v>
      </c>
      <c r="P23" s="71" t="s">
        <v>1446</v>
      </c>
      <c r="Q23" s="71" t="s">
        <v>884</v>
      </c>
      <c r="R23" s="71"/>
      <c r="S23" s="71"/>
      <c r="T23" s="71"/>
      <c r="U23" s="71"/>
      <c r="V23" s="71"/>
      <c r="W23" s="101">
        <v>24</v>
      </c>
      <c r="X23" s="101">
        <v>11</v>
      </c>
      <c r="Y23" s="101">
        <v>18</v>
      </c>
      <c r="Z23" s="101">
        <v>8</v>
      </c>
      <c r="AA23" s="101">
        <v>24</v>
      </c>
      <c r="AB23" s="101">
        <v>35</v>
      </c>
      <c r="AC23" s="101">
        <v>53</v>
      </c>
      <c r="AD23" s="101">
        <v>61</v>
      </c>
      <c r="AE23" s="101">
        <v>28</v>
      </c>
      <c r="AF23" s="101"/>
      <c r="AG23" s="101"/>
      <c r="AH23" s="101"/>
      <c r="AI23" s="109">
        <v>28</v>
      </c>
      <c r="AJ23" s="109" t="s">
        <v>4450</v>
      </c>
      <c r="AK23" s="109" t="s">
        <v>4450</v>
      </c>
      <c r="AL23" s="109" t="s">
        <v>4450</v>
      </c>
      <c r="AM23" s="9" t="s">
        <v>3837</v>
      </c>
      <c r="AN23" s="9"/>
      <c r="AO23" s="9"/>
      <c r="AP23" s="9"/>
      <c r="AQ23" s="2">
        <v>0.27</v>
      </c>
      <c r="AR23" s="110">
        <v>1</v>
      </c>
      <c r="AS23" s="110" t="s">
        <v>4450</v>
      </c>
      <c r="AT23" s="110" t="s">
        <v>4450</v>
      </c>
      <c r="AU23" s="110" t="s">
        <v>4450</v>
      </c>
      <c r="AV23" s="110">
        <v>0.45901639344262296</v>
      </c>
      <c r="AW23" s="110" t="s">
        <v>4450</v>
      </c>
      <c r="AX23" s="110" t="s">
        <v>4450</v>
      </c>
      <c r="AY23" s="110" t="s">
        <v>4450</v>
      </c>
      <c r="AZ23" s="8">
        <v>0.27</v>
      </c>
      <c r="BA23" s="8" t="s">
        <v>4450</v>
      </c>
      <c r="BB23" s="8" t="s">
        <v>4450</v>
      </c>
      <c r="BC23" s="8" t="s">
        <v>4450</v>
      </c>
      <c r="BD23" s="8">
        <v>0.27</v>
      </c>
      <c r="BE23" s="8">
        <v>0.27</v>
      </c>
      <c r="BF23" s="8">
        <v>0.27</v>
      </c>
      <c r="BG23" s="8">
        <v>0.27</v>
      </c>
      <c r="BJ23" s="8">
        <v>0.9</v>
      </c>
      <c r="BK23" s="8">
        <v>0.6</v>
      </c>
      <c r="BL23" s="8">
        <v>1</v>
      </c>
      <c r="BM23" s="8">
        <v>0.27</v>
      </c>
      <c r="BN23" s="23">
        <f t="shared" si="2"/>
        <v>0.9</v>
      </c>
      <c r="BO23" s="23">
        <f t="shared" ref="BO23:BQ23" si="17">BK23*BN23</f>
        <v>0.54</v>
      </c>
      <c r="BP23" s="23">
        <f t="shared" si="17"/>
        <v>0.54</v>
      </c>
      <c r="BQ23" s="23">
        <f t="shared" si="17"/>
        <v>0.14580000000000001</v>
      </c>
    </row>
    <row r="24" spans="1:69" ht="30" x14ac:dyDescent="0.35">
      <c r="A24" s="102" t="s">
        <v>9</v>
      </c>
      <c r="B24" s="86">
        <v>17</v>
      </c>
      <c r="C24" s="86" t="s">
        <v>4656</v>
      </c>
      <c r="D24" s="2" t="s">
        <v>1394</v>
      </c>
      <c r="E24" s="2" t="s">
        <v>1400</v>
      </c>
      <c r="F24" s="246"/>
      <c r="G24" s="71" t="s">
        <v>1413</v>
      </c>
      <c r="H24" s="71" t="s">
        <v>1447</v>
      </c>
      <c r="I24" s="71" t="s">
        <v>1448</v>
      </c>
      <c r="J24" s="71">
        <v>0.2</v>
      </c>
      <c r="K24" s="71">
        <v>4</v>
      </c>
      <c r="L24" s="101">
        <v>1</v>
      </c>
      <c r="M24" s="101">
        <v>1</v>
      </c>
      <c r="N24" s="120">
        <f t="shared" si="0"/>
        <v>1</v>
      </c>
      <c r="O24" s="120">
        <f t="shared" si="1"/>
        <v>0.25</v>
      </c>
      <c r="P24" s="71" t="s">
        <v>1449</v>
      </c>
      <c r="Q24" s="71" t="s">
        <v>884</v>
      </c>
      <c r="R24" s="71"/>
      <c r="S24" s="71"/>
      <c r="T24" s="71"/>
      <c r="U24" s="71"/>
      <c r="V24" s="71"/>
      <c r="W24" s="101">
        <v>1</v>
      </c>
      <c r="X24" s="101">
        <v>1</v>
      </c>
      <c r="Y24" s="101">
        <v>1</v>
      </c>
      <c r="Z24" s="101">
        <v>1</v>
      </c>
      <c r="AA24" s="101">
        <v>1</v>
      </c>
      <c r="AB24" s="101">
        <v>2</v>
      </c>
      <c r="AC24" s="101">
        <v>3</v>
      </c>
      <c r="AD24" s="101">
        <v>4</v>
      </c>
      <c r="AE24" s="101">
        <v>1</v>
      </c>
      <c r="AF24" s="101"/>
      <c r="AG24" s="101"/>
      <c r="AH24" s="101"/>
      <c r="AI24" s="109">
        <v>1</v>
      </c>
      <c r="AJ24" s="109" t="s">
        <v>4450</v>
      </c>
      <c r="AK24" s="109" t="s">
        <v>4450</v>
      </c>
      <c r="AL24" s="109" t="s">
        <v>4450</v>
      </c>
      <c r="AM24" s="9" t="s">
        <v>3838</v>
      </c>
      <c r="AN24" s="9"/>
      <c r="AO24" s="9"/>
      <c r="AP24" s="9"/>
      <c r="AQ24" s="2">
        <v>0.108</v>
      </c>
      <c r="AR24" s="110">
        <v>1</v>
      </c>
      <c r="AS24" s="110" t="s">
        <v>4450</v>
      </c>
      <c r="AT24" s="110" t="s">
        <v>4450</v>
      </c>
      <c r="AU24" s="110" t="s">
        <v>4450</v>
      </c>
      <c r="AV24" s="110">
        <v>0.25</v>
      </c>
      <c r="AW24" s="110" t="s">
        <v>4450</v>
      </c>
      <c r="AX24" s="110" t="s">
        <v>4450</v>
      </c>
      <c r="AY24" s="110" t="s">
        <v>4450</v>
      </c>
      <c r="AZ24" s="8">
        <v>0.108</v>
      </c>
      <c r="BA24" s="8" t="s">
        <v>4450</v>
      </c>
      <c r="BB24" s="8" t="s">
        <v>4450</v>
      </c>
      <c r="BC24" s="8" t="s">
        <v>4450</v>
      </c>
      <c r="BD24" s="8">
        <v>0.108</v>
      </c>
      <c r="BE24" s="8">
        <v>0.108</v>
      </c>
      <c r="BF24" s="8">
        <v>0.108</v>
      </c>
      <c r="BG24" s="8">
        <v>0.108</v>
      </c>
      <c r="BJ24" s="8">
        <v>0.9</v>
      </c>
      <c r="BK24" s="8">
        <v>0.6</v>
      </c>
      <c r="BL24" s="8">
        <v>1</v>
      </c>
      <c r="BM24" s="8">
        <v>0.108</v>
      </c>
      <c r="BN24" s="23">
        <f t="shared" si="2"/>
        <v>0.9</v>
      </c>
      <c r="BO24" s="23">
        <f t="shared" ref="BO24:BQ24" si="18">BK24*BN24</f>
        <v>0.54</v>
      </c>
      <c r="BP24" s="23">
        <f t="shared" si="18"/>
        <v>0.54</v>
      </c>
      <c r="BQ24" s="23">
        <f t="shared" si="18"/>
        <v>5.8320000000000004E-2</v>
      </c>
    </row>
    <row r="25" spans="1:69" ht="20" x14ac:dyDescent="0.35">
      <c r="A25" s="102" t="s">
        <v>9</v>
      </c>
      <c r="B25" s="86">
        <v>18</v>
      </c>
      <c r="C25" s="86" t="s">
        <v>4657</v>
      </c>
      <c r="D25" s="2" t="s">
        <v>1394</v>
      </c>
      <c r="E25" s="2" t="s">
        <v>1403</v>
      </c>
      <c r="F25" s="246"/>
      <c r="G25" s="71" t="s">
        <v>1416</v>
      </c>
      <c r="H25" s="71" t="s">
        <v>1450</v>
      </c>
      <c r="I25" s="71" t="s">
        <v>1451</v>
      </c>
      <c r="J25" s="71">
        <v>0.2</v>
      </c>
      <c r="K25" s="71">
        <v>1</v>
      </c>
      <c r="L25" s="101">
        <v>0</v>
      </c>
      <c r="M25" s="101">
        <v>0</v>
      </c>
      <c r="N25" s="120" t="str">
        <f t="shared" si="0"/>
        <v/>
      </c>
      <c r="O25" s="120">
        <f t="shared" si="1"/>
        <v>0</v>
      </c>
      <c r="P25" s="71" t="s">
        <v>1452</v>
      </c>
      <c r="Q25" s="71" t="s">
        <v>884</v>
      </c>
      <c r="R25" s="71"/>
      <c r="S25" s="71"/>
      <c r="T25" s="71"/>
      <c r="U25" s="71"/>
      <c r="V25" s="71"/>
      <c r="W25" s="101">
        <v>0</v>
      </c>
      <c r="X25" s="101">
        <v>0</v>
      </c>
      <c r="Y25" s="101">
        <v>0</v>
      </c>
      <c r="Z25" s="101">
        <v>1</v>
      </c>
      <c r="AA25" s="101">
        <v>0</v>
      </c>
      <c r="AB25" s="101">
        <v>0</v>
      </c>
      <c r="AC25" s="101">
        <v>0</v>
      </c>
      <c r="AD25" s="101">
        <v>1</v>
      </c>
      <c r="AE25" s="101">
        <v>0</v>
      </c>
      <c r="AF25" s="101"/>
      <c r="AG25" s="101"/>
      <c r="AH25" s="101"/>
      <c r="AI25" s="109">
        <v>0</v>
      </c>
      <c r="AJ25" s="109" t="s">
        <v>4450</v>
      </c>
      <c r="AK25" s="109" t="s">
        <v>4450</v>
      </c>
      <c r="AL25" s="109" t="s">
        <v>4450</v>
      </c>
      <c r="AM25" s="9" t="s">
        <v>3836</v>
      </c>
      <c r="AN25" s="9"/>
      <c r="AO25" s="9"/>
      <c r="AP25" s="9"/>
      <c r="AQ25" s="2" t="s">
        <v>4450</v>
      </c>
      <c r="AR25" s="110" t="s">
        <v>4450</v>
      </c>
      <c r="AS25" s="110" t="s">
        <v>4450</v>
      </c>
      <c r="AT25" s="110" t="s">
        <v>4450</v>
      </c>
      <c r="AU25" s="110" t="s">
        <v>4450</v>
      </c>
      <c r="AV25" s="110">
        <v>0</v>
      </c>
      <c r="AW25" s="110" t="s">
        <v>4450</v>
      </c>
      <c r="AX25" s="110" t="s">
        <v>4450</v>
      </c>
      <c r="AY25" s="110" t="s">
        <v>4450</v>
      </c>
      <c r="AZ25" s="8" t="s">
        <v>4450</v>
      </c>
      <c r="BA25" s="8" t="s">
        <v>4450</v>
      </c>
      <c r="BB25" s="8" t="s">
        <v>4450</v>
      </c>
      <c r="BC25" s="8" t="s">
        <v>4450</v>
      </c>
      <c r="BD25" s="8" t="s">
        <v>4450</v>
      </c>
      <c r="BE25" s="8" t="s">
        <v>4450</v>
      </c>
      <c r="BF25" s="8" t="s">
        <v>4450</v>
      </c>
      <c r="BG25" s="8">
        <v>5.3999999999999999E-2</v>
      </c>
      <c r="BJ25" s="8">
        <v>0.9</v>
      </c>
      <c r="BK25" s="8">
        <v>0.3</v>
      </c>
      <c r="BL25" s="8">
        <v>1</v>
      </c>
      <c r="BM25" s="8">
        <v>5.3999999999999999E-2</v>
      </c>
      <c r="BN25" s="23">
        <f t="shared" si="2"/>
        <v>0.9</v>
      </c>
      <c r="BO25" s="23">
        <f t="shared" ref="BO25:BQ25" si="19">BK25*BN25</f>
        <v>0.27</v>
      </c>
      <c r="BP25" s="23">
        <f t="shared" si="19"/>
        <v>0.27</v>
      </c>
      <c r="BQ25" s="23">
        <f t="shared" si="19"/>
        <v>1.4580000000000001E-2</v>
      </c>
    </row>
    <row r="26" spans="1:69" ht="30" x14ac:dyDescent="0.35">
      <c r="A26" s="102" t="s">
        <v>9</v>
      </c>
      <c r="B26" s="86">
        <v>19</v>
      </c>
      <c r="C26" s="86" t="s">
        <v>4658</v>
      </c>
      <c r="D26" s="2" t="s">
        <v>1394</v>
      </c>
      <c r="E26" s="2" t="s">
        <v>1403</v>
      </c>
      <c r="F26" s="246"/>
      <c r="G26" s="71" t="s">
        <v>1416</v>
      </c>
      <c r="H26" s="71" t="s">
        <v>1453</v>
      </c>
      <c r="I26" s="71" t="s">
        <v>1454</v>
      </c>
      <c r="J26" s="71">
        <v>0.1</v>
      </c>
      <c r="K26" s="71">
        <v>1</v>
      </c>
      <c r="L26" s="101">
        <v>0</v>
      </c>
      <c r="M26" s="101">
        <v>0</v>
      </c>
      <c r="N26" s="120" t="str">
        <f t="shared" si="0"/>
        <v/>
      </c>
      <c r="O26" s="120">
        <f t="shared" si="1"/>
        <v>0</v>
      </c>
      <c r="P26" s="71" t="s">
        <v>1455</v>
      </c>
      <c r="Q26" s="71" t="s">
        <v>884</v>
      </c>
      <c r="R26" s="71"/>
      <c r="S26" s="71"/>
      <c r="T26" s="71"/>
      <c r="U26" s="71"/>
      <c r="V26" s="71"/>
      <c r="W26" s="101">
        <v>0</v>
      </c>
      <c r="X26" s="101">
        <v>0</v>
      </c>
      <c r="Y26" s="101">
        <v>0</v>
      </c>
      <c r="Z26" s="101">
        <v>1</v>
      </c>
      <c r="AA26" s="101">
        <v>0</v>
      </c>
      <c r="AB26" s="101">
        <v>0</v>
      </c>
      <c r="AC26" s="101">
        <v>0</v>
      </c>
      <c r="AD26" s="101">
        <v>1</v>
      </c>
      <c r="AE26" s="101">
        <v>0</v>
      </c>
      <c r="AF26" s="101"/>
      <c r="AG26" s="101"/>
      <c r="AH26" s="101"/>
      <c r="AI26" s="109">
        <v>0</v>
      </c>
      <c r="AJ26" s="109" t="s">
        <v>4450</v>
      </c>
      <c r="AK26" s="109" t="s">
        <v>4450</v>
      </c>
      <c r="AL26" s="109" t="s">
        <v>4450</v>
      </c>
      <c r="AM26" s="9" t="s">
        <v>3836</v>
      </c>
      <c r="AN26" s="9"/>
      <c r="AO26" s="9"/>
      <c r="AP26" s="9"/>
      <c r="AQ26" s="2" t="s">
        <v>4450</v>
      </c>
      <c r="AR26" s="110" t="s">
        <v>4450</v>
      </c>
      <c r="AS26" s="110" t="s">
        <v>4450</v>
      </c>
      <c r="AT26" s="110" t="s">
        <v>4450</v>
      </c>
      <c r="AU26" s="110" t="s">
        <v>4450</v>
      </c>
      <c r="AV26" s="110">
        <v>0</v>
      </c>
      <c r="AW26" s="110" t="s">
        <v>4450</v>
      </c>
      <c r="AX26" s="110" t="s">
        <v>4450</v>
      </c>
      <c r="AY26" s="110" t="s">
        <v>4450</v>
      </c>
      <c r="AZ26" s="8" t="s">
        <v>4450</v>
      </c>
      <c r="BA26" s="8" t="s">
        <v>4450</v>
      </c>
      <c r="BB26" s="8" t="s">
        <v>4450</v>
      </c>
      <c r="BC26" s="8" t="s">
        <v>4450</v>
      </c>
      <c r="BD26" s="8" t="s">
        <v>4450</v>
      </c>
      <c r="BE26" s="8" t="s">
        <v>4450</v>
      </c>
      <c r="BF26" s="8" t="s">
        <v>4450</v>
      </c>
      <c r="BG26" s="8">
        <v>2.7E-2</v>
      </c>
      <c r="BJ26" s="8">
        <v>0.9</v>
      </c>
      <c r="BK26" s="8">
        <v>0.3</v>
      </c>
      <c r="BL26" s="8">
        <v>1</v>
      </c>
      <c r="BM26" s="8">
        <v>2.7E-2</v>
      </c>
      <c r="BN26" s="23">
        <f t="shared" si="2"/>
        <v>0.9</v>
      </c>
      <c r="BO26" s="23">
        <f t="shared" ref="BO26:BQ26" si="20">BK26*BN26</f>
        <v>0.27</v>
      </c>
      <c r="BP26" s="23">
        <f t="shared" si="20"/>
        <v>0.27</v>
      </c>
      <c r="BQ26" s="23">
        <f t="shared" si="20"/>
        <v>7.2900000000000005E-3</v>
      </c>
    </row>
    <row r="27" spans="1:69" ht="70" x14ac:dyDescent="0.35">
      <c r="A27" s="102" t="s">
        <v>9</v>
      </c>
      <c r="B27" s="86">
        <v>20</v>
      </c>
      <c r="C27" s="86" t="s">
        <v>4659</v>
      </c>
      <c r="D27" s="2" t="s">
        <v>1394</v>
      </c>
      <c r="E27" s="2" t="s">
        <v>1403</v>
      </c>
      <c r="F27" s="246"/>
      <c r="G27" s="71" t="s">
        <v>1416</v>
      </c>
      <c r="H27" s="71" t="s">
        <v>1456</v>
      </c>
      <c r="I27" s="71" t="s">
        <v>1457</v>
      </c>
      <c r="J27" s="71">
        <v>0.5</v>
      </c>
      <c r="K27" s="71">
        <v>15</v>
      </c>
      <c r="L27" s="101">
        <v>3</v>
      </c>
      <c r="M27" s="101">
        <v>7</v>
      </c>
      <c r="N27" s="120">
        <f t="shared" si="0"/>
        <v>1</v>
      </c>
      <c r="O27" s="120">
        <f t="shared" si="1"/>
        <v>0.46666666666666667</v>
      </c>
      <c r="P27" s="71" t="s">
        <v>1458</v>
      </c>
      <c r="Q27" s="71" t="s">
        <v>884</v>
      </c>
      <c r="R27" s="71"/>
      <c r="S27" s="71"/>
      <c r="T27" s="71"/>
      <c r="U27" s="71"/>
      <c r="V27" s="71"/>
      <c r="W27" s="101">
        <v>3</v>
      </c>
      <c r="X27" s="101">
        <v>4</v>
      </c>
      <c r="Y27" s="101">
        <v>5</v>
      </c>
      <c r="Z27" s="101">
        <v>3</v>
      </c>
      <c r="AA27" s="101">
        <v>3</v>
      </c>
      <c r="AB27" s="101">
        <v>7</v>
      </c>
      <c r="AC27" s="101">
        <v>12</v>
      </c>
      <c r="AD27" s="101">
        <v>15</v>
      </c>
      <c r="AE27" s="101">
        <v>7</v>
      </c>
      <c r="AF27" s="101"/>
      <c r="AG27" s="101"/>
      <c r="AH27" s="101"/>
      <c r="AI27" s="109">
        <v>7</v>
      </c>
      <c r="AJ27" s="109" t="s">
        <v>4450</v>
      </c>
      <c r="AK27" s="109" t="s">
        <v>4450</v>
      </c>
      <c r="AL27" s="109" t="s">
        <v>4450</v>
      </c>
      <c r="AM27" s="9" t="s">
        <v>3839</v>
      </c>
      <c r="AN27" s="9"/>
      <c r="AO27" s="9"/>
      <c r="AP27" s="9"/>
      <c r="AQ27" s="2">
        <v>0.13500000000000001</v>
      </c>
      <c r="AR27" s="110">
        <v>1</v>
      </c>
      <c r="AS27" s="110" t="s">
        <v>4450</v>
      </c>
      <c r="AT27" s="110" t="s">
        <v>4450</v>
      </c>
      <c r="AU27" s="110" t="s">
        <v>4450</v>
      </c>
      <c r="AV27" s="110">
        <v>0.46666666666666667</v>
      </c>
      <c r="AW27" s="110" t="s">
        <v>4450</v>
      </c>
      <c r="AX27" s="110" t="s">
        <v>4450</v>
      </c>
      <c r="AY27" s="110" t="s">
        <v>4450</v>
      </c>
      <c r="AZ27" s="8">
        <v>0.13500000000000001</v>
      </c>
      <c r="BA27" s="8" t="s">
        <v>4450</v>
      </c>
      <c r="BB27" s="8" t="s">
        <v>4450</v>
      </c>
      <c r="BC27" s="8" t="s">
        <v>4450</v>
      </c>
      <c r="BD27" s="8">
        <v>0.13500000000000001</v>
      </c>
      <c r="BE27" s="8">
        <v>0.13500000000000001</v>
      </c>
      <c r="BF27" s="8">
        <v>0.13500000000000001</v>
      </c>
      <c r="BG27" s="8">
        <v>0.13500000000000001</v>
      </c>
      <c r="BJ27" s="8">
        <v>0.9</v>
      </c>
      <c r="BK27" s="8">
        <v>0.3</v>
      </c>
      <c r="BL27" s="8">
        <v>1</v>
      </c>
      <c r="BM27" s="8">
        <v>0.13500000000000001</v>
      </c>
      <c r="BN27" s="23">
        <f t="shared" si="2"/>
        <v>0.9</v>
      </c>
      <c r="BO27" s="23">
        <f t="shared" ref="BO27:BQ27" si="21">BK27*BN27</f>
        <v>0.27</v>
      </c>
      <c r="BP27" s="23">
        <f t="shared" si="21"/>
        <v>0.27</v>
      </c>
      <c r="BQ27" s="23">
        <f t="shared" si="21"/>
        <v>3.6450000000000003E-2</v>
      </c>
    </row>
    <row r="28" spans="1:69" ht="30" x14ac:dyDescent="0.35">
      <c r="A28" s="102" t="s">
        <v>9</v>
      </c>
      <c r="B28" s="86">
        <v>21</v>
      </c>
      <c r="C28" s="86" t="s">
        <v>4660</v>
      </c>
      <c r="D28" s="2" t="s">
        <v>1394</v>
      </c>
      <c r="E28" s="2" t="s">
        <v>1403</v>
      </c>
      <c r="F28" s="246"/>
      <c r="G28" s="71" t="s">
        <v>1416</v>
      </c>
      <c r="H28" s="71" t="s">
        <v>1459</v>
      </c>
      <c r="I28" s="71" t="s">
        <v>1460</v>
      </c>
      <c r="J28" s="71">
        <v>0.2</v>
      </c>
      <c r="K28" s="71">
        <v>4</v>
      </c>
      <c r="L28" s="101">
        <v>1</v>
      </c>
      <c r="M28" s="101">
        <v>1</v>
      </c>
      <c r="N28" s="120">
        <f t="shared" si="0"/>
        <v>1</v>
      </c>
      <c r="O28" s="120">
        <f t="shared" si="1"/>
        <v>0.25</v>
      </c>
      <c r="P28" s="71" t="s">
        <v>1449</v>
      </c>
      <c r="Q28" s="71" t="s">
        <v>884</v>
      </c>
      <c r="R28" s="71"/>
      <c r="S28" s="71"/>
      <c r="T28" s="71"/>
      <c r="U28" s="71"/>
      <c r="V28" s="71"/>
      <c r="W28" s="101">
        <v>1</v>
      </c>
      <c r="X28" s="101">
        <v>1</v>
      </c>
      <c r="Y28" s="101">
        <v>1</v>
      </c>
      <c r="Z28" s="101">
        <v>1</v>
      </c>
      <c r="AA28" s="101">
        <v>1</v>
      </c>
      <c r="AB28" s="101">
        <v>2</v>
      </c>
      <c r="AC28" s="101">
        <v>3</v>
      </c>
      <c r="AD28" s="101">
        <v>4</v>
      </c>
      <c r="AE28" s="101">
        <v>1</v>
      </c>
      <c r="AF28" s="101"/>
      <c r="AG28" s="101"/>
      <c r="AH28" s="101"/>
      <c r="AI28" s="109">
        <v>1</v>
      </c>
      <c r="AJ28" s="109" t="s">
        <v>4450</v>
      </c>
      <c r="AK28" s="109" t="s">
        <v>4450</v>
      </c>
      <c r="AL28" s="109" t="s">
        <v>4450</v>
      </c>
      <c r="AM28" s="9" t="s">
        <v>3840</v>
      </c>
      <c r="AN28" s="9"/>
      <c r="AO28" s="9"/>
      <c r="AP28" s="9"/>
      <c r="AQ28" s="2">
        <v>5.3999999999999999E-2</v>
      </c>
      <c r="AR28" s="110">
        <v>1</v>
      </c>
      <c r="AS28" s="110" t="s">
        <v>4450</v>
      </c>
      <c r="AT28" s="110" t="s">
        <v>4450</v>
      </c>
      <c r="AU28" s="110" t="s">
        <v>4450</v>
      </c>
      <c r="AV28" s="110">
        <v>0.25</v>
      </c>
      <c r="AW28" s="110" t="s">
        <v>4450</v>
      </c>
      <c r="AX28" s="110" t="s">
        <v>4450</v>
      </c>
      <c r="AY28" s="110" t="s">
        <v>4450</v>
      </c>
      <c r="AZ28" s="8">
        <v>5.3999999999999999E-2</v>
      </c>
      <c r="BA28" s="8" t="s">
        <v>4450</v>
      </c>
      <c r="BB28" s="8" t="s">
        <v>4450</v>
      </c>
      <c r="BC28" s="8" t="s">
        <v>4450</v>
      </c>
      <c r="BD28" s="8">
        <v>5.3999999999999999E-2</v>
      </c>
      <c r="BE28" s="8">
        <v>5.3999999999999999E-2</v>
      </c>
      <c r="BF28" s="8">
        <v>5.3999999999999999E-2</v>
      </c>
      <c r="BG28" s="8">
        <v>5.3999999999999999E-2</v>
      </c>
      <c r="BJ28" s="8">
        <v>0.9</v>
      </c>
      <c r="BK28" s="8">
        <v>0.3</v>
      </c>
      <c r="BL28" s="8">
        <v>1</v>
      </c>
      <c r="BM28" s="8">
        <v>5.3999999999999999E-2</v>
      </c>
      <c r="BN28" s="23">
        <f t="shared" si="2"/>
        <v>0.9</v>
      </c>
      <c r="BO28" s="23">
        <f t="shared" ref="BO28:BQ28" si="22">BK28*BN28</f>
        <v>0.27</v>
      </c>
      <c r="BP28" s="23">
        <f t="shared" si="22"/>
        <v>0.27</v>
      </c>
      <c r="BQ28" s="23">
        <f t="shared" si="22"/>
        <v>1.4580000000000001E-2</v>
      </c>
    </row>
    <row r="29" spans="1:69" ht="20" x14ac:dyDescent="0.35">
      <c r="A29" s="102" t="s">
        <v>9</v>
      </c>
      <c r="B29" s="86">
        <v>22</v>
      </c>
      <c r="C29" s="86" t="s">
        <v>4661</v>
      </c>
      <c r="D29" s="2" t="s">
        <v>1394</v>
      </c>
      <c r="E29" s="2" t="s">
        <v>1406</v>
      </c>
      <c r="F29" s="246"/>
      <c r="G29" s="71" t="s">
        <v>1419</v>
      </c>
      <c r="H29" s="71" t="s">
        <v>1461</v>
      </c>
      <c r="I29" s="71" t="s">
        <v>1462</v>
      </c>
      <c r="J29" s="71">
        <v>0.2</v>
      </c>
      <c r="K29" s="71">
        <v>1</v>
      </c>
      <c r="L29" s="101">
        <v>0</v>
      </c>
      <c r="M29" s="101">
        <v>0</v>
      </c>
      <c r="N29" s="120" t="str">
        <f t="shared" si="0"/>
        <v/>
      </c>
      <c r="O29" s="120">
        <f t="shared" si="1"/>
        <v>0</v>
      </c>
      <c r="P29" s="71" t="s">
        <v>1463</v>
      </c>
      <c r="Q29" s="71" t="s">
        <v>884</v>
      </c>
      <c r="R29" s="71"/>
      <c r="S29" s="71"/>
      <c r="T29" s="71"/>
      <c r="U29" s="71"/>
      <c r="V29" s="71"/>
      <c r="W29" s="101">
        <v>0</v>
      </c>
      <c r="X29" s="101">
        <v>0</v>
      </c>
      <c r="Y29" s="101">
        <v>0</v>
      </c>
      <c r="Z29" s="101">
        <v>1</v>
      </c>
      <c r="AA29" s="101">
        <v>0</v>
      </c>
      <c r="AB29" s="101">
        <v>0</v>
      </c>
      <c r="AC29" s="101">
        <v>0</v>
      </c>
      <c r="AD29" s="101">
        <v>1</v>
      </c>
      <c r="AE29" s="101">
        <v>0</v>
      </c>
      <c r="AF29" s="101"/>
      <c r="AG29" s="101"/>
      <c r="AH29" s="101"/>
      <c r="AI29" s="109">
        <v>0</v>
      </c>
      <c r="AJ29" s="109" t="s">
        <v>4450</v>
      </c>
      <c r="AK29" s="109" t="s">
        <v>4450</v>
      </c>
      <c r="AL29" s="109" t="s">
        <v>4450</v>
      </c>
      <c r="AM29" s="9" t="s">
        <v>3835</v>
      </c>
      <c r="AN29" s="9"/>
      <c r="AO29" s="9"/>
      <c r="AP29" s="9"/>
      <c r="AQ29" s="2" t="s">
        <v>4450</v>
      </c>
      <c r="AR29" s="110" t="s">
        <v>4450</v>
      </c>
      <c r="AS29" s="110" t="s">
        <v>4450</v>
      </c>
      <c r="AT29" s="110" t="s">
        <v>4450</v>
      </c>
      <c r="AU29" s="110" t="s">
        <v>4450</v>
      </c>
      <c r="AV29" s="110">
        <v>0</v>
      </c>
      <c r="AW29" s="110" t="s">
        <v>4450</v>
      </c>
      <c r="AX29" s="110" t="s">
        <v>4450</v>
      </c>
      <c r="AY29" s="110" t="s">
        <v>4450</v>
      </c>
      <c r="AZ29" s="8" t="s">
        <v>4450</v>
      </c>
      <c r="BA29" s="8" t="s">
        <v>4450</v>
      </c>
      <c r="BB29" s="8" t="s">
        <v>4450</v>
      </c>
      <c r="BC29" s="8" t="s">
        <v>4450</v>
      </c>
      <c r="BD29" s="8" t="s">
        <v>4450</v>
      </c>
      <c r="BE29" s="8" t="s">
        <v>4450</v>
      </c>
      <c r="BF29" s="8" t="s">
        <v>4450</v>
      </c>
      <c r="BG29" s="8">
        <v>1.8000000000000006E-2</v>
      </c>
      <c r="BJ29" s="8">
        <v>0.9</v>
      </c>
      <c r="BK29" s="8">
        <v>0.1</v>
      </c>
      <c r="BL29" s="8">
        <v>1</v>
      </c>
      <c r="BM29" s="8">
        <v>1.8000000000000006E-2</v>
      </c>
      <c r="BN29" s="23">
        <f t="shared" si="2"/>
        <v>0.9</v>
      </c>
      <c r="BO29" s="23">
        <f t="shared" ref="BO29:BQ29" si="23">BK29*BN29</f>
        <v>9.0000000000000011E-2</v>
      </c>
      <c r="BP29" s="23">
        <f t="shared" si="23"/>
        <v>9.0000000000000011E-2</v>
      </c>
      <c r="BQ29" s="23">
        <f t="shared" si="23"/>
        <v>1.6200000000000008E-3</v>
      </c>
    </row>
    <row r="30" spans="1:69" ht="30" x14ac:dyDescent="0.35">
      <c r="A30" s="102" t="s">
        <v>9</v>
      </c>
      <c r="B30" s="86">
        <v>23</v>
      </c>
      <c r="C30" s="86" t="s">
        <v>4662</v>
      </c>
      <c r="D30" s="2" t="s">
        <v>1394</v>
      </c>
      <c r="E30" s="2" t="s">
        <v>1406</v>
      </c>
      <c r="F30" s="246"/>
      <c r="G30" s="71" t="s">
        <v>1419</v>
      </c>
      <c r="H30" s="71" t="s">
        <v>1464</v>
      </c>
      <c r="I30" s="71" t="s">
        <v>1465</v>
      </c>
      <c r="J30" s="71">
        <v>0.1</v>
      </c>
      <c r="K30" s="71">
        <v>1</v>
      </c>
      <c r="L30" s="101">
        <v>0</v>
      </c>
      <c r="M30" s="101">
        <v>0</v>
      </c>
      <c r="N30" s="120" t="str">
        <f t="shared" si="0"/>
        <v/>
      </c>
      <c r="O30" s="120">
        <f t="shared" si="1"/>
        <v>0</v>
      </c>
      <c r="P30" s="71" t="s">
        <v>1466</v>
      </c>
      <c r="Q30" s="71" t="s">
        <v>884</v>
      </c>
      <c r="R30" s="71"/>
      <c r="S30" s="71"/>
      <c r="T30" s="71"/>
      <c r="U30" s="71"/>
      <c r="V30" s="71"/>
      <c r="W30" s="101">
        <v>0</v>
      </c>
      <c r="X30" s="101">
        <v>0</v>
      </c>
      <c r="Y30" s="101">
        <v>0</v>
      </c>
      <c r="Z30" s="101">
        <v>1</v>
      </c>
      <c r="AA30" s="101">
        <v>0</v>
      </c>
      <c r="AB30" s="101">
        <v>0</v>
      </c>
      <c r="AC30" s="101">
        <v>0</v>
      </c>
      <c r="AD30" s="101">
        <v>1</v>
      </c>
      <c r="AE30" s="101">
        <v>0</v>
      </c>
      <c r="AF30" s="101"/>
      <c r="AG30" s="101"/>
      <c r="AH30" s="101"/>
      <c r="AI30" s="109">
        <v>0</v>
      </c>
      <c r="AJ30" s="109" t="s">
        <v>4450</v>
      </c>
      <c r="AK30" s="109" t="s">
        <v>4450</v>
      </c>
      <c r="AL30" s="109" t="s">
        <v>4450</v>
      </c>
      <c r="AM30" s="9" t="s">
        <v>3835</v>
      </c>
      <c r="AN30" s="9"/>
      <c r="AO30" s="9"/>
      <c r="AP30" s="9"/>
      <c r="AQ30" s="2" t="s">
        <v>4450</v>
      </c>
      <c r="AR30" s="110" t="s">
        <v>4450</v>
      </c>
      <c r="AS30" s="110" t="s">
        <v>4450</v>
      </c>
      <c r="AT30" s="110" t="s">
        <v>4450</v>
      </c>
      <c r="AU30" s="110" t="s">
        <v>4450</v>
      </c>
      <c r="AV30" s="110">
        <v>0</v>
      </c>
      <c r="AW30" s="110" t="s">
        <v>4450</v>
      </c>
      <c r="AX30" s="110" t="s">
        <v>4450</v>
      </c>
      <c r="AY30" s="110" t="s">
        <v>4450</v>
      </c>
      <c r="AZ30" s="8" t="s">
        <v>4450</v>
      </c>
      <c r="BA30" s="8" t="s">
        <v>4450</v>
      </c>
      <c r="BB30" s="8" t="s">
        <v>4450</v>
      </c>
      <c r="BC30" s="8" t="s">
        <v>4450</v>
      </c>
      <c r="BD30" s="8" t="s">
        <v>4450</v>
      </c>
      <c r="BE30" s="8" t="s">
        <v>4450</v>
      </c>
      <c r="BF30" s="8" t="s">
        <v>4450</v>
      </c>
      <c r="BG30" s="8">
        <v>9.0000000000000028E-3</v>
      </c>
      <c r="BJ30" s="8">
        <v>0.9</v>
      </c>
      <c r="BK30" s="8">
        <v>0.1</v>
      </c>
      <c r="BL30" s="8">
        <v>1</v>
      </c>
      <c r="BM30" s="8">
        <v>9.0000000000000028E-3</v>
      </c>
      <c r="BN30" s="23">
        <f t="shared" si="2"/>
        <v>0.9</v>
      </c>
      <c r="BO30" s="23">
        <f t="shared" ref="BO30:BQ30" si="24">BK30*BN30</f>
        <v>9.0000000000000011E-2</v>
      </c>
      <c r="BP30" s="23">
        <f t="shared" si="24"/>
        <v>9.0000000000000011E-2</v>
      </c>
      <c r="BQ30" s="23">
        <f t="shared" si="24"/>
        <v>8.1000000000000039E-4</v>
      </c>
    </row>
    <row r="31" spans="1:69" ht="70" x14ac:dyDescent="0.35">
      <c r="A31" s="102" t="s">
        <v>9</v>
      </c>
      <c r="B31" s="86">
        <v>24</v>
      </c>
      <c r="C31" s="86" t="s">
        <v>4663</v>
      </c>
      <c r="D31" s="2" t="s">
        <v>1394</v>
      </c>
      <c r="E31" s="2" t="s">
        <v>1406</v>
      </c>
      <c r="F31" s="246"/>
      <c r="G31" s="71" t="s">
        <v>1419</v>
      </c>
      <c r="H31" s="71" t="s">
        <v>1467</v>
      </c>
      <c r="I31" s="71" t="s">
        <v>1468</v>
      </c>
      <c r="J31" s="71">
        <v>0.5</v>
      </c>
      <c r="K31" s="71">
        <v>26</v>
      </c>
      <c r="L31" s="101">
        <v>6</v>
      </c>
      <c r="M31" s="101">
        <v>6</v>
      </c>
      <c r="N31" s="120">
        <f t="shared" si="0"/>
        <v>1</v>
      </c>
      <c r="O31" s="120">
        <f t="shared" si="1"/>
        <v>0.23076923076923078</v>
      </c>
      <c r="P31" s="71" t="s">
        <v>1469</v>
      </c>
      <c r="Q31" s="71" t="s">
        <v>884</v>
      </c>
      <c r="R31" s="71"/>
      <c r="S31" s="71"/>
      <c r="T31" s="71"/>
      <c r="U31" s="71"/>
      <c r="V31" s="71"/>
      <c r="W31" s="101">
        <v>6</v>
      </c>
      <c r="X31" s="101">
        <v>7</v>
      </c>
      <c r="Y31" s="101">
        <v>7</v>
      </c>
      <c r="Z31" s="101">
        <v>6</v>
      </c>
      <c r="AA31" s="101">
        <v>6</v>
      </c>
      <c r="AB31" s="101">
        <v>13</v>
      </c>
      <c r="AC31" s="101">
        <v>20</v>
      </c>
      <c r="AD31" s="101">
        <v>26</v>
      </c>
      <c r="AE31" s="101">
        <v>6</v>
      </c>
      <c r="AF31" s="101"/>
      <c r="AG31" s="101"/>
      <c r="AH31" s="101"/>
      <c r="AI31" s="109">
        <v>6</v>
      </c>
      <c r="AJ31" s="109" t="s">
        <v>4450</v>
      </c>
      <c r="AK31" s="109" t="s">
        <v>4450</v>
      </c>
      <c r="AL31" s="109" t="s">
        <v>4450</v>
      </c>
      <c r="AM31" s="9" t="s">
        <v>3841</v>
      </c>
      <c r="AN31" s="9"/>
      <c r="AO31" s="9"/>
      <c r="AP31" s="9"/>
      <c r="AQ31" s="2">
        <v>4.5000000000000005E-2</v>
      </c>
      <c r="AR31" s="110">
        <v>1</v>
      </c>
      <c r="AS31" s="110" t="s">
        <v>4450</v>
      </c>
      <c r="AT31" s="110" t="s">
        <v>4450</v>
      </c>
      <c r="AU31" s="110" t="s">
        <v>4450</v>
      </c>
      <c r="AV31" s="110">
        <v>0.23076923076923078</v>
      </c>
      <c r="AW31" s="110" t="s">
        <v>4450</v>
      </c>
      <c r="AX31" s="110" t="s">
        <v>4450</v>
      </c>
      <c r="AY31" s="110" t="s">
        <v>4450</v>
      </c>
      <c r="AZ31" s="8">
        <v>4.5000000000000005E-2</v>
      </c>
      <c r="BA31" s="8" t="s">
        <v>4450</v>
      </c>
      <c r="BB31" s="8" t="s">
        <v>4450</v>
      </c>
      <c r="BC31" s="8" t="s">
        <v>4450</v>
      </c>
      <c r="BD31" s="8">
        <v>4.5000000000000005E-2</v>
      </c>
      <c r="BE31" s="8">
        <v>4.5000000000000005E-2</v>
      </c>
      <c r="BF31" s="8">
        <v>4.5000000000000005E-2</v>
      </c>
      <c r="BG31" s="8">
        <v>4.5000000000000005E-2</v>
      </c>
      <c r="BJ31" s="8">
        <v>0.9</v>
      </c>
      <c r="BK31" s="8">
        <v>0.1</v>
      </c>
      <c r="BL31" s="8">
        <v>1</v>
      </c>
      <c r="BM31" s="8">
        <v>4.5000000000000005E-2</v>
      </c>
      <c r="BN31" s="23">
        <f t="shared" si="2"/>
        <v>0.9</v>
      </c>
      <c r="BO31" s="23">
        <f t="shared" ref="BO31:BQ31" si="25">BK31*BN31</f>
        <v>9.0000000000000011E-2</v>
      </c>
      <c r="BP31" s="23">
        <f t="shared" si="25"/>
        <v>9.0000000000000011E-2</v>
      </c>
      <c r="BQ31" s="23">
        <f t="shared" si="25"/>
        <v>4.0500000000000006E-3</v>
      </c>
    </row>
    <row r="32" spans="1:69" ht="30" x14ac:dyDescent="0.35">
      <c r="A32" s="102" t="s">
        <v>9</v>
      </c>
      <c r="B32" s="86">
        <v>25</v>
      </c>
      <c r="C32" s="86" t="s">
        <v>4664</v>
      </c>
      <c r="D32" s="2" t="s">
        <v>1394</v>
      </c>
      <c r="E32" s="2" t="s">
        <v>1406</v>
      </c>
      <c r="F32" s="246"/>
      <c r="G32" s="71" t="s">
        <v>1419</v>
      </c>
      <c r="H32" s="71" t="s">
        <v>1470</v>
      </c>
      <c r="I32" s="71" t="s">
        <v>1460</v>
      </c>
      <c r="J32" s="71">
        <v>0.2</v>
      </c>
      <c r="K32" s="71">
        <v>4</v>
      </c>
      <c r="L32" s="101">
        <v>1</v>
      </c>
      <c r="M32" s="101">
        <v>1</v>
      </c>
      <c r="N32" s="120">
        <f t="shared" si="0"/>
        <v>1</v>
      </c>
      <c r="O32" s="120">
        <f t="shared" si="1"/>
        <v>0.25</v>
      </c>
      <c r="P32" s="71" t="s">
        <v>1449</v>
      </c>
      <c r="Q32" s="71" t="s">
        <v>884</v>
      </c>
      <c r="R32" s="71"/>
      <c r="S32" s="71"/>
      <c r="T32" s="71"/>
      <c r="U32" s="71"/>
      <c r="V32" s="71"/>
      <c r="W32" s="101">
        <v>1</v>
      </c>
      <c r="X32" s="101">
        <v>1</v>
      </c>
      <c r="Y32" s="101">
        <v>1</v>
      </c>
      <c r="Z32" s="101">
        <v>1</v>
      </c>
      <c r="AA32" s="101">
        <v>1</v>
      </c>
      <c r="AB32" s="101">
        <v>2</v>
      </c>
      <c r="AC32" s="101">
        <v>3</v>
      </c>
      <c r="AD32" s="101">
        <v>4</v>
      </c>
      <c r="AE32" s="101">
        <v>1</v>
      </c>
      <c r="AF32" s="101"/>
      <c r="AG32" s="101"/>
      <c r="AH32" s="101"/>
      <c r="AI32" s="109">
        <v>1</v>
      </c>
      <c r="AJ32" s="109" t="s">
        <v>4450</v>
      </c>
      <c r="AK32" s="109" t="s">
        <v>4450</v>
      </c>
      <c r="AL32" s="109" t="s">
        <v>4450</v>
      </c>
      <c r="AM32" s="9" t="s">
        <v>3842</v>
      </c>
      <c r="AN32" s="9"/>
      <c r="AO32" s="9"/>
      <c r="AP32" s="9"/>
      <c r="AQ32" s="2">
        <v>1.8000000000000006E-2</v>
      </c>
      <c r="AR32" s="110">
        <v>1</v>
      </c>
      <c r="AS32" s="110" t="s">
        <v>4450</v>
      </c>
      <c r="AT32" s="110" t="s">
        <v>4450</v>
      </c>
      <c r="AU32" s="110" t="s">
        <v>4450</v>
      </c>
      <c r="AV32" s="110">
        <v>0.25</v>
      </c>
      <c r="AW32" s="110" t="s">
        <v>4450</v>
      </c>
      <c r="AX32" s="110" t="s">
        <v>4450</v>
      </c>
      <c r="AY32" s="110" t="s">
        <v>4450</v>
      </c>
      <c r="AZ32" s="8">
        <v>1.8000000000000006E-2</v>
      </c>
      <c r="BA32" s="8" t="s">
        <v>4450</v>
      </c>
      <c r="BB32" s="8" t="s">
        <v>4450</v>
      </c>
      <c r="BC32" s="8" t="s">
        <v>4450</v>
      </c>
      <c r="BD32" s="8">
        <v>1.8000000000000006E-2</v>
      </c>
      <c r="BE32" s="8">
        <v>1.8000000000000006E-2</v>
      </c>
      <c r="BF32" s="8">
        <v>1.8000000000000006E-2</v>
      </c>
      <c r="BG32" s="8">
        <v>1.8000000000000006E-2</v>
      </c>
      <c r="BJ32" s="8">
        <v>0.9</v>
      </c>
      <c r="BK32" s="8">
        <v>0.1</v>
      </c>
      <c r="BL32" s="8">
        <v>1</v>
      </c>
      <c r="BM32" s="8">
        <v>1.8000000000000006E-2</v>
      </c>
      <c r="BN32" s="23">
        <f t="shared" si="2"/>
        <v>0.9</v>
      </c>
      <c r="BO32" s="23">
        <f t="shared" ref="BO32:BQ32" si="26">BK32*BN32</f>
        <v>9.0000000000000011E-2</v>
      </c>
      <c r="BP32" s="23">
        <f t="shared" si="26"/>
        <v>9.0000000000000011E-2</v>
      </c>
      <c r="BQ32" s="23">
        <f t="shared" si="26"/>
        <v>1.6200000000000008E-3</v>
      </c>
    </row>
    <row r="33" spans="1:69" ht="20" x14ac:dyDescent="0.35">
      <c r="A33" s="102" t="s">
        <v>11</v>
      </c>
      <c r="B33" s="86">
        <v>1</v>
      </c>
      <c r="C33" s="86" t="s">
        <v>4457</v>
      </c>
      <c r="D33" s="2" t="s">
        <v>1471</v>
      </c>
      <c r="E33" s="2" t="s">
        <v>1476</v>
      </c>
      <c r="F33" s="247" t="s">
        <v>10</v>
      </c>
      <c r="G33" s="71" t="s">
        <v>1505</v>
      </c>
      <c r="H33" s="71" t="s">
        <v>1532</v>
      </c>
      <c r="I33" s="71" t="s">
        <v>854</v>
      </c>
      <c r="J33" s="71">
        <v>1</v>
      </c>
      <c r="K33" s="71">
        <v>4</v>
      </c>
      <c r="L33" s="101">
        <v>1</v>
      </c>
      <c r="M33" s="101">
        <v>1</v>
      </c>
      <c r="N33" s="120">
        <f t="shared" si="0"/>
        <v>1</v>
      </c>
      <c r="O33" s="120">
        <f t="shared" si="1"/>
        <v>0.25</v>
      </c>
      <c r="P33" s="71" t="s">
        <v>881</v>
      </c>
      <c r="Q33" s="71" t="s">
        <v>867</v>
      </c>
      <c r="R33" s="71"/>
      <c r="S33" s="71"/>
      <c r="T33" s="71"/>
      <c r="U33" s="71"/>
      <c r="V33" s="71"/>
      <c r="W33" s="101">
        <v>1</v>
      </c>
      <c r="X33" s="101">
        <v>1</v>
      </c>
      <c r="Y33" s="101">
        <v>1</v>
      </c>
      <c r="Z33" s="101">
        <v>1</v>
      </c>
      <c r="AA33" s="101">
        <v>1</v>
      </c>
      <c r="AB33" s="101">
        <v>2</v>
      </c>
      <c r="AC33" s="101">
        <v>3</v>
      </c>
      <c r="AD33" s="101">
        <v>4</v>
      </c>
      <c r="AE33" s="101">
        <v>1</v>
      </c>
      <c r="AF33" s="101"/>
      <c r="AG33" s="101"/>
      <c r="AH33" s="101"/>
      <c r="AI33" s="109">
        <v>1</v>
      </c>
      <c r="AJ33" s="109" t="s">
        <v>4450</v>
      </c>
      <c r="AK33" s="109" t="s">
        <v>4450</v>
      </c>
      <c r="AL33" s="109" t="s">
        <v>4450</v>
      </c>
      <c r="AM33" s="9" t="s">
        <v>3843</v>
      </c>
      <c r="AN33" s="9"/>
      <c r="AO33" s="9"/>
      <c r="AP33" s="9"/>
      <c r="AQ33" s="2">
        <v>2.5000000000000001E-2</v>
      </c>
      <c r="AR33" s="110">
        <v>1</v>
      </c>
      <c r="AS33" s="110" t="s">
        <v>4450</v>
      </c>
      <c r="AT33" s="110" t="s">
        <v>4450</v>
      </c>
      <c r="AU33" s="110" t="s">
        <v>4450</v>
      </c>
      <c r="AV33" s="110">
        <v>0.25</v>
      </c>
      <c r="AW33" s="110" t="s">
        <v>4450</v>
      </c>
      <c r="AX33" s="110" t="s">
        <v>4450</v>
      </c>
      <c r="AY33" s="110" t="s">
        <v>4450</v>
      </c>
      <c r="AZ33" s="8">
        <v>2.5000000000000001E-2</v>
      </c>
      <c r="BA33" s="8" t="s">
        <v>4450</v>
      </c>
      <c r="BB33" s="8" t="s">
        <v>4450</v>
      </c>
      <c r="BC33" s="8" t="s">
        <v>4450</v>
      </c>
      <c r="BD33" s="8">
        <v>2.5000000000000001E-2</v>
      </c>
      <c r="BE33" s="8">
        <v>2.5000000000000001E-2</v>
      </c>
      <c r="BF33" s="8">
        <v>2.5000000000000001E-2</v>
      </c>
      <c r="BG33" s="8">
        <v>2.5000000000000001E-2</v>
      </c>
      <c r="BJ33" s="8">
        <v>0.1</v>
      </c>
      <c r="BK33" s="8">
        <v>0.25</v>
      </c>
      <c r="BL33" s="8">
        <v>1</v>
      </c>
      <c r="BM33" s="8">
        <v>2.5000000000000001E-2</v>
      </c>
      <c r="BN33" s="23">
        <f t="shared" si="2"/>
        <v>0.1</v>
      </c>
      <c r="BO33" s="23">
        <f t="shared" ref="BO33:BQ33" si="27">BK33*BN33</f>
        <v>2.5000000000000001E-2</v>
      </c>
      <c r="BP33" s="23">
        <f t="shared" si="27"/>
        <v>2.5000000000000001E-2</v>
      </c>
      <c r="BQ33" s="23">
        <f t="shared" si="27"/>
        <v>6.2500000000000012E-4</v>
      </c>
    </row>
    <row r="34" spans="1:69" ht="20" x14ac:dyDescent="0.35">
      <c r="A34" s="102" t="s">
        <v>11</v>
      </c>
      <c r="B34" s="86">
        <v>2</v>
      </c>
      <c r="C34" s="86" t="s">
        <v>4458</v>
      </c>
      <c r="D34" s="2" t="s">
        <v>1471</v>
      </c>
      <c r="E34" s="2" t="s">
        <v>1477</v>
      </c>
      <c r="F34" s="247"/>
      <c r="G34" s="71" t="s">
        <v>1506</v>
      </c>
      <c r="H34" s="71" t="s">
        <v>1533</v>
      </c>
      <c r="I34" s="71" t="s">
        <v>860</v>
      </c>
      <c r="J34" s="71">
        <v>0.25</v>
      </c>
      <c r="K34" s="71">
        <v>12</v>
      </c>
      <c r="L34" s="101">
        <v>3</v>
      </c>
      <c r="M34" s="101">
        <v>3</v>
      </c>
      <c r="N34" s="120">
        <f t="shared" si="0"/>
        <v>1</v>
      </c>
      <c r="O34" s="120">
        <f t="shared" si="1"/>
        <v>0.25</v>
      </c>
      <c r="P34" s="71" t="s">
        <v>869</v>
      </c>
      <c r="Q34" s="71" t="s">
        <v>868</v>
      </c>
      <c r="R34" s="71"/>
      <c r="S34" s="71"/>
      <c r="T34" s="71"/>
      <c r="U34" s="71"/>
      <c r="V34" s="71"/>
      <c r="W34" s="101">
        <v>3</v>
      </c>
      <c r="X34" s="101">
        <v>3</v>
      </c>
      <c r="Y34" s="101">
        <v>3</v>
      </c>
      <c r="Z34" s="101">
        <v>3</v>
      </c>
      <c r="AA34" s="101">
        <v>3</v>
      </c>
      <c r="AB34" s="101">
        <v>6</v>
      </c>
      <c r="AC34" s="101">
        <v>9</v>
      </c>
      <c r="AD34" s="101">
        <v>12</v>
      </c>
      <c r="AE34" s="101">
        <v>3</v>
      </c>
      <c r="AF34" s="101"/>
      <c r="AG34" s="101"/>
      <c r="AH34" s="101"/>
      <c r="AI34" s="109">
        <v>3</v>
      </c>
      <c r="AJ34" s="109" t="s">
        <v>4450</v>
      </c>
      <c r="AK34" s="109" t="s">
        <v>4450</v>
      </c>
      <c r="AL34" s="109" t="s">
        <v>4450</v>
      </c>
      <c r="AM34" s="9" t="s">
        <v>3844</v>
      </c>
      <c r="AN34" s="9"/>
      <c r="AO34" s="9"/>
      <c r="AP34" s="9"/>
      <c r="AQ34" s="2">
        <v>6.2500000000000003E-3</v>
      </c>
      <c r="AR34" s="110">
        <v>1</v>
      </c>
      <c r="AS34" s="110" t="s">
        <v>4450</v>
      </c>
      <c r="AT34" s="110" t="s">
        <v>4450</v>
      </c>
      <c r="AU34" s="110" t="s">
        <v>4450</v>
      </c>
      <c r="AV34" s="110">
        <v>0.25</v>
      </c>
      <c r="AW34" s="110" t="s">
        <v>4450</v>
      </c>
      <c r="AX34" s="110" t="s">
        <v>4450</v>
      </c>
      <c r="AY34" s="110" t="s">
        <v>4450</v>
      </c>
      <c r="AZ34" s="8">
        <v>6.2500000000000003E-3</v>
      </c>
      <c r="BA34" s="8" t="s">
        <v>4450</v>
      </c>
      <c r="BB34" s="8" t="s">
        <v>4450</v>
      </c>
      <c r="BC34" s="8" t="s">
        <v>4450</v>
      </c>
      <c r="BD34" s="8">
        <v>6.2500000000000003E-3</v>
      </c>
      <c r="BE34" s="8">
        <v>6.2500000000000003E-3</v>
      </c>
      <c r="BF34" s="8">
        <v>6.2500000000000003E-3</v>
      </c>
      <c r="BG34" s="8">
        <v>6.2500000000000003E-3</v>
      </c>
      <c r="BJ34" s="8">
        <v>0.1</v>
      </c>
      <c r="BK34" s="8">
        <v>0.25</v>
      </c>
      <c r="BL34" s="8">
        <v>1</v>
      </c>
      <c r="BM34" s="8">
        <v>6.2500000000000003E-3</v>
      </c>
      <c r="BN34" s="23">
        <f t="shared" si="2"/>
        <v>0.1</v>
      </c>
      <c r="BO34" s="23">
        <f t="shared" ref="BO34:BQ34" si="28">BK34*BN34</f>
        <v>2.5000000000000001E-2</v>
      </c>
      <c r="BP34" s="23">
        <f t="shared" si="28"/>
        <v>2.5000000000000001E-2</v>
      </c>
      <c r="BQ34" s="23">
        <f t="shared" si="28"/>
        <v>1.5625000000000003E-4</v>
      </c>
    </row>
    <row r="35" spans="1:69" ht="30" x14ac:dyDescent="0.35">
      <c r="A35" s="102" t="s">
        <v>11</v>
      </c>
      <c r="B35" s="86">
        <v>3</v>
      </c>
      <c r="C35" s="86" t="s">
        <v>4459</v>
      </c>
      <c r="D35" s="2" t="s">
        <v>1471</v>
      </c>
      <c r="E35" s="2" t="s">
        <v>1477</v>
      </c>
      <c r="F35" s="247"/>
      <c r="G35" s="71" t="s">
        <v>1506</v>
      </c>
      <c r="H35" s="71" t="s">
        <v>1534</v>
      </c>
      <c r="I35" s="71" t="s">
        <v>861</v>
      </c>
      <c r="J35" s="71">
        <v>0.25</v>
      </c>
      <c r="K35" s="71">
        <v>1</v>
      </c>
      <c r="L35" s="101">
        <v>1</v>
      </c>
      <c r="M35" s="101">
        <v>1</v>
      </c>
      <c r="N35" s="120">
        <f t="shared" si="0"/>
        <v>1</v>
      </c>
      <c r="O35" s="120">
        <f t="shared" si="1"/>
        <v>1</v>
      </c>
      <c r="P35" s="71" t="s">
        <v>870</v>
      </c>
      <c r="Q35" s="71" t="s">
        <v>868</v>
      </c>
      <c r="R35" s="71"/>
      <c r="S35" s="71"/>
      <c r="T35" s="71"/>
      <c r="U35" s="71"/>
      <c r="V35" s="71"/>
      <c r="W35" s="101">
        <v>1</v>
      </c>
      <c r="X35" s="101">
        <v>0</v>
      </c>
      <c r="Y35" s="101">
        <v>0</v>
      </c>
      <c r="Z35" s="101">
        <v>0</v>
      </c>
      <c r="AA35" s="101">
        <v>1</v>
      </c>
      <c r="AB35" s="101">
        <v>1</v>
      </c>
      <c r="AC35" s="101">
        <v>1</v>
      </c>
      <c r="AD35" s="101">
        <v>1</v>
      </c>
      <c r="AE35" s="101">
        <v>1</v>
      </c>
      <c r="AF35" s="101"/>
      <c r="AG35" s="101"/>
      <c r="AH35" s="101"/>
      <c r="AI35" s="109">
        <v>1</v>
      </c>
      <c r="AJ35" s="109" t="s">
        <v>4450</v>
      </c>
      <c r="AK35" s="109" t="s">
        <v>4450</v>
      </c>
      <c r="AL35" s="109" t="s">
        <v>4450</v>
      </c>
      <c r="AM35" s="9" t="s">
        <v>3845</v>
      </c>
      <c r="AN35" s="9"/>
      <c r="AO35" s="9"/>
      <c r="AP35" s="9"/>
      <c r="AQ35" s="2">
        <v>6.2500000000000003E-3</v>
      </c>
      <c r="AR35" s="110">
        <v>1</v>
      </c>
      <c r="AS35" s="110" t="s">
        <v>4450</v>
      </c>
      <c r="AT35" s="110" t="s">
        <v>4450</v>
      </c>
      <c r="AU35" s="110" t="s">
        <v>4450</v>
      </c>
      <c r="AV35" s="110">
        <v>1</v>
      </c>
      <c r="AW35" s="110" t="s">
        <v>4450</v>
      </c>
      <c r="AX35" s="110" t="s">
        <v>4450</v>
      </c>
      <c r="AY35" s="110" t="s">
        <v>4450</v>
      </c>
      <c r="AZ35" s="8">
        <v>6.2500000000000003E-3</v>
      </c>
      <c r="BA35" s="8" t="s">
        <v>4450</v>
      </c>
      <c r="BB35" s="8" t="s">
        <v>4450</v>
      </c>
      <c r="BC35" s="8" t="s">
        <v>4450</v>
      </c>
      <c r="BD35" s="8">
        <v>6.2500000000000003E-3</v>
      </c>
      <c r="BE35" s="8" t="s">
        <v>4450</v>
      </c>
      <c r="BF35" s="8" t="s">
        <v>4450</v>
      </c>
      <c r="BG35" s="8" t="s">
        <v>4450</v>
      </c>
      <c r="BJ35" s="8">
        <v>0.1</v>
      </c>
      <c r="BK35" s="8">
        <v>0.25</v>
      </c>
      <c r="BL35" s="8">
        <v>1</v>
      </c>
      <c r="BM35" s="8">
        <v>6.2500000000000003E-3</v>
      </c>
      <c r="BN35" s="23">
        <f t="shared" si="2"/>
        <v>0.1</v>
      </c>
      <c r="BO35" s="23">
        <f t="shared" ref="BO35:BQ35" si="29">BK35*BN35</f>
        <v>2.5000000000000001E-2</v>
      </c>
      <c r="BP35" s="23">
        <f t="shared" si="29"/>
        <v>2.5000000000000001E-2</v>
      </c>
      <c r="BQ35" s="23">
        <f t="shared" si="29"/>
        <v>1.5625000000000003E-4</v>
      </c>
    </row>
    <row r="36" spans="1:69" ht="30" x14ac:dyDescent="0.35">
      <c r="A36" s="102" t="s">
        <v>11</v>
      </c>
      <c r="B36" s="86">
        <v>4</v>
      </c>
      <c r="C36" s="86" t="s">
        <v>4460</v>
      </c>
      <c r="D36" s="2" t="s">
        <v>1471</v>
      </c>
      <c r="E36" s="2" t="s">
        <v>1477</v>
      </c>
      <c r="F36" s="247"/>
      <c r="G36" s="71" t="s">
        <v>1506</v>
      </c>
      <c r="H36" s="71" t="s">
        <v>1535</v>
      </c>
      <c r="I36" s="71" t="s">
        <v>855</v>
      </c>
      <c r="J36" s="71">
        <v>0.25</v>
      </c>
      <c r="K36" s="71">
        <v>4</v>
      </c>
      <c r="L36" s="101">
        <v>1</v>
      </c>
      <c r="M36" s="101">
        <v>1</v>
      </c>
      <c r="N36" s="120">
        <f t="shared" si="0"/>
        <v>1</v>
      </c>
      <c r="O36" s="120">
        <f t="shared" si="1"/>
        <v>0.25</v>
      </c>
      <c r="P36" s="71" t="s">
        <v>871</v>
      </c>
      <c r="Q36" s="71" t="s">
        <v>868</v>
      </c>
      <c r="R36" s="71"/>
      <c r="S36" s="71"/>
      <c r="T36" s="71"/>
      <c r="U36" s="71"/>
      <c r="V36" s="71"/>
      <c r="W36" s="101">
        <v>1</v>
      </c>
      <c r="X36" s="101">
        <v>1</v>
      </c>
      <c r="Y36" s="101">
        <v>1</v>
      </c>
      <c r="Z36" s="101">
        <v>1</v>
      </c>
      <c r="AA36" s="101">
        <v>1</v>
      </c>
      <c r="AB36" s="101">
        <v>2</v>
      </c>
      <c r="AC36" s="101">
        <v>3</v>
      </c>
      <c r="AD36" s="101">
        <v>4</v>
      </c>
      <c r="AE36" s="101">
        <v>1</v>
      </c>
      <c r="AF36" s="101"/>
      <c r="AG36" s="101"/>
      <c r="AH36" s="101"/>
      <c r="AI36" s="109">
        <v>1</v>
      </c>
      <c r="AJ36" s="109" t="s">
        <v>4450</v>
      </c>
      <c r="AK36" s="109" t="s">
        <v>4450</v>
      </c>
      <c r="AL36" s="109" t="s">
        <v>4450</v>
      </c>
      <c r="AM36" s="9" t="s">
        <v>3846</v>
      </c>
      <c r="AN36" s="9"/>
      <c r="AO36" s="9"/>
      <c r="AP36" s="9"/>
      <c r="AQ36" s="2">
        <v>6.2500000000000003E-3</v>
      </c>
      <c r="AR36" s="110">
        <v>1</v>
      </c>
      <c r="AS36" s="110" t="s">
        <v>4450</v>
      </c>
      <c r="AT36" s="110" t="s">
        <v>4450</v>
      </c>
      <c r="AU36" s="110" t="s">
        <v>4450</v>
      </c>
      <c r="AV36" s="110">
        <v>0.25</v>
      </c>
      <c r="AW36" s="110" t="s">
        <v>4450</v>
      </c>
      <c r="AX36" s="110" t="s">
        <v>4450</v>
      </c>
      <c r="AY36" s="110" t="s">
        <v>4450</v>
      </c>
      <c r="AZ36" s="8">
        <v>6.2500000000000003E-3</v>
      </c>
      <c r="BA36" s="8" t="s">
        <v>4450</v>
      </c>
      <c r="BB36" s="8" t="s">
        <v>4450</v>
      </c>
      <c r="BC36" s="8" t="s">
        <v>4450</v>
      </c>
      <c r="BD36" s="8">
        <v>6.2500000000000003E-3</v>
      </c>
      <c r="BE36" s="8">
        <v>6.2500000000000003E-3</v>
      </c>
      <c r="BF36" s="8">
        <v>6.2500000000000003E-3</v>
      </c>
      <c r="BG36" s="8">
        <v>6.2500000000000003E-3</v>
      </c>
      <c r="BJ36" s="8">
        <v>0.1</v>
      </c>
      <c r="BK36" s="8">
        <v>0.25</v>
      </c>
      <c r="BL36" s="8">
        <v>1</v>
      </c>
      <c r="BM36" s="8">
        <v>6.2500000000000003E-3</v>
      </c>
      <c r="BN36" s="23">
        <f t="shared" si="2"/>
        <v>0.1</v>
      </c>
      <c r="BO36" s="23">
        <f t="shared" ref="BO36:BQ36" si="30">BK36*BN36</f>
        <v>2.5000000000000001E-2</v>
      </c>
      <c r="BP36" s="23">
        <f t="shared" si="30"/>
        <v>2.5000000000000001E-2</v>
      </c>
      <c r="BQ36" s="23">
        <f t="shared" si="30"/>
        <v>1.5625000000000003E-4</v>
      </c>
    </row>
    <row r="37" spans="1:69" ht="30" x14ac:dyDescent="0.35">
      <c r="A37" s="102" t="s">
        <v>11</v>
      </c>
      <c r="B37" s="86">
        <v>5</v>
      </c>
      <c r="C37" s="86" t="s">
        <v>4461</v>
      </c>
      <c r="D37" s="2" t="s">
        <v>1471</v>
      </c>
      <c r="E37" s="2" t="s">
        <v>1477</v>
      </c>
      <c r="F37" s="247"/>
      <c r="G37" s="71" t="s">
        <v>1506</v>
      </c>
      <c r="H37" s="71" t="s">
        <v>1536</v>
      </c>
      <c r="I37" s="71" t="s">
        <v>858</v>
      </c>
      <c r="J37" s="71">
        <v>0.25</v>
      </c>
      <c r="K37" s="71">
        <v>4</v>
      </c>
      <c r="L37" s="101">
        <v>1</v>
      </c>
      <c r="M37" s="101">
        <v>1</v>
      </c>
      <c r="N37" s="120">
        <f t="shared" si="0"/>
        <v>1</v>
      </c>
      <c r="O37" s="120">
        <f t="shared" si="1"/>
        <v>0.25</v>
      </c>
      <c r="P37" s="71" t="s">
        <v>872</v>
      </c>
      <c r="Q37" s="71" t="s">
        <v>868</v>
      </c>
      <c r="R37" s="71"/>
      <c r="S37" s="71"/>
      <c r="T37" s="71"/>
      <c r="U37" s="71"/>
      <c r="V37" s="71"/>
      <c r="W37" s="101">
        <v>1</v>
      </c>
      <c r="X37" s="101">
        <v>1</v>
      </c>
      <c r="Y37" s="101">
        <v>1</v>
      </c>
      <c r="Z37" s="101">
        <v>1</v>
      </c>
      <c r="AA37" s="101">
        <v>1</v>
      </c>
      <c r="AB37" s="101">
        <v>2</v>
      </c>
      <c r="AC37" s="101">
        <v>3</v>
      </c>
      <c r="AD37" s="101">
        <v>4</v>
      </c>
      <c r="AE37" s="101">
        <v>1</v>
      </c>
      <c r="AF37" s="101"/>
      <c r="AG37" s="101"/>
      <c r="AH37" s="101"/>
      <c r="AI37" s="109">
        <v>1</v>
      </c>
      <c r="AJ37" s="109" t="s">
        <v>4450</v>
      </c>
      <c r="AK37" s="109" t="s">
        <v>4450</v>
      </c>
      <c r="AL37" s="109" t="s">
        <v>4450</v>
      </c>
      <c r="AM37" s="9" t="s">
        <v>3847</v>
      </c>
      <c r="AN37" s="9"/>
      <c r="AO37" s="9"/>
      <c r="AP37" s="9"/>
      <c r="AQ37" s="2">
        <v>6.2500000000000003E-3</v>
      </c>
      <c r="AR37" s="110">
        <v>1</v>
      </c>
      <c r="AS37" s="110" t="s">
        <v>4450</v>
      </c>
      <c r="AT37" s="110" t="s">
        <v>4450</v>
      </c>
      <c r="AU37" s="110" t="s">
        <v>4450</v>
      </c>
      <c r="AV37" s="110">
        <v>0.25</v>
      </c>
      <c r="AW37" s="110" t="s">
        <v>4450</v>
      </c>
      <c r="AX37" s="110" t="s">
        <v>4450</v>
      </c>
      <c r="AY37" s="110" t="s">
        <v>4450</v>
      </c>
      <c r="AZ37" s="8">
        <v>6.2500000000000003E-3</v>
      </c>
      <c r="BA37" s="8" t="s">
        <v>4450</v>
      </c>
      <c r="BB37" s="8" t="s">
        <v>4450</v>
      </c>
      <c r="BC37" s="8" t="s">
        <v>4450</v>
      </c>
      <c r="BD37" s="8">
        <v>6.2500000000000003E-3</v>
      </c>
      <c r="BE37" s="8">
        <v>6.2500000000000003E-3</v>
      </c>
      <c r="BF37" s="8">
        <v>6.2500000000000003E-3</v>
      </c>
      <c r="BG37" s="8">
        <v>6.2500000000000003E-3</v>
      </c>
      <c r="BJ37" s="8">
        <v>0.1</v>
      </c>
      <c r="BK37" s="8">
        <v>0.25</v>
      </c>
      <c r="BL37" s="8">
        <v>1</v>
      </c>
      <c r="BM37" s="8">
        <v>6.2500000000000003E-3</v>
      </c>
      <c r="BN37" s="23">
        <f t="shared" si="2"/>
        <v>0.1</v>
      </c>
      <c r="BO37" s="23">
        <f t="shared" ref="BO37:BQ37" si="31">BK37*BN37</f>
        <v>2.5000000000000001E-2</v>
      </c>
      <c r="BP37" s="23">
        <f t="shared" si="31"/>
        <v>2.5000000000000001E-2</v>
      </c>
      <c r="BQ37" s="23">
        <f t="shared" si="31"/>
        <v>1.5625000000000003E-4</v>
      </c>
    </row>
    <row r="38" spans="1:69" ht="20" x14ac:dyDescent="0.35">
      <c r="A38" s="102" t="s">
        <v>11</v>
      </c>
      <c r="B38" s="86">
        <v>6</v>
      </c>
      <c r="C38" s="86" t="s">
        <v>4462</v>
      </c>
      <c r="D38" s="2" t="s">
        <v>1471</v>
      </c>
      <c r="E38" s="2" t="s">
        <v>1478</v>
      </c>
      <c r="F38" s="247"/>
      <c r="G38" s="71" t="s">
        <v>1507</v>
      </c>
      <c r="H38" s="71" t="s">
        <v>1537</v>
      </c>
      <c r="I38" s="71" t="s">
        <v>1303</v>
      </c>
      <c r="J38" s="71">
        <v>0.15</v>
      </c>
      <c r="K38" s="71">
        <v>1</v>
      </c>
      <c r="L38" s="101">
        <v>1</v>
      </c>
      <c r="M38" s="101">
        <v>1</v>
      </c>
      <c r="N38" s="120">
        <f t="shared" si="0"/>
        <v>1</v>
      </c>
      <c r="O38" s="120">
        <f t="shared" si="1"/>
        <v>1</v>
      </c>
      <c r="P38" s="71" t="s">
        <v>873</v>
      </c>
      <c r="Q38" s="71" t="s">
        <v>874</v>
      </c>
      <c r="R38" s="71"/>
      <c r="S38" s="71"/>
      <c r="T38" s="71"/>
      <c r="U38" s="71"/>
      <c r="V38" s="71"/>
      <c r="W38" s="101">
        <v>1</v>
      </c>
      <c r="X38" s="101">
        <v>0</v>
      </c>
      <c r="Y38" s="101">
        <v>0</v>
      </c>
      <c r="Z38" s="101">
        <v>0</v>
      </c>
      <c r="AA38" s="101">
        <v>1</v>
      </c>
      <c r="AB38" s="101">
        <v>1</v>
      </c>
      <c r="AC38" s="101">
        <v>1</v>
      </c>
      <c r="AD38" s="101">
        <v>1</v>
      </c>
      <c r="AE38" s="101">
        <v>1</v>
      </c>
      <c r="AF38" s="101"/>
      <c r="AG38" s="101"/>
      <c r="AH38" s="101"/>
      <c r="AI38" s="109">
        <v>1</v>
      </c>
      <c r="AJ38" s="109" t="s">
        <v>4450</v>
      </c>
      <c r="AK38" s="109" t="s">
        <v>4450</v>
      </c>
      <c r="AL38" s="109" t="s">
        <v>4450</v>
      </c>
      <c r="AM38" s="9" t="s">
        <v>3848</v>
      </c>
      <c r="AN38" s="9"/>
      <c r="AO38" s="9"/>
      <c r="AP38" s="9"/>
      <c r="AQ38" s="2">
        <v>3.7499999999999999E-3</v>
      </c>
      <c r="AR38" s="110">
        <v>1</v>
      </c>
      <c r="AS38" s="110" t="s">
        <v>4450</v>
      </c>
      <c r="AT38" s="110" t="s">
        <v>4450</v>
      </c>
      <c r="AU38" s="110" t="s">
        <v>4450</v>
      </c>
      <c r="AV38" s="110">
        <v>1</v>
      </c>
      <c r="AW38" s="110" t="s">
        <v>4450</v>
      </c>
      <c r="AX38" s="110" t="s">
        <v>4450</v>
      </c>
      <c r="AY38" s="110" t="s">
        <v>4450</v>
      </c>
      <c r="AZ38" s="8">
        <v>3.7499999999999999E-3</v>
      </c>
      <c r="BA38" s="8" t="s">
        <v>4450</v>
      </c>
      <c r="BB38" s="8" t="s">
        <v>4450</v>
      </c>
      <c r="BC38" s="8" t="s">
        <v>4450</v>
      </c>
      <c r="BD38" s="8">
        <v>3.7499999999999999E-3</v>
      </c>
      <c r="BE38" s="8" t="s">
        <v>4450</v>
      </c>
      <c r="BF38" s="8" t="s">
        <v>4450</v>
      </c>
      <c r="BG38" s="8" t="s">
        <v>4450</v>
      </c>
      <c r="BJ38" s="8">
        <v>0.1</v>
      </c>
      <c r="BK38" s="8">
        <v>0.25</v>
      </c>
      <c r="BL38" s="8">
        <v>1</v>
      </c>
      <c r="BM38" s="8">
        <v>3.7499999999999999E-3</v>
      </c>
      <c r="BN38" s="23">
        <f t="shared" si="2"/>
        <v>0.1</v>
      </c>
      <c r="BO38" s="23">
        <f t="shared" ref="BO38:BQ38" si="32">BK38*BN38</f>
        <v>2.5000000000000001E-2</v>
      </c>
      <c r="BP38" s="23">
        <f t="shared" si="32"/>
        <v>2.5000000000000001E-2</v>
      </c>
      <c r="BQ38" s="23">
        <f t="shared" si="32"/>
        <v>9.3750000000000002E-5</v>
      </c>
    </row>
    <row r="39" spans="1:69" ht="30" x14ac:dyDescent="0.35">
      <c r="A39" s="102" t="s">
        <v>11</v>
      </c>
      <c r="B39" s="86">
        <v>7</v>
      </c>
      <c r="C39" s="86" t="s">
        <v>4463</v>
      </c>
      <c r="D39" s="2" t="s">
        <v>1471</v>
      </c>
      <c r="E39" s="2" t="s">
        <v>1478</v>
      </c>
      <c r="F39" s="247"/>
      <c r="G39" s="71" t="s">
        <v>1507</v>
      </c>
      <c r="H39" s="71" t="s">
        <v>1538</v>
      </c>
      <c r="I39" s="71" t="s">
        <v>859</v>
      </c>
      <c r="J39" s="71">
        <v>0.7</v>
      </c>
      <c r="K39" s="71">
        <v>4</v>
      </c>
      <c r="L39" s="101">
        <v>1</v>
      </c>
      <c r="M39" s="101">
        <v>1</v>
      </c>
      <c r="N39" s="120">
        <f t="shared" si="0"/>
        <v>1</v>
      </c>
      <c r="O39" s="120">
        <f t="shared" si="1"/>
        <v>0.25</v>
      </c>
      <c r="P39" s="71" t="s">
        <v>875</v>
      </c>
      <c r="Q39" s="71" t="s">
        <v>874</v>
      </c>
      <c r="R39" s="71"/>
      <c r="S39" s="71"/>
      <c r="T39" s="71"/>
      <c r="U39" s="71"/>
      <c r="V39" s="71"/>
      <c r="W39" s="101">
        <v>1</v>
      </c>
      <c r="X39" s="101">
        <v>1</v>
      </c>
      <c r="Y39" s="101">
        <v>1</v>
      </c>
      <c r="Z39" s="101">
        <v>1</v>
      </c>
      <c r="AA39" s="101">
        <v>1</v>
      </c>
      <c r="AB39" s="101">
        <v>2</v>
      </c>
      <c r="AC39" s="101">
        <v>3</v>
      </c>
      <c r="AD39" s="101">
        <v>4</v>
      </c>
      <c r="AE39" s="101">
        <v>1</v>
      </c>
      <c r="AF39" s="101"/>
      <c r="AG39" s="101"/>
      <c r="AH39" s="101"/>
      <c r="AI39" s="109">
        <v>1</v>
      </c>
      <c r="AJ39" s="109" t="s">
        <v>4450</v>
      </c>
      <c r="AK39" s="109" t="s">
        <v>4450</v>
      </c>
      <c r="AL39" s="109" t="s">
        <v>4450</v>
      </c>
      <c r="AM39" s="9" t="s">
        <v>3849</v>
      </c>
      <c r="AN39" s="9"/>
      <c r="AO39" s="9"/>
      <c r="AP39" s="9"/>
      <c r="AQ39" s="2">
        <v>1.7499999999999998E-2</v>
      </c>
      <c r="AR39" s="110">
        <v>1</v>
      </c>
      <c r="AS39" s="110" t="s">
        <v>4450</v>
      </c>
      <c r="AT39" s="110" t="s">
        <v>4450</v>
      </c>
      <c r="AU39" s="110" t="s">
        <v>4450</v>
      </c>
      <c r="AV39" s="110">
        <v>0.25</v>
      </c>
      <c r="AW39" s="110" t="s">
        <v>4450</v>
      </c>
      <c r="AX39" s="110" t="s">
        <v>4450</v>
      </c>
      <c r="AY39" s="110" t="s">
        <v>4450</v>
      </c>
      <c r="AZ39" s="8">
        <v>1.7499999999999998E-2</v>
      </c>
      <c r="BA39" s="8" t="s">
        <v>4450</v>
      </c>
      <c r="BB39" s="8" t="s">
        <v>4450</v>
      </c>
      <c r="BC39" s="8" t="s">
        <v>4450</v>
      </c>
      <c r="BD39" s="8">
        <v>1.7499999999999998E-2</v>
      </c>
      <c r="BE39" s="8">
        <v>1.7499999999999998E-2</v>
      </c>
      <c r="BF39" s="8">
        <v>1.7499999999999998E-2</v>
      </c>
      <c r="BG39" s="8">
        <v>1.7499999999999998E-2</v>
      </c>
      <c r="BJ39" s="8">
        <v>0.1</v>
      </c>
      <c r="BK39" s="8">
        <v>0.25</v>
      </c>
      <c r="BL39" s="8">
        <v>1</v>
      </c>
      <c r="BM39" s="8">
        <v>1.7499999999999998E-2</v>
      </c>
      <c r="BN39" s="23">
        <f t="shared" si="2"/>
        <v>0.1</v>
      </c>
      <c r="BO39" s="23">
        <f t="shared" ref="BO39:BQ39" si="33">BK39*BN39</f>
        <v>2.5000000000000001E-2</v>
      </c>
      <c r="BP39" s="23">
        <f t="shared" si="33"/>
        <v>2.5000000000000001E-2</v>
      </c>
      <c r="BQ39" s="23">
        <f t="shared" si="33"/>
        <v>4.3749999999999995E-4</v>
      </c>
    </row>
    <row r="40" spans="1:69" ht="20" x14ac:dyDescent="0.35">
      <c r="A40" s="102" t="s">
        <v>11</v>
      </c>
      <c r="B40" s="86">
        <v>8</v>
      </c>
      <c r="C40" s="86" t="s">
        <v>4464</v>
      </c>
      <c r="D40" s="2" t="s">
        <v>1471</v>
      </c>
      <c r="E40" s="2" t="s">
        <v>1478</v>
      </c>
      <c r="F40" s="247"/>
      <c r="G40" s="71" t="s">
        <v>1507</v>
      </c>
      <c r="H40" s="71" t="s">
        <v>1539</v>
      </c>
      <c r="I40" s="71" t="s">
        <v>1304</v>
      </c>
      <c r="J40" s="71">
        <v>0.05</v>
      </c>
      <c r="K40" s="71">
        <v>1</v>
      </c>
      <c r="L40" s="101">
        <v>0</v>
      </c>
      <c r="M40" s="101">
        <v>0</v>
      </c>
      <c r="N40" s="120" t="str">
        <f t="shared" si="0"/>
        <v/>
      </c>
      <c r="O40" s="120">
        <f t="shared" si="1"/>
        <v>0</v>
      </c>
      <c r="P40" s="71" t="s">
        <v>876</v>
      </c>
      <c r="Q40" s="71" t="s">
        <v>874</v>
      </c>
      <c r="R40" s="71"/>
      <c r="S40" s="71"/>
      <c r="T40" s="71"/>
      <c r="U40" s="71"/>
      <c r="V40" s="71"/>
      <c r="W40" s="101">
        <v>0</v>
      </c>
      <c r="X40" s="101">
        <v>0</v>
      </c>
      <c r="Y40" s="101">
        <v>0</v>
      </c>
      <c r="Z40" s="101">
        <v>1</v>
      </c>
      <c r="AA40" s="101">
        <v>0</v>
      </c>
      <c r="AB40" s="101">
        <v>0</v>
      </c>
      <c r="AC40" s="101">
        <v>0</v>
      </c>
      <c r="AD40" s="101">
        <v>1</v>
      </c>
      <c r="AE40" s="101">
        <v>0</v>
      </c>
      <c r="AF40" s="101"/>
      <c r="AG40" s="101"/>
      <c r="AH40" s="101"/>
      <c r="AI40" s="109">
        <v>0</v>
      </c>
      <c r="AJ40" s="109" t="s">
        <v>4450</v>
      </c>
      <c r="AK40" s="109" t="s">
        <v>4450</v>
      </c>
      <c r="AL40" s="109" t="s">
        <v>4450</v>
      </c>
      <c r="AM40" s="9" t="s">
        <v>3850</v>
      </c>
      <c r="AN40" s="9"/>
      <c r="AO40" s="9"/>
      <c r="AP40" s="9"/>
      <c r="AQ40" s="2" t="s">
        <v>4450</v>
      </c>
      <c r="AR40" s="110" t="s">
        <v>4450</v>
      </c>
      <c r="AS40" s="110" t="s">
        <v>4450</v>
      </c>
      <c r="AT40" s="110" t="s">
        <v>4450</v>
      </c>
      <c r="AU40" s="110" t="s">
        <v>4450</v>
      </c>
      <c r="AV40" s="110">
        <v>0</v>
      </c>
      <c r="AW40" s="110" t="s">
        <v>4450</v>
      </c>
      <c r="AX40" s="110" t="s">
        <v>4450</v>
      </c>
      <c r="AY40" s="110" t="s">
        <v>4450</v>
      </c>
      <c r="AZ40" s="8" t="s">
        <v>4450</v>
      </c>
      <c r="BA40" s="8" t="s">
        <v>4450</v>
      </c>
      <c r="BB40" s="8" t="s">
        <v>4450</v>
      </c>
      <c r="BC40" s="8" t="s">
        <v>4450</v>
      </c>
      <c r="BD40" s="8" t="s">
        <v>4450</v>
      </c>
      <c r="BE40" s="8" t="s">
        <v>4450</v>
      </c>
      <c r="BF40" s="8" t="s">
        <v>4450</v>
      </c>
      <c r="BG40" s="8">
        <v>1.2500000000000002E-3</v>
      </c>
      <c r="BJ40" s="8">
        <v>0.1</v>
      </c>
      <c r="BK40" s="8">
        <v>0.25</v>
      </c>
      <c r="BL40" s="8">
        <v>1</v>
      </c>
      <c r="BM40" s="8">
        <v>1.2500000000000002E-3</v>
      </c>
      <c r="BN40" s="23">
        <f t="shared" si="2"/>
        <v>0.1</v>
      </c>
      <c r="BO40" s="23">
        <f t="shared" ref="BO40:BQ40" si="34">BK40*BN40</f>
        <v>2.5000000000000001E-2</v>
      </c>
      <c r="BP40" s="23">
        <f t="shared" si="34"/>
        <v>2.5000000000000001E-2</v>
      </c>
      <c r="BQ40" s="23">
        <f t="shared" si="34"/>
        <v>3.1250000000000007E-5</v>
      </c>
    </row>
    <row r="41" spans="1:69" x14ac:dyDescent="0.35">
      <c r="A41" s="102" t="s">
        <v>11</v>
      </c>
      <c r="B41" s="86">
        <v>9</v>
      </c>
      <c r="C41" s="86" t="s">
        <v>4465</v>
      </c>
      <c r="D41" s="2" t="s">
        <v>1471</v>
      </c>
      <c r="E41" s="2" t="s">
        <v>1478</v>
      </c>
      <c r="F41" s="247"/>
      <c r="G41" s="71" t="s">
        <v>1507</v>
      </c>
      <c r="H41" s="71" t="s">
        <v>1540</v>
      </c>
      <c r="I41" s="71" t="s">
        <v>1305</v>
      </c>
      <c r="J41" s="71">
        <v>0.1</v>
      </c>
      <c r="K41" s="71">
        <v>1</v>
      </c>
      <c r="L41" s="101">
        <v>0</v>
      </c>
      <c r="M41" s="101">
        <v>0</v>
      </c>
      <c r="N41" s="120" t="str">
        <f t="shared" si="0"/>
        <v/>
      </c>
      <c r="O41" s="120">
        <f t="shared" si="1"/>
        <v>0</v>
      </c>
      <c r="P41" s="71" t="s">
        <v>877</v>
      </c>
      <c r="Q41" s="71" t="s">
        <v>874</v>
      </c>
      <c r="R41" s="71"/>
      <c r="S41" s="71"/>
      <c r="T41" s="71"/>
      <c r="U41" s="71"/>
      <c r="V41" s="71"/>
      <c r="W41" s="101">
        <v>0</v>
      </c>
      <c r="X41" s="101">
        <v>0</v>
      </c>
      <c r="Y41" s="101">
        <v>0</v>
      </c>
      <c r="Z41" s="101">
        <v>1</v>
      </c>
      <c r="AA41" s="101">
        <v>0</v>
      </c>
      <c r="AB41" s="101">
        <v>0</v>
      </c>
      <c r="AC41" s="101">
        <v>0</v>
      </c>
      <c r="AD41" s="101">
        <v>1</v>
      </c>
      <c r="AE41" s="101">
        <v>0</v>
      </c>
      <c r="AF41" s="101"/>
      <c r="AG41" s="101"/>
      <c r="AH41" s="101"/>
      <c r="AI41" s="109">
        <v>0</v>
      </c>
      <c r="AJ41" s="109" t="s">
        <v>4450</v>
      </c>
      <c r="AK41" s="109" t="s">
        <v>4450</v>
      </c>
      <c r="AL41" s="109" t="s">
        <v>4450</v>
      </c>
      <c r="AM41" s="9" t="s">
        <v>3850</v>
      </c>
      <c r="AN41" s="9"/>
      <c r="AO41" s="9"/>
      <c r="AP41" s="9"/>
      <c r="AQ41" s="2" t="s">
        <v>4450</v>
      </c>
      <c r="AR41" s="110" t="s">
        <v>4450</v>
      </c>
      <c r="AS41" s="110" t="s">
        <v>4450</v>
      </c>
      <c r="AT41" s="110" t="s">
        <v>4450</v>
      </c>
      <c r="AU41" s="110" t="s">
        <v>4450</v>
      </c>
      <c r="AV41" s="110">
        <v>0</v>
      </c>
      <c r="AW41" s="110" t="s">
        <v>4450</v>
      </c>
      <c r="AX41" s="110" t="s">
        <v>4450</v>
      </c>
      <c r="AY41" s="110" t="s">
        <v>4450</v>
      </c>
      <c r="AZ41" s="8" t="s">
        <v>4450</v>
      </c>
      <c r="BA41" s="8" t="s">
        <v>4450</v>
      </c>
      <c r="BB41" s="8" t="s">
        <v>4450</v>
      </c>
      <c r="BC41" s="8" t="s">
        <v>4450</v>
      </c>
      <c r="BD41" s="8" t="s">
        <v>4450</v>
      </c>
      <c r="BE41" s="8" t="s">
        <v>4450</v>
      </c>
      <c r="BF41" s="8" t="s">
        <v>4450</v>
      </c>
      <c r="BG41" s="8">
        <v>2.5000000000000005E-3</v>
      </c>
      <c r="BJ41" s="8">
        <v>0.1</v>
      </c>
      <c r="BK41" s="8">
        <v>0.25</v>
      </c>
      <c r="BL41" s="8">
        <v>1</v>
      </c>
      <c r="BM41" s="8">
        <v>2.5000000000000005E-3</v>
      </c>
      <c r="BN41" s="23">
        <f t="shared" si="2"/>
        <v>0.1</v>
      </c>
      <c r="BO41" s="23">
        <f t="shared" ref="BO41:BQ41" si="35">BK41*BN41</f>
        <v>2.5000000000000001E-2</v>
      </c>
      <c r="BP41" s="23">
        <f t="shared" si="35"/>
        <v>2.5000000000000001E-2</v>
      </c>
      <c r="BQ41" s="23">
        <f t="shared" si="35"/>
        <v>6.2500000000000015E-5</v>
      </c>
    </row>
    <row r="42" spans="1:69" ht="20" x14ac:dyDescent="0.35">
      <c r="A42" s="102" t="s">
        <v>11</v>
      </c>
      <c r="B42" s="86">
        <v>10</v>
      </c>
      <c r="C42" s="86" t="s">
        <v>4466</v>
      </c>
      <c r="D42" s="2" t="s">
        <v>1471</v>
      </c>
      <c r="E42" s="2" t="s">
        <v>1479</v>
      </c>
      <c r="F42" s="247"/>
      <c r="G42" s="71" t="s">
        <v>1508</v>
      </c>
      <c r="H42" s="71" t="s">
        <v>1541</v>
      </c>
      <c r="I42" s="71" t="s">
        <v>862</v>
      </c>
      <c r="J42" s="71">
        <v>0.25</v>
      </c>
      <c r="K42" s="71">
        <v>12</v>
      </c>
      <c r="L42" s="101">
        <v>3</v>
      </c>
      <c r="M42" s="101">
        <v>3</v>
      </c>
      <c r="N42" s="120">
        <f t="shared" si="0"/>
        <v>1</v>
      </c>
      <c r="O42" s="120">
        <f t="shared" si="1"/>
        <v>0.25</v>
      </c>
      <c r="P42" s="71" t="s">
        <v>878</v>
      </c>
      <c r="Q42" s="71" t="s">
        <v>868</v>
      </c>
      <c r="R42" s="71"/>
      <c r="S42" s="71"/>
      <c r="T42" s="71"/>
      <c r="U42" s="71"/>
      <c r="V42" s="71"/>
      <c r="W42" s="101">
        <v>3</v>
      </c>
      <c r="X42" s="101">
        <v>3</v>
      </c>
      <c r="Y42" s="101">
        <v>3</v>
      </c>
      <c r="Z42" s="101">
        <v>3</v>
      </c>
      <c r="AA42" s="101">
        <v>3</v>
      </c>
      <c r="AB42" s="101">
        <v>6</v>
      </c>
      <c r="AC42" s="101">
        <v>9</v>
      </c>
      <c r="AD42" s="101">
        <v>12</v>
      </c>
      <c r="AE42" s="101">
        <v>3</v>
      </c>
      <c r="AF42" s="101"/>
      <c r="AG42" s="101"/>
      <c r="AH42" s="101"/>
      <c r="AI42" s="109">
        <v>3</v>
      </c>
      <c r="AJ42" s="109" t="s">
        <v>4450</v>
      </c>
      <c r="AK42" s="109" t="s">
        <v>4450</v>
      </c>
      <c r="AL42" s="109" t="s">
        <v>4450</v>
      </c>
      <c r="AM42" s="9" t="s">
        <v>3851</v>
      </c>
      <c r="AN42" s="9"/>
      <c r="AO42" s="9"/>
      <c r="AP42" s="9"/>
      <c r="AQ42" s="2">
        <v>6.2500000000000003E-3</v>
      </c>
      <c r="AR42" s="110">
        <v>1</v>
      </c>
      <c r="AS42" s="110" t="s">
        <v>4450</v>
      </c>
      <c r="AT42" s="110" t="s">
        <v>4450</v>
      </c>
      <c r="AU42" s="110" t="s">
        <v>4450</v>
      </c>
      <c r="AV42" s="110">
        <v>0.25</v>
      </c>
      <c r="AW42" s="110" t="s">
        <v>4450</v>
      </c>
      <c r="AX42" s="110" t="s">
        <v>4450</v>
      </c>
      <c r="AY42" s="110" t="s">
        <v>4450</v>
      </c>
      <c r="AZ42" s="8">
        <v>6.2500000000000003E-3</v>
      </c>
      <c r="BA42" s="8" t="s">
        <v>4450</v>
      </c>
      <c r="BB42" s="8" t="s">
        <v>4450</v>
      </c>
      <c r="BC42" s="8" t="s">
        <v>4450</v>
      </c>
      <c r="BD42" s="8">
        <v>6.2500000000000003E-3</v>
      </c>
      <c r="BE42" s="8">
        <v>6.2500000000000003E-3</v>
      </c>
      <c r="BF42" s="8">
        <v>6.2500000000000003E-3</v>
      </c>
      <c r="BG42" s="8">
        <v>6.2500000000000003E-3</v>
      </c>
      <c r="BJ42" s="8">
        <v>0.1</v>
      </c>
      <c r="BK42" s="8">
        <v>0.25</v>
      </c>
      <c r="BL42" s="8">
        <v>1</v>
      </c>
      <c r="BM42" s="8">
        <v>6.2500000000000003E-3</v>
      </c>
      <c r="BN42" s="23">
        <f t="shared" si="2"/>
        <v>0.1</v>
      </c>
      <c r="BO42" s="23">
        <f t="shared" ref="BO42:BQ42" si="36">BK42*BN42</f>
        <v>2.5000000000000001E-2</v>
      </c>
      <c r="BP42" s="23">
        <f t="shared" si="36"/>
        <v>2.5000000000000001E-2</v>
      </c>
      <c r="BQ42" s="23">
        <f t="shared" si="36"/>
        <v>1.5625000000000003E-4</v>
      </c>
    </row>
    <row r="43" spans="1:69" ht="20" x14ac:dyDescent="0.35">
      <c r="A43" s="102" t="s">
        <v>11</v>
      </c>
      <c r="B43" s="86">
        <v>11</v>
      </c>
      <c r="C43" s="86" t="s">
        <v>4467</v>
      </c>
      <c r="D43" s="2" t="s">
        <v>1471</v>
      </c>
      <c r="E43" s="2" t="s">
        <v>1479</v>
      </c>
      <c r="F43" s="247"/>
      <c r="G43" s="71" t="s">
        <v>1508</v>
      </c>
      <c r="H43" s="71" t="s">
        <v>1542</v>
      </c>
      <c r="I43" s="71" t="s">
        <v>863</v>
      </c>
      <c r="J43" s="71">
        <v>0.25</v>
      </c>
      <c r="K43" s="71">
        <v>12</v>
      </c>
      <c r="L43" s="101">
        <v>3</v>
      </c>
      <c r="M43" s="101">
        <v>3</v>
      </c>
      <c r="N43" s="120">
        <f t="shared" si="0"/>
        <v>1</v>
      </c>
      <c r="O43" s="120">
        <f t="shared" si="1"/>
        <v>0.25</v>
      </c>
      <c r="P43" s="71" t="s">
        <v>879</v>
      </c>
      <c r="Q43" s="71" t="s">
        <v>880</v>
      </c>
      <c r="R43" s="71"/>
      <c r="S43" s="71"/>
      <c r="T43" s="71"/>
      <c r="U43" s="71"/>
      <c r="V43" s="71"/>
      <c r="W43" s="101">
        <v>3</v>
      </c>
      <c r="X43" s="101">
        <v>3</v>
      </c>
      <c r="Y43" s="101">
        <v>3</v>
      </c>
      <c r="Z43" s="101">
        <v>3</v>
      </c>
      <c r="AA43" s="101">
        <v>3</v>
      </c>
      <c r="AB43" s="101">
        <v>6</v>
      </c>
      <c r="AC43" s="101">
        <v>9</v>
      </c>
      <c r="AD43" s="101">
        <v>12</v>
      </c>
      <c r="AE43" s="101">
        <v>3</v>
      </c>
      <c r="AF43" s="101"/>
      <c r="AG43" s="101"/>
      <c r="AH43" s="101"/>
      <c r="AI43" s="109">
        <v>3</v>
      </c>
      <c r="AJ43" s="109" t="s">
        <v>4450</v>
      </c>
      <c r="AK43" s="109" t="s">
        <v>4450</v>
      </c>
      <c r="AL43" s="109" t="s">
        <v>4450</v>
      </c>
      <c r="AM43" s="9" t="s">
        <v>3852</v>
      </c>
      <c r="AN43" s="9"/>
      <c r="AO43" s="9"/>
      <c r="AP43" s="9"/>
      <c r="AQ43" s="2">
        <v>6.2500000000000003E-3</v>
      </c>
      <c r="AR43" s="110">
        <v>1</v>
      </c>
      <c r="AS43" s="110" t="s">
        <v>4450</v>
      </c>
      <c r="AT43" s="110" t="s">
        <v>4450</v>
      </c>
      <c r="AU43" s="110" t="s">
        <v>4450</v>
      </c>
      <c r="AV43" s="110">
        <v>0.25</v>
      </c>
      <c r="AW43" s="110" t="s">
        <v>4450</v>
      </c>
      <c r="AX43" s="110" t="s">
        <v>4450</v>
      </c>
      <c r="AY43" s="110" t="s">
        <v>4450</v>
      </c>
      <c r="AZ43" s="8">
        <v>6.2500000000000003E-3</v>
      </c>
      <c r="BA43" s="8" t="s">
        <v>4450</v>
      </c>
      <c r="BB43" s="8" t="s">
        <v>4450</v>
      </c>
      <c r="BC43" s="8" t="s">
        <v>4450</v>
      </c>
      <c r="BD43" s="8">
        <v>6.2500000000000003E-3</v>
      </c>
      <c r="BE43" s="8">
        <v>6.2500000000000003E-3</v>
      </c>
      <c r="BF43" s="8">
        <v>6.2500000000000003E-3</v>
      </c>
      <c r="BG43" s="8">
        <v>6.2500000000000003E-3</v>
      </c>
      <c r="BJ43" s="8">
        <v>0.1</v>
      </c>
      <c r="BK43" s="8">
        <v>0.25</v>
      </c>
      <c r="BL43" s="8">
        <v>1</v>
      </c>
      <c r="BM43" s="8">
        <v>6.2500000000000003E-3</v>
      </c>
      <c r="BN43" s="23">
        <f t="shared" si="2"/>
        <v>0.1</v>
      </c>
      <c r="BO43" s="23">
        <f t="shared" ref="BO43:BQ43" si="37">BK43*BN43</f>
        <v>2.5000000000000001E-2</v>
      </c>
      <c r="BP43" s="23">
        <f t="shared" si="37"/>
        <v>2.5000000000000001E-2</v>
      </c>
      <c r="BQ43" s="23">
        <f t="shared" si="37"/>
        <v>1.5625000000000003E-4</v>
      </c>
    </row>
    <row r="44" spans="1:69" ht="30" x14ac:dyDescent="0.35">
      <c r="A44" s="102" t="s">
        <v>11</v>
      </c>
      <c r="B44" s="86">
        <v>12</v>
      </c>
      <c r="C44" s="86" t="s">
        <v>4468</v>
      </c>
      <c r="D44" s="2" t="s">
        <v>1471</v>
      </c>
      <c r="E44" s="2" t="s">
        <v>1479</v>
      </c>
      <c r="F44" s="247"/>
      <c r="G44" s="71" t="s">
        <v>1508</v>
      </c>
      <c r="H44" s="71" t="s">
        <v>1543</v>
      </c>
      <c r="I44" s="71" t="s">
        <v>864</v>
      </c>
      <c r="J44" s="71">
        <v>0.25</v>
      </c>
      <c r="K44" s="71">
        <v>2</v>
      </c>
      <c r="L44" s="101">
        <v>1</v>
      </c>
      <c r="M44" s="101">
        <v>1</v>
      </c>
      <c r="N44" s="120">
        <f t="shared" si="0"/>
        <v>1</v>
      </c>
      <c r="O44" s="120">
        <f t="shared" si="1"/>
        <v>0.5</v>
      </c>
      <c r="P44" s="71" t="s">
        <v>882</v>
      </c>
      <c r="Q44" s="71" t="s">
        <v>880</v>
      </c>
      <c r="R44" s="71"/>
      <c r="S44" s="71"/>
      <c r="T44" s="71"/>
      <c r="U44" s="71"/>
      <c r="V44" s="71"/>
      <c r="W44" s="101">
        <v>1</v>
      </c>
      <c r="X44" s="101">
        <v>1</v>
      </c>
      <c r="Y44" s="101">
        <v>0</v>
      </c>
      <c r="Z44" s="101">
        <v>0</v>
      </c>
      <c r="AA44" s="101">
        <v>1</v>
      </c>
      <c r="AB44" s="101">
        <v>2</v>
      </c>
      <c r="AC44" s="101">
        <v>2</v>
      </c>
      <c r="AD44" s="101">
        <v>2</v>
      </c>
      <c r="AE44" s="101">
        <v>1</v>
      </c>
      <c r="AF44" s="101"/>
      <c r="AG44" s="101"/>
      <c r="AH44" s="101"/>
      <c r="AI44" s="109">
        <v>1</v>
      </c>
      <c r="AJ44" s="109" t="s">
        <v>4450</v>
      </c>
      <c r="AK44" s="109" t="s">
        <v>4450</v>
      </c>
      <c r="AL44" s="109" t="s">
        <v>4450</v>
      </c>
      <c r="AM44" s="9" t="s">
        <v>3853</v>
      </c>
      <c r="AN44" s="9"/>
      <c r="AO44" s="9"/>
      <c r="AP44" s="9"/>
      <c r="AQ44" s="2">
        <v>6.2500000000000003E-3</v>
      </c>
      <c r="AR44" s="110">
        <v>1</v>
      </c>
      <c r="AS44" s="110" t="s">
        <v>4450</v>
      </c>
      <c r="AT44" s="110" t="s">
        <v>4450</v>
      </c>
      <c r="AU44" s="110" t="s">
        <v>4450</v>
      </c>
      <c r="AV44" s="110">
        <v>0.5</v>
      </c>
      <c r="AW44" s="110" t="s">
        <v>4450</v>
      </c>
      <c r="AX44" s="110" t="s">
        <v>4450</v>
      </c>
      <c r="AY44" s="110" t="s">
        <v>4450</v>
      </c>
      <c r="AZ44" s="8">
        <v>6.2500000000000003E-3</v>
      </c>
      <c r="BA44" s="8" t="s">
        <v>4450</v>
      </c>
      <c r="BB44" s="8" t="s">
        <v>4450</v>
      </c>
      <c r="BC44" s="8" t="s">
        <v>4450</v>
      </c>
      <c r="BD44" s="8">
        <v>6.2500000000000003E-3</v>
      </c>
      <c r="BE44" s="8">
        <v>6.2500000000000003E-3</v>
      </c>
      <c r="BF44" s="8" t="s">
        <v>4450</v>
      </c>
      <c r="BG44" s="8" t="s">
        <v>4450</v>
      </c>
      <c r="BJ44" s="8">
        <v>0.1</v>
      </c>
      <c r="BK44" s="8">
        <v>0.25</v>
      </c>
      <c r="BL44" s="8">
        <v>1</v>
      </c>
      <c r="BM44" s="8">
        <v>6.2500000000000003E-3</v>
      </c>
      <c r="BN44" s="23">
        <f t="shared" si="2"/>
        <v>0.1</v>
      </c>
      <c r="BO44" s="23">
        <f t="shared" ref="BO44:BQ44" si="38">BK44*BN44</f>
        <v>2.5000000000000001E-2</v>
      </c>
      <c r="BP44" s="23">
        <f t="shared" si="38"/>
        <v>2.5000000000000001E-2</v>
      </c>
      <c r="BQ44" s="23">
        <f t="shared" si="38"/>
        <v>1.5625000000000003E-4</v>
      </c>
    </row>
    <row r="45" spans="1:69" ht="20" x14ac:dyDescent="0.35">
      <c r="A45" s="102" t="s">
        <v>11</v>
      </c>
      <c r="B45" s="86">
        <v>13</v>
      </c>
      <c r="C45" s="86" t="s">
        <v>4469</v>
      </c>
      <c r="D45" s="2" t="s">
        <v>1471</v>
      </c>
      <c r="E45" s="2" t="s">
        <v>1479</v>
      </c>
      <c r="F45" s="247"/>
      <c r="G45" s="71" t="s">
        <v>1508</v>
      </c>
      <c r="H45" s="71" t="s">
        <v>1544</v>
      </c>
      <c r="I45" s="71" t="s">
        <v>865</v>
      </c>
      <c r="J45" s="71">
        <v>0.25</v>
      </c>
      <c r="K45" s="71">
        <v>2</v>
      </c>
      <c r="L45" s="101">
        <v>1</v>
      </c>
      <c r="M45" s="101">
        <v>1</v>
      </c>
      <c r="N45" s="120">
        <f t="shared" si="0"/>
        <v>1</v>
      </c>
      <c r="O45" s="120">
        <f t="shared" si="1"/>
        <v>0.5</v>
      </c>
      <c r="P45" s="71" t="s">
        <v>883</v>
      </c>
      <c r="Q45" s="71" t="s">
        <v>884</v>
      </c>
      <c r="R45" s="71"/>
      <c r="S45" s="71"/>
      <c r="T45" s="71"/>
      <c r="U45" s="71"/>
      <c r="V45" s="71"/>
      <c r="W45" s="101">
        <v>1</v>
      </c>
      <c r="X45" s="101">
        <v>1</v>
      </c>
      <c r="Y45" s="101">
        <v>0</v>
      </c>
      <c r="Z45" s="101">
        <v>0</v>
      </c>
      <c r="AA45" s="101">
        <v>1</v>
      </c>
      <c r="AB45" s="101">
        <v>2</v>
      </c>
      <c r="AC45" s="101">
        <v>2</v>
      </c>
      <c r="AD45" s="101">
        <v>2</v>
      </c>
      <c r="AE45" s="101">
        <v>1</v>
      </c>
      <c r="AF45" s="101"/>
      <c r="AG45" s="101"/>
      <c r="AH45" s="101"/>
      <c r="AI45" s="109">
        <v>1</v>
      </c>
      <c r="AJ45" s="109" t="s">
        <v>4450</v>
      </c>
      <c r="AK45" s="109" t="s">
        <v>4450</v>
      </c>
      <c r="AL45" s="109" t="s">
        <v>4450</v>
      </c>
      <c r="AM45" s="9" t="s">
        <v>3854</v>
      </c>
      <c r="AN45" s="9"/>
      <c r="AO45" s="9"/>
      <c r="AP45" s="9"/>
      <c r="AQ45" s="2">
        <v>6.2500000000000003E-3</v>
      </c>
      <c r="AR45" s="110">
        <v>1</v>
      </c>
      <c r="AS45" s="110" t="s">
        <v>4450</v>
      </c>
      <c r="AT45" s="110" t="s">
        <v>4450</v>
      </c>
      <c r="AU45" s="110" t="s">
        <v>4450</v>
      </c>
      <c r="AV45" s="110">
        <v>0.5</v>
      </c>
      <c r="AW45" s="110" t="s">
        <v>4450</v>
      </c>
      <c r="AX45" s="110" t="s">
        <v>4450</v>
      </c>
      <c r="AY45" s="110" t="s">
        <v>4450</v>
      </c>
      <c r="AZ45" s="8">
        <v>6.2500000000000003E-3</v>
      </c>
      <c r="BA45" s="8" t="s">
        <v>4450</v>
      </c>
      <c r="BB45" s="8" t="s">
        <v>4450</v>
      </c>
      <c r="BC45" s="8" t="s">
        <v>4450</v>
      </c>
      <c r="BD45" s="8">
        <v>6.2500000000000003E-3</v>
      </c>
      <c r="BE45" s="8">
        <v>6.2500000000000003E-3</v>
      </c>
      <c r="BF45" s="8" t="s">
        <v>4450</v>
      </c>
      <c r="BG45" s="8" t="s">
        <v>4450</v>
      </c>
      <c r="BJ45" s="8">
        <v>0.1</v>
      </c>
      <c r="BK45" s="8">
        <v>0.25</v>
      </c>
      <c r="BL45" s="8">
        <v>1</v>
      </c>
      <c r="BM45" s="8">
        <v>6.2500000000000003E-3</v>
      </c>
      <c r="BN45" s="23">
        <f t="shared" si="2"/>
        <v>0.1</v>
      </c>
      <c r="BO45" s="23">
        <f t="shared" ref="BO45:BQ45" si="39">BK45*BN45</f>
        <v>2.5000000000000001E-2</v>
      </c>
      <c r="BP45" s="23">
        <f t="shared" si="39"/>
        <v>2.5000000000000001E-2</v>
      </c>
      <c r="BQ45" s="23">
        <f t="shared" si="39"/>
        <v>1.5625000000000003E-4</v>
      </c>
    </row>
    <row r="46" spans="1:69" x14ac:dyDescent="0.35">
      <c r="A46" s="102" t="s">
        <v>11</v>
      </c>
      <c r="B46" s="86">
        <v>14</v>
      </c>
      <c r="C46" s="86" t="s">
        <v>4470</v>
      </c>
      <c r="D46" s="2" t="s">
        <v>1472</v>
      </c>
      <c r="E46" s="2" t="s">
        <v>1480</v>
      </c>
      <c r="F46" s="247"/>
      <c r="G46" s="71" t="s">
        <v>1509</v>
      </c>
      <c r="H46" s="71" t="s">
        <v>1545</v>
      </c>
      <c r="I46" s="71" t="s">
        <v>1546</v>
      </c>
      <c r="J46" s="71">
        <v>0.5</v>
      </c>
      <c r="K46" s="71">
        <v>4</v>
      </c>
      <c r="L46" s="101">
        <v>1</v>
      </c>
      <c r="M46" s="101">
        <v>1</v>
      </c>
      <c r="N46" s="120">
        <f t="shared" si="0"/>
        <v>1</v>
      </c>
      <c r="O46" s="120">
        <f t="shared" si="1"/>
        <v>0.25</v>
      </c>
      <c r="P46" s="71" t="s">
        <v>1547</v>
      </c>
      <c r="Q46" s="71" t="s">
        <v>1548</v>
      </c>
      <c r="R46" s="71"/>
      <c r="S46" s="71"/>
      <c r="T46" s="71"/>
      <c r="U46" s="71"/>
      <c r="V46" s="71"/>
      <c r="W46" s="101">
        <v>1</v>
      </c>
      <c r="X46" s="101">
        <v>1</v>
      </c>
      <c r="Y46" s="101">
        <v>1</v>
      </c>
      <c r="Z46" s="101">
        <v>1</v>
      </c>
      <c r="AA46" s="101">
        <v>1</v>
      </c>
      <c r="AB46" s="101">
        <v>2</v>
      </c>
      <c r="AC46" s="101">
        <v>3</v>
      </c>
      <c r="AD46" s="101">
        <v>4</v>
      </c>
      <c r="AE46" s="101">
        <v>1</v>
      </c>
      <c r="AF46" s="101"/>
      <c r="AG46" s="101"/>
      <c r="AH46" s="101"/>
      <c r="AI46" s="109">
        <v>1</v>
      </c>
      <c r="AJ46" s="109" t="s">
        <v>4450</v>
      </c>
      <c r="AK46" s="109" t="s">
        <v>4450</v>
      </c>
      <c r="AL46" s="109" t="s">
        <v>4450</v>
      </c>
      <c r="AM46" s="104" t="s">
        <v>3863</v>
      </c>
      <c r="AN46" s="9"/>
      <c r="AO46" s="9"/>
      <c r="AP46" s="9"/>
      <c r="AQ46" s="2">
        <v>3.4999999999999996E-2</v>
      </c>
      <c r="AR46" s="110">
        <v>1</v>
      </c>
      <c r="AS46" s="110" t="s">
        <v>4450</v>
      </c>
      <c r="AT46" s="110" t="s">
        <v>4450</v>
      </c>
      <c r="AU46" s="110" t="s">
        <v>4450</v>
      </c>
      <c r="AV46" s="110">
        <v>0.25</v>
      </c>
      <c r="AW46" s="110" t="s">
        <v>4450</v>
      </c>
      <c r="AX46" s="110" t="s">
        <v>4450</v>
      </c>
      <c r="AY46" s="110" t="s">
        <v>4450</v>
      </c>
      <c r="AZ46" s="8">
        <v>3.4999999999999996E-2</v>
      </c>
      <c r="BA46" s="8" t="s">
        <v>4450</v>
      </c>
      <c r="BB46" s="8" t="s">
        <v>4450</v>
      </c>
      <c r="BC46" s="8" t="s">
        <v>4450</v>
      </c>
      <c r="BD46" s="8">
        <v>3.4999999999999996E-2</v>
      </c>
      <c r="BE46" s="8">
        <v>3.4999999999999996E-2</v>
      </c>
      <c r="BF46" s="8">
        <v>3.4999999999999996E-2</v>
      </c>
      <c r="BG46" s="8">
        <v>3.4999999999999996E-2</v>
      </c>
      <c r="BJ46" s="8">
        <v>0.35</v>
      </c>
      <c r="BK46" s="8">
        <v>0.2</v>
      </c>
      <c r="BL46" s="8">
        <v>1</v>
      </c>
      <c r="BM46" s="8">
        <v>3.4999999999999996E-2</v>
      </c>
      <c r="BN46" s="23">
        <f t="shared" si="2"/>
        <v>0.35</v>
      </c>
      <c r="BO46" s="23">
        <f t="shared" ref="BO46:BQ46" si="40">BK46*BN46</f>
        <v>6.9999999999999993E-2</v>
      </c>
      <c r="BP46" s="23">
        <f t="shared" si="40"/>
        <v>6.9999999999999993E-2</v>
      </c>
      <c r="BQ46" s="23">
        <f t="shared" si="40"/>
        <v>2.4499999999999995E-3</v>
      </c>
    </row>
    <row r="47" spans="1:69" x14ac:dyDescent="0.35">
      <c r="A47" s="102" t="s">
        <v>11</v>
      </c>
      <c r="B47" s="86">
        <v>15</v>
      </c>
      <c r="C47" s="86" t="s">
        <v>4665</v>
      </c>
      <c r="D47" s="2" t="s">
        <v>1472</v>
      </c>
      <c r="E47" s="2" t="s">
        <v>1480</v>
      </c>
      <c r="F47" s="247"/>
      <c r="G47" s="71" t="s">
        <v>1509</v>
      </c>
      <c r="H47" s="71" t="s">
        <v>1549</v>
      </c>
      <c r="I47" s="71" t="s">
        <v>1550</v>
      </c>
      <c r="J47" s="71">
        <v>0.1</v>
      </c>
      <c r="K47" s="71">
        <v>4</v>
      </c>
      <c r="L47" s="101">
        <v>1</v>
      </c>
      <c r="M47" s="101">
        <v>1</v>
      </c>
      <c r="N47" s="120">
        <f t="shared" si="0"/>
        <v>1</v>
      </c>
      <c r="O47" s="120">
        <f t="shared" si="1"/>
        <v>0.25</v>
      </c>
      <c r="P47" s="71" t="s">
        <v>1551</v>
      </c>
      <c r="Q47" s="71" t="s">
        <v>1552</v>
      </c>
      <c r="R47" s="71"/>
      <c r="S47" s="71"/>
      <c r="T47" s="71"/>
      <c r="U47" s="71"/>
      <c r="V47" s="71"/>
      <c r="W47" s="101">
        <v>1</v>
      </c>
      <c r="X47" s="101">
        <v>1</v>
      </c>
      <c r="Y47" s="101">
        <v>1</v>
      </c>
      <c r="Z47" s="101">
        <v>1</v>
      </c>
      <c r="AA47" s="101">
        <v>1</v>
      </c>
      <c r="AB47" s="101">
        <v>2</v>
      </c>
      <c r="AC47" s="101">
        <v>3</v>
      </c>
      <c r="AD47" s="101">
        <v>4</v>
      </c>
      <c r="AE47" s="101">
        <v>1</v>
      </c>
      <c r="AF47" s="101"/>
      <c r="AG47" s="101"/>
      <c r="AH47" s="101"/>
      <c r="AI47" s="109">
        <v>1</v>
      </c>
      <c r="AJ47" s="109" t="s">
        <v>4450</v>
      </c>
      <c r="AK47" s="109" t="s">
        <v>4450</v>
      </c>
      <c r="AL47" s="109" t="s">
        <v>4450</v>
      </c>
      <c r="AM47" s="104" t="s">
        <v>3864</v>
      </c>
      <c r="AN47" s="9"/>
      <c r="AO47" s="9"/>
      <c r="AP47" s="9"/>
      <c r="AQ47" s="2">
        <v>7.000000000000001E-3</v>
      </c>
      <c r="AR47" s="110">
        <v>1</v>
      </c>
      <c r="AS47" s="110" t="s">
        <v>4450</v>
      </c>
      <c r="AT47" s="110" t="s">
        <v>4450</v>
      </c>
      <c r="AU47" s="110" t="s">
        <v>4450</v>
      </c>
      <c r="AV47" s="110">
        <v>0.25</v>
      </c>
      <c r="AW47" s="110" t="s">
        <v>4450</v>
      </c>
      <c r="AX47" s="110" t="s">
        <v>4450</v>
      </c>
      <c r="AY47" s="110" t="s">
        <v>4450</v>
      </c>
      <c r="AZ47" s="8">
        <v>7.000000000000001E-3</v>
      </c>
      <c r="BA47" s="8" t="s">
        <v>4450</v>
      </c>
      <c r="BB47" s="8" t="s">
        <v>4450</v>
      </c>
      <c r="BC47" s="8" t="s">
        <v>4450</v>
      </c>
      <c r="BD47" s="8">
        <v>7.000000000000001E-3</v>
      </c>
      <c r="BE47" s="8">
        <v>7.000000000000001E-3</v>
      </c>
      <c r="BF47" s="8">
        <v>7.000000000000001E-3</v>
      </c>
      <c r="BG47" s="8">
        <v>7.000000000000001E-3</v>
      </c>
      <c r="BJ47" s="8">
        <v>0.35</v>
      </c>
      <c r="BK47" s="8">
        <v>0.2</v>
      </c>
      <c r="BL47" s="8">
        <v>1</v>
      </c>
      <c r="BM47" s="8">
        <v>7.000000000000001E-3</v>
      </c>
      <c r="BN47" s="23">
        <f t="shared" si="2"/>
        <v>0.35</v>
      </c>
      <c r="BO47" s="23">
        <f t="shared" ref="BO47:BQ47" si="41">BK47*BN47</f>
        <v>6.9999999999999993E-2</v>
      </c>
      <c r="BP47" s="23">
        <f t="shared" si="41"/>
        <v>6.9999999999999993E-2</v>
      </c>
      <c r="BQ47" s="23">
        <f t="shared" si="41"/>
        <v>4.8999999999999998E-4</v>
      </c>
    </row>
    <row r="48" spans="1:69" ht="20" x14ac:dyDescent="0.35">
      <c r="A48" s="102" t="s">
        <v>11</v>
      </c>
      <c r="B48" s="86">
        <v>16</v>
      </c>
      <c r="C48" s="86" t="s">
        <v>4666</v>
      </c>
      <c r="D48" s="2" t="s">
        <v>1472</v>
      </c>
      <c r="E48" s="2" t="s">
        <v>1480</v>
      </c>
      <c r="F48" s="247"/>
      <c r="G48" s="71" t="s">
        <v>1509</v>
      </c>
      <c r="H48" s="71" t="s">
        <v>1553</v>
      </c>
      <c r="I48" s="71" t="s">
        <v>1554</v>
      </c>
      <c r="J48" s="71">
        <v>0.1</v>
      </c>
      <c r="K48" s="71">
        <v>4</v>
      </c>
      <c r="L48" s="101">
        <v>1</v>
      </c>
      <c r="M48" s="101">
        <v>1</v>
      </c>
      <c r="N48" s="120">
        <f t="shared" si="0"/>
        <v>1</v>
      </c>
      <c r="O48" s="120">
        <f t="shared" si="1"/>
        <v>0.25</v>
      </c>
      <c r="P48" s="71" t="s">
        <v>1555</v>
      </c>
      <c r="Q48" s="71" t="s">
        <v>1548</v>
      </c>
      <c r="R48" s="71"/>
      <c r="S48" s="71"/>
      <c r="T48" s="71"/>
      <c r="U48" s="71"/>
      <c r="V48" s="71"/>
      <c r="W48" s="101">
        <v>1</v>
      </c>
      <c r="X48" s="101">
        <v>1</v>
      </c>
      <c r="Y48" s="101">
        <v>1</v>
      </c>
      <c r="Z48" s="101">
        <v>1</v>
      </c>
      <c r="AA48" s="101">
        <v>1</v>
      </c>
      <c r="AB48" s="101">
        <v>2</v>
      </c>
      <c r="AC48" s="101">
        <v>3</v>
      </c>
      <c r="AD48" s="101">
        <v>4</v>
      </c>
      <c r="AE48" s="101">
        <v>1</v>
      </c>
      <c r="AF48" s="101"/>
      <c r="AG48" s="101"/>
      <c r="AH48" s="101"/>
      <c r="AI48" s="109">
        <v>1</v>
      </c>
      <c r="AJ48" s="109" t="s">
        <v>4450</v>
      </c>
      <c r="AK48" s="109" t="s">
        <v>4450</v>
      </c>
      <c r="AL48" s="109" t="s">
        <v>4450</v>
      </c>
      <c r="AM48" s="104" t="s">
        <v>3865</v>
      </c>
      <c r="AN48" s="9"/>
      <c r="AO48" s="9"/>
      <c r="AP48" s="9"/>
      <c r="AQ48" s="2">
        <v>7.000000000000001E-3</v>
      </c>
      <c r="AR48" s="110">
        <v>1</v>
      </c>
      <c r="AS48" s="110" t="s">
        <v>4450</v>
      </c>
      <c r="AT48" s="110" t="s">
        <v>4450</v>
      </c>
      <c r="AU48" s="110" t="s">
        <v>4450</v>
      </c>
      <c r="AV48" s="110">
        <v>0.25</v>
      </c>
      <c r="AW48" s="110" t="s">
        <v>4450</v>
      </c>
      <c r="AX48" s="110" t="s">
        <v>4450</v>
      </c>
      <c r="AY48" s="110" t="s">
        <v>4450</v>
      </c>
      <c r="AZ48" s="8">
        <v>7.000000000000001E-3</v>
      </c>
      <c r="BA48" s="8" t="s">
        <v>4450</v>
      </c>
      <c r="BB48" s="8" t="s">
        <v>4450</v>
      </c>
      <c r="BC48" s="8" t="s">
        <v>4450</v>
      </c>
      <c r="BD48" s="8">
        <v>7.000000000000001E-3</v>
      </c>
      <c r="BE48" s="8">
        <v>7.000000000000001E-3</v>
      </c>
      <c r="BF48" s="8">
        <v>7.000000000000001E-3</v>
      </c>
      <c r="BG48" s="8">
        <v>7.000000000000001E-3</v>
      </c>
      <c r="BJ48" s="8">
        <v>0.35</v>
      </c>
      <c r="BK48" s="8">
        <v>0.2</v>
      </c>
      <c r="BL48" s="8">
        <v>1</v>
      </c>
      <c r="BM48" s="8">
        <v>7.000000000000001E-3</v>
      </c>
      <c r="BN48" s="23">
        <f t="shared" si="2"/>
        <v>0.35</v>
      </c>
      <c r="BO48" s="23">
        <f t="shared" ref="BO48:BQ48" si="42">BK48*BN48</f>
        <v>6.9999999999999993E-2</v>
      </c>
      <c r="BP48" s="23">
        <f t="shared" si="42"/>
        <v>6.9999999999999993E-2</v>
      </c>
      <c r="BQ48" s="23">
        <f t="shared" si="42"/>
        <v>4.8999999999999998E-4</v>
      </c>
    </row>
    <row r="49" spans="1:69" ht="20" x14ac:dyDescent="0.35">
      <c r="A49" s="102" t="s">
        <v>11</v>
      </c>
      <c r="B49" s="86">
        <v>17</v>
      </c>
      <c r="C49" s="86" t="s">
        <v>4667</v>
      </c>
      <c r="D49" s="2" t="s">
        <v>1472</v>
      </c>
      <c r="E49" s="2" t="s">
        <v>1480</v>
      </c>
      <c r="F49" s="247"/>
      <c r="G49" s="71" t="s">
        <v>1509</v>
      </c>
      <c r="H49" s="71" t="s">
        <v>1556</v>
      </c>
      <c r="I49" s="71" t="s">
        <v>1557</v>
      </c>
      <c r="J49" s="71">
        <v>0.2</v>
      </c>
      <c r="K49" s="71">
        <v>4</v>
      </c>
      <c r="L49" s="101">
        <v>1</v>
      </c>
      <c r="M49" s="101">
        <v>1</v>
      </c>
      <c r="N49" s="120">
        <f t="shared" si="0"/>
        <v>1</v>
      </c>
      <c r="O49" s="120">
        <f t="shared" si="1"/>
        <v>0.25</v>
      </c>
      <c r="P49" s="71" t="s">
        <v>1555</v>
      </c>
      <c r="Q49" s="71" t="s">
        <v>1548</v>
      </c>
      <c r="R49" s="71"/>
      <c r="S49" s="71"/>
      <c r="T49" s="71"/>
      <c r="U49" s="71"/>
      <c r="V49" s="71"/>
      <c r="W49" s="101">
        <v>1</v>
      </c>
      <c r="X49" s="101">
        <v>1</v>
      </c>
      <c r="Y49" s="101">
        <v>1</v>
      </c>
      <c r="Z49" s="101">
        <v>1</v>
      </c>
      <c r="AA49" s="101">
        <v>1</v>
      </c>
      <c r="AB49" s="101">
        <v>2</v>
      </c>
      <c r="AC49" s="101">
        <v>3</v>
      </c>
      <c r="AD49" s="101">
        <v>4</v>
      </c>
      <c r="AE49" s="101">
        <v>1</v>
      </c>
      <c r="AF49" s="101"/>
      <c r="AG49" s="101"/>
      <c r="AH49" s="101"/>
      <c r="AI49" s="109">
        <v>1</v>
      </c>
      <c r="AJ49" s="109" t="s">
        <v>4450</v>
      </c>
      <c r="AK49" s="109" t="s">
        <v>4450</v>
      </c>
      <c r="AL49" s="109" t="s">
        <v>4450</v>
      </c>
      <c r="AM49" s="104" t="s">
        <v>3866</v>
      </c>
      <c r="AN49" s="9"/>
      <c r="AO49" s="9"/>
      <c r="AP49" s="9"/>
      <c r="AQ49" s="2">
        <v>1.4000000000000002E-2</v>
      </c>
      <c r="AR49" s="110">
        <v>1</v>
      </c>
      <c r="AS49" s="110" t="s">
        <v>4450</v>
      </c>
      <c r="AT49" s="110" t="s">
        <v>4450</v>
      </c>
      <c r="AU49" s="110" t="s">
        <v>4450</v>
      </c>
      <c r="AV49" s="110">
        <v>0.25</v>
      </c>
      <c r="AW49" s="110" t="s">
        <v>4450</v>
      </c>
      <c r="AX49" s="110" t="s">
        <v>4450</v>
      </c>
      <c r="AY49" s="110" t="s">
        <v>4450</v>
      </c>
      <c r="AZ49" s="8">
        <v>1.4000000000000002E-2</v>
      </c>
      <c r="BA49" s="8" t="s">
        <v>4450</v>
      </c>
      <c r="BB49" s="8" t="s">
        <v>4450</v>
      </c>
      <c r="BC49" s="8" t="s">
        <v>4450</v>
      </c>
      <c r="BD49" s="8">
        <v>1.4000000000000002E-2</v>
      </c>
      <c r="BE49" s="8">
        <v>1.4000000000000002E-2</v>
      </c>
      <c r="BF49" s="8">
        <v>1.4000000000000002E-2</v>
      </c>
      <c r="BG49" s="8">
        <v>1.4000000000000002E-2</v>
      </c>
      <c r="BJ49" s="8">
        <v>0.35</v>
      </c>
      <c r="BK49" s="8">
        <v>0.2</v>
      </c>
      <c r="BL49" s="8">
        <v>1</v>
      </c>
      <c r="BM49" s="8">
        <v>1.4000000000000002E-2</v>
      </c>
      <c r="BN49" s="23">
        <f t="shared" si="2"/>
        <v>0.35</v>
      </c>
      <c r="BO49" s="23">
        <f t="shared" ref="BO49:BQ49" si="43">BK49*BN49</f>
        <v>6.9999999999999993E-2</v>
      </c>
      <c r="BP49" s="23">
        <f t="shared" si="43"/>
        <v>6.9999999999999993E-2</v>
      </c>
      <c r="BQ49" s="23">
        <f t="shared" si="43"/>
        <v>9.7999999999999997E-4</v>
      </c>
    </row>
    <row r="50" spans="1:69" ht="20" x14ac:dyDescent="0.35">
      <c r="A50" s="102" t="s">
        <v>11</v>
      </c>
      <c r="B50" s="86">
        <v>18</v>
      </c>
      <c r="C50" s="86" t="s">
        <v>4668</v>
      </c>
      <c r="D50" s="2" t="s">
        <v>1472</v>
      </c>
      <c r="E50" s="2" t="s">
        <v>1480</v>
      </c>
      <c r="F50" s="247"/>
      <c r="G50" s="71" t="s">
        <v>1509</v>
      </c>
      <c r="H50" s="71" t="s">
        <v>1558</v>
      </c>
      <c r="I50" s="71" t="s">
        <v>1559</v>
      </c>
      <c r="J50" s="71">
        <v>0.1</v>
      </c>
      <c r="K50" s="71">
        <v>12</v>
      </c>
      <c r="L50" s="101">
        <v>3</v>
      </c>
      <c r="M50" s="101">
        <v>3</v>
      </c>
      <c r="N50" s="120">
        <f t="shared" si="0"/>
        <v>1</v>
      </c>
      <c r="O50" s="120">
        <f t="shared" si="1"/>
        <v>0.25</v>
      </c>
      <c r="P50" s="71" t="s">
        <v>1560</v>
      </c>
      <c r="Q50" s="71" t="s">
        <v>1561</v>
      </c>
      <c r="R50" s="71"/>
      <c r="S50" s="71"/>
      <c r="T50" s="71"/>
      <c r="U50" s="71"/>
      <c r="V50" s="71"/>
      <c r="W50" s="101">
        <v>3</v>
      </c>
      <c r="X50" s="101">
        <v>3</v>
      </c>
      <c r="Y50" s="101">
        <v>3</v>
      </c>
      <c r="Z50" s="101">
        <v>3</v>
      </c>
      <c r="AA50" s="101">
        <v>3</v>
      </c>
      <c r="AB50" s="101">
        <v>6</v>
      </c>
      <c r="AC50" s="101">
        <v>9</v>
      </c>
      <c r="AD50" s="101">
        <v>12</v>
      </c>
      <c r="AE50" s="101">
        <v>3</v>
      </c>
      <c r="AF50" s="101"/>
      <c r="AG50" s="101"/>
      <c r="AH50" s="101"/>
      <c r="AI50" s="109">
        <v>3</v>
      </c>
      <c r="AJ50" s="109" t="s">
        <v>4450</v>
      </c>
      <c r="AK50" s="109" t="s">
        <v>4450</v>
      </c>
      <c r="AL50" s="109" t="s">
        <v>4450</v>
      </c>
      <c r="AM50" s="104" t="s">
        <v>3867</v>
      </c>
      <c r="AN50" s="9"/>
      <c r="AO50" s="9"/>
      <c r="AP50" s="9"/>
      <c r="AQ50" s="2">
        <v>7.000000000000001E-3</v>
      </c>
      <c r="AR50" s="110">
        <v>1</v>
      </c>
      <c r="AS50" s="110" t="s">
        <v>4450</v>
      </c>
      <c r="AT50" s="110" t="s">
        <v>4450</v>
      </c>
      <c r="AU50" s="110" t="s">
        <v>4450</v>
      </c>
      <c r="AV50" s="110">
        <v>0.25</v>
      </c>
      <c r="AW50" s="110" t="s">
        <v>4450</v>
      </c>
      <c r="AX50" s="110" t="s">
        <v>4450</v>
      </c>
      <c r="AY50" s="110" t="s">
        <v>4450</v>
      </c>
      <c r="AZ50" s="8">
        <v>7.000000000000001E-3</v>
      </c>
      <c r="BA50" s="8" t="s">
        <v>4450</v>
      </c>
      <c r="BB50" s="8" t="s">
        <v>4450</v>
      </c>
      <c r="BC50" s="8" t="s">
        <v>4450</v>
      </c>
      <c r="BD50" s="8">
        <v>7.000000000000001E-3</v>
      </c>
      <c r="BE50" s="8">
        <v>7.000000000000001E-3</v>
      </c>
      <c r="BF50" s="8">
        <v>7.000000000000001E-3</v>
      </c>
      <c r="BG50" s="8">
        <v>7.000000000000001E-3</v>
      </c>
      <c r="BJ50" s="8">
        <v>0.35</v>
      </c>
      <c r="BK50" s="8">
        <v>0.2</v>
      </c>
      <c r="BL50" s="8">
        <v>1</v>
      </c>
      <c r="BM50" s="8">
        <v>7.000000000000001E-3</v>
      </c>
      <c r="BN50" s="23">
        <f t="shared" si="2"/>
        <v>0.35</v>
      </c>
      <c r="BO50" s="23">
        <f t="shared" ref="BO50:BQ50" si="44">BK50*BN50</f>
        <v>6.9999999999999993E-2</v>
      </c>
      <c r="BP50" s="23">
        <f t="shared" si="44"/>
        <v>6.9999999999999993E-2</v>
      </c>
      <c r="BQ50" s="23">
        <f t="shared" si="44"/>
        <v>4.8999999999999998E-4</v>
      </c>
    </row>
    <row r="51" spans="1:69" ht="30" x14ac:dyDescent="0.35">
      <c r="A51" s="102" t="s">
        <v>11</v>
      </c>
      <c r="B51" s="86">
        <v>19</v>
      </c>
      <c r="C51" s="86" t="s">
        <v>4669</v>
      </c>
      <c r="D51" s="2" t="s">
        <v>1472</v>
      </c>
      <c r="E51" s="2" t="s">
        <v>1483</v>
      </c>
      <c r="F51" s="247"/>
      <c r="G51" s="71" t="s">
        <v>1512</v>
      </c>
      <c r="H51" s="71" t="s">
        <v>1562</v>
      </c>
      <c r="I51" s="71" t="s">
        <v>1563</v>
      </c>
      <c r="J51" s="71">
        <v>0.6</v>
      </c>
      <c r="K51" s="71">
        <v>2</v>
      </c>
      <c r="L51" s="101">
        <v>0</v>
      </c>
      <c r="M51" s="101">
        <v>0</v>
      </c>
      <c r="N51" s="120" t="str">
        <f t="shared" si="0"/>
        <v/>
      </c>
      <c r="O51" s="120">
        <f t="shared" si="1"/>
        <v>0</v>
      </c>
      <c r="P51" s="71" t="s">
        <v>1564</v>
      </c>
      <c r="Q51" s="71" t="s">
        <v>1565</v>
      </c>
      <c r="R51" s="71"/>
      <c r="S51" s="71"/>
      <c r="T51" s="71"/>
      <c r="U51" s="71"/>
      <c r="V51" s="71"/>
      <c r="W51" s="101">
        <v>0</v>
      </c>
      <c r="X51" s="101">
        <v>1</v>
      </c>
      <c r="Y51" s="101">
        <v>0</v>
      </c>
      <c r="Z51" s="101">
        <v>1</v>
      </c>
      <c r="AA51" s="101">
        <v>0</v>
      </c>
      <c r="AB51" s="101">
        <v>1</v>
      </c>
      <c r="AC51" s="101">
        <v>1</v>
      </c>
      <c r="AD51" s="101">
        <v>2</v>
      </c>
      <c r="AE51" s="101">
        <v>0</v>
      </c>
      <c r="AF51" s="101"/>
      <c r="AG51" s="101"/>
      <c r="AH51" s="101"/>
      <c r="AI51" s="109">
        <v>0</v>
      </c>
      <c r="AJ51" s="109" t="s">
        <v>4450</v>
      </c>
      <c r="AK51" s="109" t="s">
        <v>4450</v>
      </c>
      <c r="AL51" s="109" t="s">
        <v>4450</v>
      </c>
      <c r="AM51" s="104" t="s">
        <v>3868</v>
      </c>
      <c r="AN51" s="9"/>
      <c r="AO51" s="9"/>
      <c r="AP51" s="9"/>
      <c r="AQ51" s="2" t="s">
        <v>4450</v>
      </c>
      <c r="AR51" s="110" t="s">
        <v>4450</v>
      </c>
      <c r="AS51" s="110" t="s">
        <v>4450</v>
      </c>
      <c r="AT51" s="110" t="s">
        <v>4450</v>
      </c>
      <c r="AU51" s="110" t="s">
        <v>4450</v>
      </c>
      <c r="AV51" s="110">
        <v>0</v>
      </c>
      <c r="AW51" s="110" t="s">
        <v>4450</v>
      </c>
      <c r="AX51" s="110" t="s">
        <v>4450</v>
      </c>
      <c r="AY51" s="110" t="s">
        <v>4450</v>
      </c>
      <c r="AZ51" s="8" t="s">
        <v>4450</v>
      </c>
      <c r="BA51" s="8" t="s">
        <v>4450</v>
      </c>
      <c r="BB51" s="8" t="s">
        <v>4450</v>
      </c>
      <c r="BC51" s="8" t="s">
        <v>4450</v>
      </c>
      <c r="BD51" s="8" t="s">
        <v>4450</v>
      </c>
      <c r="BE51" s="8">
        <v>2.0999999999999998E-2</v>
      </c>
      <c r="BF51" s="8" t="s">
        <v>4450</v>
      </c>
      <c r="BG51" s="8">
        <v>2.0999999999999998E-2</v>
      </c>
      <c r="BJ51" s="8">
        <v>0.35</v>
      </c>
      <c r="BK51" s="8">
        <v>0.1</v>
      </c>
      <c r="BL51" s="8">
        <v>1</v>
      </c>
      <c r="BM51" s="8">
        <v>2.0999999999999998E-2</v>
      </c>
      <c r="BN51" s="23">
        <f t="shared" si="2"/>
        <v>0.35</v>
      </c>
      <c r="BO51" s="23">
        <f t="shared" ref="BO51:BQ51" si="45">BK51*BN51</f>
        <v>3.4999999999999996E-2</v>
      </c>
      <c r="BP51" s="23">
        <f t="shared" si="45"/>
        <v>3.4999999999999996E-2</v>
      </c>
      <c r="BQ51" s="23">
        <f t="shared" si="45"/>
        <v>7.3499999999999987E-4</v>
      </c>
    </row>
    <row r="52" spans="1:69" ht="20" x14ac:dyDescent="0.35">
      <c r="A52" s="102" t="s">
        <v>11</v>
      </c>
      <c r="B52" s="86">
        <v>20</v>
      </c>
      <c r="C52" s="86" t="s">
        <v>4670</v>
      </c>
      <c r="D52" s="2" t="s">
        <v>1472</v>
      </c>
      <c r="E52" s="2" t="s">
        <v>1483</v>
      </c>
      <c r="F52" s="247"/>
      <c r="G52" s="71" t="s">
        <v>1512</v>
      </c>
      <c r="H52" s="71" t="s">
        <v>1566</v>
      </c>
      <c r="I52" s="71" t="s">
        <v>1567</v>
      </c>
      <c r="J52" s="71">
        <v>0.4</v>
      </c>
      <c r="K52" s="71">
        <v>2</v>
      </c>
      <c r="L52" s="101">
        <v>0</v>
      </c>
      <c r="M52" s="101">
        <v>0</v>
      </c>
      <c r="N52" s="120" t="str">
        <f t="shared" si="0"/>
        <v/>
      </c>
      <c r="O52" s="120">
        <f t="shared" si="1"/>
        <v>0</v>
      </c>
      <c r="P52" s="71" t="s">
        <v>1568</v>
      </c>
      <c r="Q52" s="71" t="s">
        <v>1565</v>
      </c>
      <c r="R52" s="71"/>
      <c r="S52" s="71"/>
      <c r="T52" s="71"/>
      <c r="U52" s="71"/>
      <c r="V52" s="71"/>
      <c r="W52" s="101">
        <v>0</v>
      </c>
      <c r="X52" s="101">
        <v>1</v>
      </c>
      <c r="Y52" s="101">
        <v>0</v>
      </c>
      <c r="Z52" s="101">
        <v>1</v>
      </c>
      <c r="AA52" s="101">
        <v>0</v>
      </c>
      <c r="AB52" s="101">
        <v>1</v>
      </c>
      <c r="AC52" s="101">
        <v>1</v>
      </c>
      <c r="AD52" s="101">
        <v>2</v>
      </c>
      <c r="AE52" s="101">
        <v>0</v>
      </c>
      <c r="AF52" s="101"/>
      <c r="AG52" s="101"/>
      <c r="AH52" s="101"/>
      <c r="AI52" s="109">
        <v>0</v>
      </c>
      <c r="AJ52" s="109" t="s">
        <v>4450</v>
      </c>
      <c r="AK52" s="109" t="s">
        <v>4450</v>
      </c>
      <c r="AL52" s="109" t="s">
        <v>4450</v>
      </c>
      <c r="AM52" s="104" t="s">
        <v>3868</v>
      </c>
      <c r="AN52" s="9"/>
      <c r="AO52" s="9"/>
      <c r="AP52" s="9"/>
      <c r="AQ52" s="2" t="s">
        <v>4450</v>
      </c>
      <c r="AR52" s="110" t="s">
        <v>4450</v>
      </c>
      <c r="AS52" s="110" t="s">
        <v>4450</v>
      </c>
      <c r="AT52" s="110" t="s">
        <v>4450</v>
      </c>
      <c r="AU52" s="110" t="s">
        <v>4450</v>
      </c>
      <c r="AV52" s="110">
        <v>0</v>
      </c>
      <c r="AW52" s="110" t="s">
        <v>4450</v>
      </c>
      <c r="AX52" s="110" t="s">
        <v>4450</v>
      </c>
      <c r="AY52" s="110" t="s">
        <v>4450</v>
      </c>
      <c r="AZ52" s="8" t="s">
        <v>4450</v>
      </c>
      <c r="BA52" s="8" t="s">
        <v>4450</v>
      </c>
      <c r="BB52" s="8" t="s">
        <v>4450</v>
      </c>
      <c r="BC52" s="8" t="s">
        <v>4450</v>
      </c>
      <c r="BD52" s="8" t="s">
        <v>4450</v>
      </c>
      <c r="BE52" s="8">
        <v>1.4000000000000002E-2</v>
      </c>
      <c r="BF52" s="8" t="s">
        <v>4450</v>
      </c>
      <c r="BG52" s="8">
        <v>1.4000000000000002E-2</v>
      </c>
      <c r="BJ52" s="8">
        <v>0.35</v>
      </c>
      <c r="BK52" s="8">
        <v>0.1</v>
      </c>
      <c r="BL52" s="8">
        <v>1</v>
      </c>
      <c r="BM52" s="8">
        <v>1.4000000000000002E-2</v>
      </c>
      <c r="BN52" s="23">
        <f t="shared" si="2"/>
        <v>0.35</v>
      </c>
      <c r="BO52" s="23">
        <f t="shared" ref="BO52:BQ52" si="46">BK52*BN52</f>
        <v>3.4999999999999996E-2</v>
      </c>
      <c r="BP52" s="23">
        <f t="shared" si="46"/>
        <v>3.4999999999999996E-2</v>
      </c>
      <c r="BQ52" s="23">
        <f t="shared" si="46"/>
        <v>4.8999999999999998E-4</v>
      </c>
    </row>
    <row r="53" spans="1:69" ht="20" x14ac:dyDescent="0.35">
      <c r="A53" s="102" t="s">
        <v>11</v>
      </c>
      <c r="B53" s="86">
        <v>21</v>
      </c>
      <c r="C53" s="86" t="s">
        <v>4671</v>
      </c>
      <c r="D53" s="2" t="s">
        <v>1472</v>
      </c>
      <c r="E53" s="2" t="s">
        <v>1486</v>
      </c>
      <c r="F53" s="247"/>
      <c r="G53" s="71" t="s">
        <v>1514</v>
      </c>
      <c r="H53" s="71" t="s">
        <v>1569</v>
      </c>
      <c r="I53" s="71" t="s">
        <v>1570</v>
      </c>
      <c r="J53" s="71">
        <v>0.5</v>
      </c>
      <c r="K53" s="71">
        <v>4</v>
      </c>
      <c r="L53" s="101">
        <v>1</v>
      </c>
      <c r="M53" s="101">
        <v>1</v>
      </c>
      <c r="N53" s="120">
        <f t="shared" si="0"/>
        <v>1</v>
      </c>
      <c r="O53" s="120">
        <f t="shared" si="1"/>
        <v>0.25</v>
      </c>
      <c r="P53" s="71" t="s">
        <v>1571</v>
      </c>
      <c r="Q53" s="71" t="s">
        <v>1572</v>
      </c>
      <c r="R53" s="71"/>
      <c r="S53" s="71"/>
      <c r="T53" s="71"/>
      <c r="U53" s="71"/>
      <c r="V53" s="71"/>
      <c r="W53" s="101">
        <v>1</v>
      </c>
      <c r="X53" s="101">
        <v>1</v>
      </c>
      <c r="Y53" s="101">
        <v>1</v>
      </c>
      <c r="Z53" s="101">
        <v>1</v>
      </c>
      <c r="AA53" s="101">
        <v>1</v>
      </c>
      <c r="AB53" s="101">
        <v>2</v>
      </c>
      <c r="AC53" s="101">
        <v>3</v>
      </c>
      <c r="AD53" s="101">
        <v>4</v>
      </c>
      <c r="AE53" s="101">
        <v>1</v>
      </c>
      <c r="AF53" s="101"/>
      <c r="AG53" s="101"/>
      <c r="AH53" s="101"/>
      <c r="AI53" s="109">
        <v>1</v>
      </c>
      <c r="AJ53" s="109" t="s">
        <v>4450</v>
      </c>
      <c r="AK53" s="109" t="s">
        <v>4450</v>
      </c>
      <c r="AL53" s="109" t="s">
        <v>4450</v>
      </c>
      <c r="AM53" s="108" t="s">
        <v>3869</v>
      </c>
      <c r="AN53" s="9"/>
      <c r="AO53" s="9"/>
      <c r="AP53" s="9"/>
      <c r="AQ53" s="2">
        <v>2.6249999999999999E-2</v>
      </c>
      <c r="AR53" s="110">
        <v>1</v>
      </c>
      <c r="AS53" s="110" t="s">
        <v>4450</v>
      </c>
      <c r="AT53" s="110" t="s">
        <v>4450</v>
      </c>
      <c r="AU53" s="110" t="s">
        <v>4450</v>
      </c>
      <c r="AV53" s="110">
        <v>0.25</v>
      </c>
      <c r="AW53" s="110" t="s">
        <v>4450</v>
      </c>
      <c r="AX53" s="110" t="s">
        <v>4450</v>
      </c>
      <c r="AY53" s="110" t="s">
        <v>4450</v>
      </c>
      <c r="AZ53" s="8">
        <v>2.6249999999999999E-2</v>
      </c>
      <c r="BA53" s="8" t="s">
        <v>4450</v>
      </c>
      <c r="BB53" s="8" t="s">
        <v>4450</v>
      </c>
      <c r="BC53" s="8" t="s">
        <v>4450</v>
      </c>
      <c r="BD53" s="8">
        <v>2.6249999999999999E-2</v>
      </c>
      <c r="BE53" s="8">
        <v>2.6249999999999999E-2</v>
      </c>
      <c r="BF53" s="8">
        <v>2.6249999999999999E-2</v>
      </c>
      <c r="BG53" s="8">
        <v>2.6249999999999999E-2</v>
      </c>
      <c r="BJ53" s="8">
        <v>0.35</v>
      </c>
      <c r="BK53" s="8">
        <v>0.15</v>
      </c>
      <c r="BL53" s="8">
        <v>1</v>
      </c>
      <c r="BM53" s="8">
        <v>2.6249999999999999E-2</v>
      </c>
      <c r="BN53" s="23">
        <f t="shared" si="2"/>
        <v>0.35</v>
      </c>
      <c r="BO53" s="23">
        <f t="shared" ref="BO53:BQ53" si="47">BK53*BN53</f>
        <v>5.2499999999999998E-2</v>
      </c>
      <c r="BP53" s="23">
        <f t="shared" si="47"/>
        <v>5.2499999999999998E-2</v>
      </c>
      <c r="BQ53" s="23">
        <f t="shared" si="47"/>
        <v>1.3781249999999998E-3</v>
      </c>
    </row>
    <row r="54" spans="1:69" x14ac:dyDescent="0.35">
      <c r="A54" s="102" t="s">
        <v>11</v>
      </c>
      <c r="B54" s="86">
        <v>22</v>
      </c>
      <c r="C54" s="86" t="s">
        <v>4672</v>
      </c>
      <c r="D54" s="2" t="s">
        <v>1472</v>
      </c>
      <c r="E54" s="2" t="s">
        <v>1486</v>
      </c>
      <c r="F54" s="247"/>
      <c r="G54" s="71" t="s">
        <v>1514</v>
      </c>
      <c r="H54" s="71" t="s">
        <v>1573</v>
      </c>
      <c r="I54" s="71" t="s">
        <v>1574</v>
      </c>
      <c r="J54" s="71">
        <v>0.3</v>
      </c>
      <c r="K54" s="71">
        <v>4</v>
      </c>
      <c r="L54" s="101">
        <v>1</v>
      </c>
      <c r="M54" s="101">
        <v>1</v>
      </c>
      <c r="N54" s="120">
        <f t="shared" si="0"/>
        <v>1</v>
      </c>
      <c r="O54" s="120">
        <f t="shared" si="1"/>
        <v>0.25</v>
      </c>
      <c r="P54" s="71" t="s">
        <v>1575</v>
      </c>
      <c r="Q54" s="71" t="s">
        <v>1572</v>
      </c>
      <c r="R54" s="71"/>
      <c r="S54" s="71"/>
      <c r="T54" s="71"/>
      <c r="U54" s="71"/>
      <c r="V54" s="71"/>
      <c r="W54" s="101">
        <v>1</v>
      </c>
      <c r="X54" s="101">
        <v>1</v>
      </c>
      <c r="Y54" s="101">
        <v>1</v>
      </c>
      <c r="Z54" s="101">
        <v>1</v>
      </c>
      <c r="AA54" s="101">
        <v>1</v>
      </c>
      <c r="AB54" s="101">
        <v>2</v>
      </c>
      <c r="AC54" s="101">
        <v>3</v>
      </c>
      <c r="AD54" s="101">
        <v>4</v>
      </c>
      <c r="AE54" s="101">
        <v>1</v>
      </c>
      <c r="AF54" s="101"/>
      <c r="AG54" s="101"/>
      <c r="AH54" s="101"/>
      <c r="AI54" s="109">
        <v>1</v>
      </c>
      <c r="AJ54" s="109" t="s">
        <v>4450</v>
      </c>
      <c r="AK54" s="109" t="s">
        <v>4450</v>
      </c>
      <c r="AL54" s="109" t="s">
        <v>4450</v>
      </c>
      <c r="AM54" s="104" t="s">
        <v>3870</v>
      </c>
      <c r="AN54" s="9"/>
      <c r="AO54" s="9"/>
      <c r="AP54" s="9"/>
      <c r="AQ54" s="2">
        <v>1.575E-2</v>
      </c>
      <c r="AR54" s="110">
        <v>1</v>
      </c>
      <c r="AS54" s="110" t="s">
        <v>4450</v>
      </c>
      <c r="AT54" s="110" t="s">
        <v>4450</v>
      </c>
      <c r="AU54" s="110" t="s">
        <v>4450</v>
      </c>
      <c r="AV54" s="110">
        <v>0.25</v>
      </c>
      <c r="AW54" s="110" t="s">
        <v>4450</v>
      </c>
      <c r="AX54" s="110" t="s">
        <v>4450</v>
      </c>
      <c r="AY54" s="110" t="s">
        <v>4450</v>
      </c>
      <c r="AZ54" s="8">
        <v>1.575E-2</v>
      </c>
      <c r="BA54" s="8" t="s">
        <v>4450</v>
      </c>
      <c r="BB54" s="8" t="s">
        <v>4450</v>
      </c>
      <c r="BC54" s="8" t="s">
        <v>4450</v>
      </c>
      <c r="BD54" s="8">
        <v>1.575E-2</v>
      </c>
      <c r="BE54" s="8">
        <v>1.575E-2</v>
      </c>
      <c r="BF54" s="8">
        <v>1.575E-2</v>
      </c>
      <c r="BG54" s="8">
        <v>1.575E-2</v>
      </c>
      <c r="BJ54" s="8">
        <v>0.35</v>
      </c>
      <c r="BK54" s="8">
        <v>0.15</v>
      </c>
      <c r="BL54" s="8">
        <v>1</v>
      </c>
      <c r="BM54" s="8">
        <v>1.575E-2</v>
      </c>
      <c r="BN54" s="23">
        <f t="shared" si="2"/>
        <v>0.35</v>
      </c>
      <c r="BO54" s="23">
        <f t="shared" ref="BO54:BQ54" si="48">BK54*BN54</f>
        <v>5.2499999999999998E-2</v>
      </c>
      <c r="BP54" s="23">
        <f t="shared" si="48"/>
        <v>5.2499999999999998E-2</v>
      </c>
      <c r="BQ54" s="23">
        <f t="shared" si="48"/>
        <v>8.2687500000000003E-4</v>
      </c>
    </row>
    <row r="55" spans="1:69" x14ac:dyDescent="0.35">
      <c r="A55" s="102" t="s">
        <v>11</v>
      </c>
      <c r="B55" s="86">
        <v>23</v>
      </c>
      <c r="C55" s="86" t="s">
        <v>4673</v>
      </c>
      <c r="D55" s="2" t="s">
        <v>1472</v>
      </c>
      <c r="E55" s="2" t="s">
        <v>1486</v>
      </c>
      <c r="F55" s="247"/>
      <c r="G55" s="71" t="s">
        <v>1514</v>
      </c>
      <c r="H55" s="71" t="s">
        <v>1576</v>
      </c>
      <c r="I55" s="71" t="s">
        <v>1577</v>
      </c>
      <c r="J55" s="71">
        <v>0.2</v>
      </c>
      <c r="K55" s="71">
        <v>4</v>
      </c>
      <c r="L55" s="101">
        <v>1</v>
      </c>
      <c r="M55" s="101">
        <v>1</v>
      </c>
      <c r="N55" s="120">
        <f t="shared" si="0"/>
        <v>1</v>
      </c>
      <c r="O55" s="120">
        <f t="shared" si="1"/>
        <v>0.25</v>
      </c>
      <c r="P55" s="71" t="s">
        <v>1578</v>
      </c>
      <c r="Q55" s="71" t="s">
        <v>1572</v>
      </c>
      <c r="R55" s="71"/>
      <c r="S55" s="71"/>
      <c r="T55" s="71"/>
      <c r="U55" s="71"/>
      <c r="V55" s="71"/>
      <c r="W55" s="101">
        <v>1</v>
      </c>
      <c r="X55" s="101">
        <v>1</v>
      </c>
      <c r="Y55" s="101">
        <v>1</v>
      </c>
      <c r="Z55" s="101">
        <v>1</v>
      </c>
      <c r="AA55" s="101">
        <v>1</v>
      </c>
      <c r="AB55" s="101">
        <v>2</v>
      </c>
      <c r="AC55" s="101">
        <v>3</v>
      </c>
      <c r="AD55" s="101">
        <v>4</v>
      </c>
      <c r="AE55" s="101">
        <v>1</v>
      </c>
      <c r="AF55" s="101"/>
      <c r="AG55" s="101"/>
      <c r="AH55" s="101"/>
      <c r="AI55" s="109">
        <v>1</v>
      </c>
      <c r="AJ55" s="109" t="s">
        <v>4450</v>
      </c>
      <c r="AK55" s="109" t="s">
        <v>4450</v>
      </c>
      <c r="AL55" s="109" t="s">
        <v>4450</v>
      </c>
      <c r="AM55" s="104" t="s">
        <v>3871</v>
      </c>
      <c r="AN55" s="9"/>
      <c r="AO55" s="9"/>
      <c r="AP55" s="9"/>
      <c r="AQ55" s="2">
        <v>1.0499999999999999E-2</v>
      </c>
      <c r="AR55" s="110">
        <v>1</v>
      </c>
      <c r="AS55" s="110" t="s">
        <v>4450</v>
      </c>
      <c r="AT55" s="110" t="s">
        <v>4450</v>
      </c>
      <c r="AU55" s="110" t="s">
        <v>4450</v>
      </c>
      <c r="AV55" s="110">
        <v>0.25</v>
      </c>
      <c r="AW55" s="110" t="s">
        <v>4450</v>
      </c>
      <c r="AX55" s="110" t="s">
        <v>4450</v>
      </c>
      <c r="AY55" s="110" t="s">
        <v>4450</v>
      </c>
      <c r="AZ55" s="8">
        <v>1.0499999999999999E-2</v>
      </c>
      <c r="BA55" s="8" t="s">
        <v>4450</v>
      </c>
      <c r="BB55" s="8" t="s">
        <v>4450</v>
      </c>
      <c r="BC55" s="8" t="s">
        <v>4450</v>
      </c>
      <c r="BD55" s="8">
        <v>1.0499999999999999E-2</v>
      </c>
      <c r="BE55" s="8">
        <v>1.0499999999999999E-2</v>
      </c>
      <c r="BF55" s="8">
        <v>1.0499999999999999E-2</v>
      </c>
      <c r="BG55" s="8">
        <v>1.0499999999999999E-2</v>
      </c>
      <c r="BJ55" s="8">
        <v>0.35</v>
      </c>
      <c r="BK55" s="8">
        <v>0.15</v>
      </c>
      <c r="BL55" s="8">
        <v>1</v>
      </c>
      <c r="BM55" s="8">
        <v>1.0499999999999999E-2</v>
      </c>
      <c r="BN55" s="23">
        <f t="shared" si="2"/>
        <v>0.35</v>
      </c>
      <c r="BO55" s="23">
        <f t="shared" ref="BO55:BQ55" si="49">BK55*BN55</f>
        <v>5.2499999999999998E-2</v>
      </c>
      <c r="BP55" s="23">
        <f t="shared" si="49"/>
        <v>5.2499999999999998E-2</v>
      </c>
      <c r="BQ55" s="23">
        <f t="shared" si="49"/>
        <v>5.5124999999999987E-4</v>
      </c>
    </row>
    <row r="56" spans="1:69" ht="20" x14ac:dyDescent="0.35">
      <c r="A56" s="102" t="s">
        <v>11</v>
      </c>
      <c r="B56" s="86">
        <v>24</v>
      </c>
      <c r="C56" s="86" t="s">
        <v>4674</v>
      </c>
      <c r="D56" s="2" t="s">
        <v>1472</v>
      </c>
      <c r="E56" s="2" t="s">
        <v>1489</v>
      </c>
      <c r="F56" s="247"/>
      <c r="G56" s="71" t="s">
        <v>1516</v>
      </c>
      <c r="H56" s="71" t="s">
        <v>1579</v>
      </c>
      <c r="I56" s="71" t="s">
        <v>1580</v>
      </c>
      <c r="J56" s="71">
        <v>0.9</v>
      </c>
      <c r="K56" s="71">
        <v>12</v>
      </c>
      <c r="L56" s="101">
        <v>3</v>
      </c>
      <c r="M56" s="101">
        <v>3</v>
      </c>
      <c r="N56" s="120">
        <f t="shared" si="0"/>
        <v>1</v>
      </c>
      <c r="O56" s="120">
        <f t="shared" si="1"/>
        <v>0.25</v>
      </c>
      <c r="P56" s="71" t="s">
        <v>1581</v>
      </c>
      <c r="Q56" s="71" t="s">
        <v>1552</v>
      </c>
      <c r="R56" s="71"/>
      <c r="S56" s="71"/>
      <c r="T56" s="71"/>
      <c r="U56" s="71"/>
      <c r="V56" s="71"/>
      <c r="W56" s="101">
        <v>3</v>
      </c>
      <c r="X56" s="101">
        <v>3</v>
      </c>
      <c r="Y56" s="101">
        <v>3</v>
      </c>
      <c r="Z56" s="101">
        <v>3</v>
      </c>
      <c r="AA56" s="101">
        <v>3</v>
      </c>
      <c r="AB56" s="101">
        <v>6</v>
      </c>
      <c r="AC56" s="101">
        <v>9</v>
      </c>
      <c r="AD56" s="101">
        <v>12</v>
      </c>
      <c r="AE56" s="101">
        <v>3</v>
      </c>
      <c r="AF56" s="101"/>
      <c r="AG56" s="101"/>
      <c r="AH56" s="101"/>
      <c r="AI56" s="109">
        <v>3</v>
      </c>
      <c r="AJ56" s="109" t="s">
        <v>4450</v>
      </c>
      <c r="AK56" s="109" t="s">
        <v>4450</v>
      </c>
      <c r="AL56" s="109" t="s">
        <v>4450</v>
      </c>
      <c r="AM56" s="108" t="s">
        <v>3872</v>
      </c>
      <c r="AN56" s="9"/>
      <c r="AO56" s="9"/>
      <c r="AP56" s="9"/>
      <c r="AQ56" s="2">
        <v>1.575E-2</v>
      </c>
      <c r="AR56" s="110">
        <v>1</v>
      </c>
      <c r="AS56" s="110" t="s">
        <v>4450</v>
      </c>
      <c r="AT56" s="110" t="s">
        <v>4450</v>
      </c>
      <c r="AU56" s="110" t="s">
        <v>4450</v>
      </c>
      <c r="AV56" s="110">
        <v>0.25</v>
      </c>
      <c r="AW56" s="110" t="s">
        <v>4450</v>
      </c>
      <c r="AX56" s="110" t="s">
        <v>4450</v>
      </c>
      <c r="AY56" s="110" t="s">
        <v>4450</v>
      </c>
      <c r="AZ56" s="8">
        <v>1.575E-2</v>
      </c>
      <c r="BA56" s="8" t="s">
        <v>4450</v>
      </c>
      <c r="BB56" s="8" t="s">
        <v>4450</v>
      </c>
      <c r="BC56" s="8" t="s">
        <v>4450</v>
      </c>
      <c r="BD56" s="8">
        <v>1.575E-2</v>
      </c>
      <c r="BE56" s="8">
        <v>1.575E-2</v>
      </c>
      <c r="BF56" s="8">
        <v>1.575E-2</v>
      </c>
      <c r="BG56" s="8">
        <v>1.575E-2</v>
      </c>
      <c r="BJ56" s="8">
        <v>0.35</v>
      </c>
      <c r="BK56" s="8">
        <v>0.05</v>
      </c>
      <c r="BL56" s="8">
        <v>1</v>
      </c>
      <c r="BM56" s="8">
        <v>1.575E-2</v>
      </c>
      <c r="BN56" s="23">
        <f t="shared" si="2"/>
        <v>0.35</v>
      </c>
      <c r="BO56" s="23">
        <f t="shared" ref="BO56:BQ56" si="50">BK56*BN56</f>
        <v>1.7499999999999998E-2</v>
      </c>
      <c r="BP56" s="23">
        <f t="shared" si="50"/>
        <v>1.7499999999999998E-2</v>
      </c>
      <c r="BQ56" s="23">
        <f t="shared" si="50"/>
        <v>2.7562499999999999E-4</v>
      </c>
    </row>
    <row r="57" spans="1:69" ht="20" x14ac:dyDescent="0.35">
      <c r="A57" s="102" t="s">
        <v>11</v>
      </c>
      <c r="B57" s="86">
        <v>25</v>
      </c>
      <c r="C57" s="86" t="s">
        <v>4675</v>
      </c>
      <c r="D57" s="2" t="s">
        <v>1472</v>
      </c>
      <c r="E57" s="2" t="s">
        <v>1489</v>
      </c>
      <c r="F57" s="247"/>
      <c r="G57" s="71" t="s">
        <v>1516</v>
      </c>
      <c r="H57" s="71" t="s">
        <v>1582</v>
      </c>
      <c r="I57" s="71" t="s">
        <v>1583</v>
      </c>
      <c r="J57" s="71">
        <v>0.1</v>
      </c>
      <c r="K57" s="71">
        <v>1</v>
      </c>
      <c r="L57" s="101">
        <v>0</v>
      </c>
      <c r="M57" s="101">
        <v>0</v>
      </c>
      <c r="N57" s="120" t="str">
        <f t="shared" si="0"/>
        <v/>
      </c>
      <c r="O57" s="120">
        <f t="shared" si="1"/>
        <v>0</v>
      </c>
      <c r="P57" s="71" t="s">
        <v>1584</v>
      </c>
      <c r="Q57" s="71" t="s">
        <v>1572</v>
      </c>
      <c r="R57" s="71"/>
      <c r="S57" s="71"/>
      <c r="T57" s="71"/>
      <c r="U57" s="71"/>
      <c r="V57" s="71"/>
      <c r="W57" s="101">
        <v>0</v>
      </c>
      <c r="X57" s="101">
        <v>0</v>
      </c>
      <c r="Y57" s="101">
        <v>1</v>
      </c>
      <c r="Z57" s="101">
        <v>0</v>
      </c>
      <c r="AA57" s="101">
        <v>0</v>
      </c>
      <c r="AB57" s="101">
        <v>0</v>
      </c>
      <c r="AC57" s="101">
        <v>1</v>
      </c>
      <c r="AD57" s="101">
        <v>1</v>
      </c>
      <c r="AE57" s="101">
        <v>0</v>
      </c>
      <c r="AF57" s="101"/>
      <c r="AG57" s="101"/>
      <c r="AH57" s="101"/>
      <c r="AI57" s="109">
        <v>0</v>
      </c>
      <c r="AJ57" s="109" t="s">
        <v>4450</v>
      </c>
      <c r="AK57" s="109" t="s">
        <v>4450</v>
      </c>
      <c r="AL57" s="109" t="s">
        <v>4450</v>
      </c>
      <c r="AM57" s="104" t="s">
        <v>3868</v>
      </c>
      <c r="AN57" s="9"/>
      <c r="AO57" s="9"/>
      <c r="AP57" s="9"/>
      <c r="AQ57" s="2" t="s">
        <v>4450</v>
      </c>
      <c r="AR57" s="110" t="s">
        <v>4450</v>
      </c>
      <c r="AS57" s="110" t="s">
        <v>4450</v>
      </c>
      <c r="AT57" s="110" t="s">
        <v>4450</v>
      </c>
      <c r="AU57" s="110" t="s">
        <v>4450</v>
      </c>
      <c r="AV57" s="110">
        <v>0</v>
      </c>
      <c r="AW57" s="110" t="s">
        <v>4450</v>
      </c>
      <c r="AX57" s="110" t="s">
        <v>4450</v>
      </c>
      <c r="AY57" s="110" t="s">
        <v>4450</v>
      </c>
      <c r="AZ57" s="8" t="s">
        <v>4450</v>
      </c>
      <c r="BA57" s="8" t="s">
        <v>4450</v>
      </c>
      <c r="BB57" s="8" t="s">
        <v>4450</v>
      </c>
      <c r="BC57" s="8" t="s">
        <v>4450</v>
      </c>
      <c r="BD57" s="8" t="s">
        <v>4450</v>
      </c>
      <c r="BE57" s="8" t="s">
        <v>4450</v>
      </c>
      <c r="BF57" s="8">
        <v>1.7500000000000003E-3</v>
      </c>
      <c r="BG57" s="8" t="s">
        <v>4450</v>
      </c>
      <c r="BJ57" s="8">
        <v>0.35</v>
      </c>
      <c r="BK57" s="8">
        <v>0.05</v>
      </c>
      <c r="BL57" s="8">
        <v>1</v>
      </c>
      <c r="BM57" s="8">
        <v>1.7500000000000003E-3</v>
      </c>
      <c r="BN57" s="23">
        <f t="shared" si="2"/>
        <v>0.35</v>
      </c>
      <c r="BO57" s="23">
        <f t="shared" ref="BO57:BQ57" si="51">BK57*BN57</f>
        <v>1.7499999999999998E-2</v>
      </c>
      <c r="BP57" s="23">
        <f t="shared" si="51"/>
        <v>1.7499999999999998E-2</v>
      </c>
      <c r="BQ57" s="23">
        <f t="shared" si="51"/>
        <v>3.0624999999999999E-5</v>
      </c>
    </row>
    <row r="58" spans="1:69" ht="40" x14ac:dyDescent="0.35">
      <c r="A58" s="102" t="s">
        <v>11</v>
      </c>
      <c r="B58" s="86">
        <v>26</v>
      </c>
      <c r="C58" s="86" t="s">
        <v>4676</v>
      </c>
      <c r="D58" s="2" t="s">
        <v>1472</v>
      </c>
      <c r="E58" s="2" t="s">
        <v>1492</v>
      </c>
      <c r="F58" s="247"/>
      <c r="G58" s="71" t="s">
        <v>1518</v>
      </c>
      <c r="H58" s="71" t="s">
        <v>1585</v>
      </c>
      <c r="I58" s="71" t="s">
        <v>1586</v>
      </c>
      <c r="J58" s="71">
        <v>0.5</v>
      </c>
      <c r="K58" s="71">
        <v>6</v>
      </c>
      <c r="L58" s="101">
        <v>2</v>
      </c>
      <c r="M58" s="101">
        <v>2</v>
      </c>
      <c r="N58" s="120">
        <f t="shared" si="0"/>
        <v>1</v>
      </c>
      <c r="O58" s="120">
        <f t="shared" si="1"/>
        <v>0.33333333333333331</v>
      </c>
      <c r="P58" s="71" t="s">
        <v>1587</v>
      </c>
      <c r="Q58" s="71" t="s">
        <v>1588</v>
      </c>
      <c r="R58" s="71"/>
      <c r="S58" s="71"/>
      <c r="T58" s="71"/>
      <c r="U58" s="71"/>
      <c r="V58" s="71"/>
      <c r="W58" s="101">
        <v>2</v>
      </c>
      <c r="X58" s="101">
        <v>1</v>
      </c>
      <c r="Y58" s="101">
        <v>2</v>
      </c>
      <c r="Z58" s="101">
        <v>1</v>
      </c>
      <c r="AA58" s="101">
        <v>2</v>
      </c>
      <c r="AB58" s="101">
        <v>3</v>
      </c>
      <c r="AC58" s="101">
        <v>5</v>
      </c>
      <c r="AD58" s="101">
        <v>6</v>
      </c>
      <c r="AE58" s="101">
        <v>2</v>
      </c>
      <c r="AF58" s="101"/>
      <c r="AG58" s="101"/>
      <c r="AH58" s="101"/>
      <c r="AI58" s="109">
        <v>2</v>
      </c>
      <c r="AJ58" s="109" t="s">
        <v>4450</v>
      </c>
      <c r="AK58" s="109" t="s">
        <v>4450</v>
      </c>
      <c r="AL58" s="109" t="s">
        <v>4450</v>
      </c>
      <c r="AM58" s="104" t="s">
        <v>3873</v>
      </c>
      <c r="AN58" s="9"/>
      <c r="AO58" s="9"/>
      <c r="AP58" s="9"/>
      <c r="AQ58" s="2">
        <v>1.7499999999999998E-2</v>
      </c>
      <c r="AR58" s="110">
        <v>1</v>
      </c>
      <c r="AS58" s="110" t="s">
        <v>4450</v>
      </c>
      <c r="AT58" s="110" t="s">
        <v>4450</v>
      </c>
      <c r="AU58" s="110" t="s">
        <v>4450</v>
      </c>
      <c r="AV58" s="110">
        <v>0.33333333333333331</v>
      </c>
      <c r="AW58" s="110" t="s">
        <v>4450</v>
      </c>
      <c r="AX58" s="110" t="s">
        <v>4450</v>
      </c>
      <c r="AY58" s="110" t="s">
        <v>4450</v>
      </c>
      <c r="AZ58" s="8">
        <v>1.7499999999999998E-2</v>
      </c>
      <c r="BA58" s="8" t="s">
        <v>4450</v>
      </c>
      <c r="BB58" s="8" t="s">
        <v>4450</v>
      </c>
      <c r="BC58" s="8" t="s">
        <v>4450</v>
      </c>
      <c r="BD58" s="8">
        <v>1.7499999999999998E-2</v>
      </c>
      <c r="BE58" s="8">
        <v>1.7499999999999998E-2</v>
      </c>
      <c r="BF58" s="8">
        <v>1.7499999999999998E-2</v>
      </c>
      <c r="BG58" s="8">
        <v>1.7499999999999998E-2</v>
      </c>
      <c r="BJ58" s="8">
        <v>0.35</v>
      </c>
      <c r="BK58" s="8">
        <v>0.1</v>
      </c>
      <c r="BL58" s="8">
        <v>1</v>
      </c>
      <c r="BM58" s="8">
        <v>1.7499999999999998E-2</v>
      </c>
      <c r="BN58" s="23">
        <f t="shared" si="2"/>
        <v>0.35</v>
      </c>
      <c r="BO58" s="23">
        <f t="shared" ref="BO58:BQ58" si="52">BK58*BN58</f>
        <v>3.4999999999999996E-2</v>
      </c>
      <c r="BP58" s="23">
        <f t="shared" si="52"/>
        <v>3.4999999999999996E-2</v>
      </c>
      <c r="BQ58" s="23">
        <f t="shared" si="52"/>
        <v>6.1249999999999987E-4</v>
      </c>
    </row>
    <row r="59" spans="1:69" ht="30" x14ac:dyDescent="0.35">
      <c r="A59" s="102" t="s">
        <v>11</v>
      </c>
      <c r="B59" s="86">
        <v>27</v>
      </c>
      <c r="C59" s="86" t="s">
        <v>4677</v>
      </c>
      <c r="D59" s="2" t="s">
        <v>1472</v>
      </c>
      <c r="E59" s="2" t="s">
        <v>1492</v>
      </c>
      <c r="F59" s="247"/>
      <c r="G59" s="71" t="s">
        <v>1518</v>
      </c>
      <c r="H59" s="71" t="s">
        <v>1589</v>
      </c>
      <c r="I59" s="71" t="s">
        <v>1590</v>
      </c>
      <c r="J59" s="71">
        <v>0.5</v>
      </c>
      <c r="K59" s="71">
        <v>6</v>
      </c>
      <c r="L59" s="101">
        <v>1</v>
      </c>
      <c r="M59" s="101">
        <v>1</v>
      </c>
      <c r="N59" s="120">
        <f t="shared" si="0"/>
        <v>1</v>
      </c>
      <c r="O59" s="120">
        <f t="shared" si="1"/>
        <v>0.16666666666666666</v>
      </c>
      <c r="P59" s="71" t="s">
        <v>1591</v>
      </c>
      <c r="Q59" s="71" t="s">
        <v>1588</v>
      </c>
      <c r="R59" s="71"/>
      <c r="S59" s="71"/>
      <c r="T59" s="71"/>
      <c r="U59" s="71"/>
      <c r="V59" s="71"/>
      <c r="W59" s="101">
        <v>1</v>
      </c>
      <c r="X59" s="101">
        <v>2</v>
      </c>
      <c r="Y59" s="101">
        <v>1</v>
      </c>
      <c r="Z59" s="101">
        <v>2</v>
      </c>
      <c r="AA59" s="101">
        <v>1</v>
      </c>
      <c r="AB59" s="101">
        <v>3</v>
      </c>
      <c r="AC59" s="101">
        <v>4</v>
      </c>
      <c r="AD59" s="101">
        <v>6</v>
      </c>
      <c r="AE59" s="101">
        <v>1</v>
      </c>
      <c r="AF59" s="101"/>
      <c r="AG59" s="101"/>
      <c r="AH59" s="101"/>
      <c r="AI59" s="109">
        <v>1</v>
      </c>
      <c r="AJ59" s="109" t="s">
        <v>4450</v>
      </c>
      <c r="AK59" s="109" t="s">
        <v>4450</v>
      </c>
      <c r="AL59" s="109" t="s">
        <v>4450</v>
      </c>
      <c r="AM59" s="104" t="s">
        <v>3874</v>
      </c>
      <c r="AN59" s="9"/>
      <c r="AO59" s="9"/>
      <c r="AP59" s="9"/>
      <c r="AQ59" s="2">
        <v>1.7499999999999998E-2</v>
      </c>
      <c r="AR59" s="110">
        <v>1</v>
      </c>
      <c r="AS59" s="110" t="s">
        <v>4450</v>
      </c>
      <c r="AT59" s="110" t="s">
        <v>4450</v>
      </c>
      <c r="AU59" s="110" t="s">
        <v>4450</v>
      </c>
      <c r="AV59" s="110">
        <v>0.16666666666666666</v>
      </c>
      <c r="AW59" s="110" t="s">
        <v>4450</v>
      </c>
      <c r="AX59" s="110" t="s">
        <v>4450</v>
      </c>
      <c r="AY59" s="110" t="s">
        <v>4450</v>
      </c>
      <c r="AZ59" s="8">
        <v>1.7499999999999998E-2</v>
      </c>
      <c r="BA59" s="8" t="s">
        <v>4450</v>
      </c>
      <c r="BB59" s="8" t="s">
        <v>4450</v>
      </c>
      <c r="BC59" s="8" t="s">
        <v>4450</v>
      </c>
      <c r="BD59" s="8">
        <v>1.7499999999999998E-2</v>
      </c>
      <c r="BE59" s="8">
        <v>1.7499999999999998E-2</v>
      </c>
      <c r="BF59" s="8">
        <v>1.7499999999999998E-2</v>
      </c>
      <c r="BG59" s="8">
        <v>1.7499999999999998E-2</v>
      </c>
      <c r="BJ59" s="8">
        <v>0.35</v>
      </c>
      <c r="BK59" s="8">
        <v>0.1</v>
      </c>
      <c r="BL59" s="8">
        <v>1</v>
      </c>
      <c r="BM59" s="8">
        <v>1.7499999999999998E-2</v>
      </c>
      <c r="BN59" s="23">
        <f t="shared" si="2"/>
        <v>0.35</v>
      </c>
      <c r="BO59" s="23">
        <f t="shared" ref="BO59:BQ59" si="53">BK59*BN59</f>
        <v>3.4999999999999996E-2</v>
      </c>
      <c r="BP59" s="23">
        <f t="shared" si="53"/>
        <v>3.4999999999999996E-2</v>
      </c>
      <c r="BQ59" s="23">
        <f t="shared" si="53"/>
        <v>6.1249999999999987E-4</v>
      </c>
    </row>
    <row r="60" spans="1:69" ht="20" x14ac:dyDescent="0.35">
      <c r="A60" s="102" t="s">
        <v>11</v>
      </c>
      <c r="B60" s="86">
        <v>28</v>
      </c>
      <c r="C60" s="86" t="s">
        <v>4678</v>
      </c>
      <c r="D60" s="2" t="s">
        <v>1472</v>
      </c>
      <c r="E60" s="2" t="s">
        <v>1495</v>
      </c>
      <c r="F60" s="247"/>
      <c r="G60" s="71" t="s">
        <v>1520</v>
      </c>
      <c r="H60" s="71" t="s">
        <v>1592</v>
      </c>
      <c r="I60" s="71" t="s">
        <v>1593</v>
      </c>
      <c r="J60" s="71">
        <v>0.2</v>
      </c>
      <c r="K60" s="71">
        <v>4</v>
      </c>
      <c r="L60" s="101">
        <v>1</v>
      </c>
      <c r="M60" s="101">
        <v>1</v>
      </c>
      <c r="N60" s="120">
        <f t="shared" si="0"/>
        <v>1</v>
      </c>
      <c r="O60" s="120">
        <f t="shared" si="1"/>
        <v>0.25</v>
      </c>
      <c r="P60" s="71" t="s">
        <v>1594</v>
      </c>
      <c r="Q60" s="71" t="s">
        <v>1548</v>
      </c>
      <c r="R60" s="71"/>
      <c r="S60" s="71"/>
      <c r="T60" s="71"/>
      <c r="U60" s="71"/>
      <c r="V60" s="71"/>
      <c r="W60" s="101">
        <v>1</v>
      </c>
      <c r="X60" s="101">
        <v>1</v>
      </c>
      <c r="Y60" s="101">
        <v>1</v>
      </c>
      <c r="Z60" s="101">
        <v>1</v>
      </c>
      <c r="AA60" s="101">
        <v>1</v>
      </c>
      <c r="AB60" s="101">
        <v>2</v>
      </c>
      <c r="AC60" s="101">
        <v>3</v>
      </c>
      <c r="AD60" s="101">
        <v>4</v>
      </c>
      <c r="AE60" s="101">
        <v>1</v>
      </c>
      <c r="AF60" s="101"/>
      <c r="AG60" s="101"/>
      <c r="AH60" s="101"/>
      <c r="AI60" s="109">
        <v>1</v>
      </c>
      <c r="AJ60" s="109" t="s">
        <v>4450</v>
      </c>
      <c r="AK60" s="109" t="s">
        <v>4450</v>
      </c>
      <c r="AL60" s="109" t="s">
        <v>4450</v>
      </c>
      <c r="AM60" s="104" t="s">
        <v>3875</v>
      </c>
      <c r="AN60" s="9"/>
      <c r="AO60" s="9"/>
      <c r="AP60" s="9"/>
      <c r="AQ60" s="2">
        <v>1.4000000000000002E-2</v>
      </c>
      <c r="AR60" s="110">
        <v>1</v>
      </c>
      <c r="AS60" s="110" t="s">
        <v>4450</v>
      </c>
      <c r="AT60" s="110" t="s">
        <v>4450</v>
      </c>
      <c r="AU60" s="110" t="s">
        <v>4450</v>
      </c>
      <c r="AV60" s="110">
        <v>0.25</v>
      </c>
      <c r="AW60" s="110" t="s">
        <v>4450</v>
      </c>
      <c r="AX60" s="110" t="s">
        <v>4450</v>
      </c>
      <c r="AY60" s="110" t="s">
        <v>4450</v>
      </c>
      <c r="AZ60" s="8">
        <v>1.4000000000000002E-2</v>
      </c>
      <c r="BA60" s="8" t="s">
        <v>4450</v>
      </c>
      <c r="BB60" s="8" t="s">
        <v>4450</v>
      </c>
      <c r="BC60" s="8" t="s">
        <v>4450</v>
      </c>
      <c r="BD60" s="8">
        <v>1.4000000000000002E-2</v>
      </c>
      <c r="BE60" s="8">
        <v>1.4000000000000002E-2</v>
      </c>
      <c r="BF60" s="8">
        <v>1.4000000000000002E-2</v>
      </c>
      <c r="BG60" s="8">
        <v>1.4000000000000002E-2</v>
      </c>
      <c r="BJ60" s="8">
        <v>0.35</v>
      </c>
      <c r="BK60" s="8">
        <v>0.2</v>
      </c>
      <c r="BL60" s="8">
        <v>1</v>
      </c>
      <c r="BM60" s="8">
        <v>1.4000000000000002E-2</v>
      </c>
      <c r="BN60" s="23">
        <f t="shared" si="2"/>
        <v>0.35</v>
      </c>
      <c r="BO60" s="23">
        <f t="shared" ref="BO60:BQ60" si="54">BK60*BN60</f>
        <v>6.9999999999999993E-2</v>
      </c>
      <c r="BP60" s="23">
        <f t="shared" si="54"/>
        <v>6.9999999999999993E-2</v>
      </c>
      <c r="BQ60" s="23">
        <f t="shared" si="54"/>
        <v>9.7999999999999997E-4</v>
      </c>
    </row>
    <row r="61" spans="1:69" x14ac:dyDescent="0.35">
      <c r="A61" s="102" t="s">
        <v>11</v>
      </c>
      <c r="B61" s="86">
        <v>29</v>
      </c>
      <c r="C61" s="86" t="s">
        <v>4679</v>
      </c>
      <c r="D61" s="2" t="s">
        <v>1472</v>
      </c>
      <c r="E61" s="2" t="s">
        <v>1495</v>
      </c>
      <c r="F61" s="247"/>
      <c r="G61" s="71" t="s">
        <v>1520</v>
      </c>
      <c r="H61" s="71" t="s">
        <v>1595</v>
      </c>
      <c r="I61" s="71" t="s">
        <v>1596</v>
      </c>
      <c r="J61" s="71">
        <v>0.1</v>
      </c>
      <c r="K61" s="71">
        <v>4</v>
      </c>
      <c r="L61" s="101">
        <v>1</v>
      </c>
      <c r="M61" s="101">
        <v>1</v>
      </c>
      <c r="N61" s="120">
        <f t="shared" si="0"/>
        <v>1</v>
      </c>
      <c r="O61" s="120">
        <f t="shared" si="1"/>
        <v>0.25</v>
      </c>
      <c r="P61" s="71" t="s">
        <v>1597</v>
      </c>
      <c r="Q61" s="71" t="s">
        <v>1548</v>
      </c>
      <c r="R61" s="71"/>
      <c r="S61" s="71"/>
      <c r="T61" s="71"/>
      <c r="U61" s="71"/>
      <c r="V61" s="71"/>
      <c r="W61" s="101">
        <v>1</v>
      </c>
      <c r="X61" s="101">
        <v>1</v>
      </c>
      <c r="Y61" s="101">
        <v>1</v>
      </c>
      <c r="Z61" s="101">
        <v>1</v>
      </c>
      <c r="AA61" s="101">
        <v>1</v>
      </c>
      <c r="AB61" s="101">
        <v>2</v>
      </c>
      <c r="AC61" s="101">
        <v>3</v>
      </c>
      <c r="AD61" s="101">
        <v>4</v>
      </c>
      <c r="AE61" s="101">
        <v>1</v>
      </c>
      <c r="AF61" s="101"/>
      <c r="AG61" s="101"/>
      <c r="AH61" s="101"/>
      <c r="AI61" s="109">
        <v>1</v>
      </c>
      <c r="AJ61" s="109" t="s">
        <v>4450</v>
      </c>
      <c r="AK61" s="109" t="s">
        <v>4450</v>
      </c>
      <c r="AL61" s="109" t="s">
        <v>4450</v>
      </c>
      <c r="AM61" s="104" t="s">
        <v>3876</v>
      </c>
      <c r="AN61" s="9"/>
      <c r="AO61" s="9"/>
      <c r="AP61" s="9"/>
      <c r="AQ61" s="2">
        <v>7.000000000000001E-3</v>
      </c>
      <c r="AR61" s="110">
        <v>1</v>
      </c>
      <c r="AS61" s="110" t="s">
        <v>4450</v>
      </c>
      <c r="AT61" s="110" t="s">
        <v>4450</v>
      </c>
      <c r="AU61" s="110" t="s">
        <v>4450</v>
      </c>
      <c r="AV61" s="110">
        <v>0.25</v>
      </c>
      <c r="AW61" s="110" t="s">
        <v>4450</v>
      </c>
      <c r="AX61" s="110" t="s">
        <v>4450</v>
      </c>
      <c r="AY61" s="110" t="s">
        <v>4450</v>
      </c>
      <c r="AZ61" s="8">
        <v>7.000000000000001E-3</v>
      </c>
      <c r="BA61" s="8" t="s">
        <v>4450</v>
      </c>
      <c r="BB61" s="8" t="s">
        <v>4450</v>
      </c>
      <c r="BC61" s="8" t="s">
        <v>4450</v>
      </c>
      <c r="BD61" s="8">
        <v>7.000000000000001E-3</v>
      </c>
      <c r="BE61" s="8">
        <v>7.000000000000001E-3</v>
      </c>
      <c r="BF61" s="8">
        <v>7.000000000000001E-3</v>
      </c>
      <c r="BG61" s="8">
        <v>7.000000000000001E-3</v>
      </c>
      <c r="BJ61" s="8">
        <v>0.35</v>
      </c>
      <c r="BK61" s="8">
        <v>0.2</v>
      </c>
      <c r="BL61" s="8">
        <v>1</v>
      </c>
      <c r="BM61" s="8">
        <v>7.000000000000001E-3</v>
      </c>
      <c r="BN61" s="23">
        <f t="shared" si="2"/>
        <v>0.35</v>
      </c>
      <c r="BO61" s="23">
        <f t="shared" ref="BO61:BQ61" si="55">BK61*BN61</f>
        <v>6.9999999999999993E-2</v>
      </c>
      <c r="BP61" s="23">
        <f t="shared" si="55"/>
        <v>6.9999999999999993E-2</v>
      </c>
      <c r="BQ61" s="23">
        <f t="shared" si="55"/>
        <v>4.8999999999999998E-4</v>
      </c>
    </row>
    <row r="62" spans="1:69" ht="20" x14ac:dyDescent="0.35">
      <c r="A62" s="102" t="s">
        <v>11</v>
      </c>
      <c r="B62" s="86">
        <v>30</v>
      </c>
      <c r="C62" s="86" t="s">
        <v>4680</v>
      </c>
      <c r="D62" s="2" t="s">
        <v>1472</v>
      </c>
      <c r="E62" s="2" t="s">
        <v>1495</v>
      </c>
      <c r="F62" s="247"/>
      <c r="G62" s="71" t="s">
        <v>1520</v>
      </c>
      <c r="H62" s="71" t="s">
        <v>1598</v>
      </c>
      <c r="I62" s="71" t="s">
        <v>1599</v>
      </c>
      <c r="J62" s="71">
        <v>0.5</v>
      </c>
      <c r="K62" s="71">
        <v>4</v>
      </c>
      <c r="L62" s="101">
        <v>1</v>
      </c>
      <c r="M62" s="101">
        <v>1</v>
      </c>
      <c r="N62" s="120">
        <f t="shared" si="0"/>
        <v>1</v>
      </c>
      <c r="O62" s="120">
        <f t="shared" si="1"/>
        <v>0.25</v>
      </c>
      <c r="P62" s="71" t="s">
        <v>1600</v>
      </c>
      <c r="Q62" s="71" t="s">
        <v>1548</v>
      </c>
      <c r="R62" s="71"/>
      <c r="S62" s="71"/>
      <c r="T62" s="71"/>
      <c r="U62" s="71"/>
      <c r="V62" s="71"/>
      <c r="W62" s="101">
        <v>1</v>
      </c>
      <c r="X62" s="101">
        <v>1</v>
      </c>
      <c r="Y62" s="101">
        <v>1</v>
      </c>
      <c r="Z62" s="101">
        <v>1</v>
      </c>
      <c r="AA62" s="101">
        <v>1</v>
      </c>
      <c r="AB62" s="101">
        <v>2</v>
      </c>
      <c r="AC62" s="101">
        <v>3</v>
      </c>
      <c r="AD62" s="101">
        <v>4</v>
      </c>
      <c r="AE62" s="101">
        <v>1</v>
      </c>
      <c r="AF62" s="101"/>
      <c r="AG62" s="101"/>
      <c r="AH62" s="101"/>
      <c r="AI62" s="109">
        <v>1</v>
      </c>
      <c r="AJ62" s="109" t="s">
        <v>4450</v>
      </c>
      <c r="AK62" s="109" t="s">
        <v>4450</v>
      </c>
      <c r="AL62" s="109" t="s">
        <v>4450</v>
      </c>
      <c r="AM62" s="104" t="s">
        <v>3877</v>
      </c>
      <c r="AN62" s="9"/>
      <c r="AO62" s="9"/>
      <c r="AP62" s="9"/>
      <c r="AQ62" s="2">
        <v>3.4999999999999996E-2</v>
      </c>
      <c r="AR62" s="110">
        <v>1</v>
      </c>
      <c r="AS62" s="110" t="s">
        <v>4450</v>
      </c>
      <c r="AT62" s="110" t="s">
        <v>4450</v>
      </c>
      <c r="AU62" s="110" t="s">
        <v>4450</v>
      </c>
      <c r="AV62" s="110">
        <v>0.25</v>
      </c>
      <c r="AW62" s="110" t="s">
        <v>4450</v>
      </c>
      <c r="AX62" s="110" t="s">
        <v>4450</v>
      </c>
      <c r="AY62" s="110" t="s">
        <v>4450</v>
      </c>
      <c r="AZ62" s="8">
        <v>3.4999999999999996E-2</v>
      </c>
      <c r="BA62" s="8" t="s">
        <v>4450</v>
      </c>
      <c r="BB62" s="8" t="s">
        <v>4450</v>
      </c>
      <c r="BC62" s="8" t="s">
        <v>4450</v>
      </c>
      <c r="BD62" s="8">
        <v>3.4999999999999996E-2</v>
      </c>
      <c r="BE62" s="8">
        <v>3.4999999999999996E-2</v>
      </c>
      <c r="BF62" s="8">
        <v>3.4999999999999996E-2</v>
      </c>
      <c r="BG62" s="8">
        <v>3.4999999999999996E-2</v>
      </c>
      <c r="BJ62" s="8">
        <v>0.35</v>
      </c>
      <c r="BK62" s="8">
        <v>0.2</v>
      </c>
      <c r="BL62" s="8">
        <v>1</v>
      </c>
      <c r="BM62" s="8">
        <v>3.4999999999999996E-2</v>
      </c>
      <c r="BN62" s="23">
        <f t="shared" si="2"/>
        <v>0.35</v>
      </c>
      <c r="BO62" s="23">
        <f t="shared" ref="BO62:BQ62" si="56">BK62*BN62</f>
        <v>6.9999999999999993E-2</v>
      </c>
      <c r="BP62" s="23">
        <f t="shared" si="56"/>
        <v>6.9999999999999993E-2</v>
      </c>
      <c r="BQ62" s="23">
        <f t="shared" si="56"/>
        <v>2.4499999999999995E-3</v>
      </c>
    </row>
    <row r="63" spans="1:69" x14ac:dyDescent="0.35">
      <c r="A63" s="102" t="s">
        <v>11</v>
      </c>
      <c r="B63" s="86">
        <v>31</v>
      </c>
      <c r="C63" s="86" t="s">
        <v>4681</v>
      </c>
      <c r="D63" s="2" t="s">
        <v>1472</v>
      </c>
      <c r="E63" s="2" t="s">
        <v>1495</v>
      </c>
      <c r="F63" s="247"/>
      <c r="G63" s="71" t="s">
        <v>1520</v>
      </c>
      <c r="H63" s="71" t="s">
        <v>1601</v>
      </c>
      <c r="I63" s="71" t="s">
        <v>1602</v>
      </c>
      <c r="J63" s="71">
        <v>0.2</v>
      </c>
      <c r="K63" s="71">
        <v>4</v>
      </c>
      <c r="L63" s="101">
        <v>1</v>
      </c>
      <c r="M63" s="101">
        <v>1</v>
      </c>
      <c r="N63" s="120">
        <f t="shared" si="0"/>
        <v>1</v>
      </c>
      <c r="O63" s="120">
        <f t="shared" si="1"/>
        <v>0.25</v>
      </c>
      <c r="P63" s="71" t="s">
        <v>1603</v>
      </c>
      <c r="Q63" s="71" t="s">
        <v>1552</v>
      </c>
      <c r="R63" s="71"/>
      <c r="S63" s="71"/>
      <c r="T63" s="71"/>
      <c r="U63" s="71"/>
      <c r="V63" s="71"/>
      <c r="W63" s="101">
        <v>1</v>
      </c>
      <c r="X63" s="101">
        <v>1</v>
      </c>
      <c r="Y63" s="101">
        <v>1</v>
      </c>
      <c r="Z63" s="101">
        <v>1</v>
      </c>
      <c r="AA63" s="101">
        <v>1</v>
      </c>
      <c r="AB63" s="101">
        <v>2</v>
      </c>
      <c r="AC63" s="101">
        <v>3</v>
      </c>
      <c r="AD63" s="101">
        <v>4</v>
      </c>
      <c r="AE63" s="101">
        <v>1</v>
      </c>
      <c r="AF63" s="101"/>
      <c r="AG63" s="101"/>
      <c r="AH63" s="101"/>
      <c r="AI63" s="109">
        <v>1</v>
      </c>
      <c r="AJ63" s="109" t="s">
        <v>4450</v>
      </c>
      <c r="AK63" s="109" t="s">
        <v>4450</v>
      </c>
      <c r="AL63" s="109" t="s">
        <v>4450</v>
      </c>
      <c r="AM63" s="104" t="s">
        <v>3878</v>
      </c>
      <c r="AN63" s="9"/>
      <c r="AO63" s="9"/>
      <c r="AP63" s="9"/>
      <c r="AQ63" s="2">
        <v>1.4000000000000002E-2</v>
      </c>
      <c r="AR63" s="110">
        <v>1</v>
      </c>
      <c r="AS63" s="110" t="s">
        <v>4450</v>
      </c>
      <c r="AT63" s="110" t="s">
        <v>4450</v>
      </c>
      <c r="AU63" s="110" t="s">
        <v>4450</v>
      </c>
      <c r="AV63" s="110">
        <v>0.25</v>
      </c>
      <c r="AW63" s="110" t="s">
        <v>4450</v>
      </c>
      <c r="AX63" s="110" t="s">
        <v>4450</v>
      </c>
      <c r="AY63" s="110" t="s">
        <v>4450</v>
      </c>
      <c r="AZ63" s="8">
        <v>1.4000000000000002E-2</v>
      </c>
      <c r="BA63" s="8" t="s">
        <v>4450</v>
      </c>
      <c r="BB63" s="8" t="s">
        <v>4450</v>
      </c>
      <c r="BC63" s="8" t="s">
        <v>4450</v>
      </c>
      <c r="BD63" s="8">
        <v>1.4000000000000002E-2</v>
      </c>
      <c r="BE63" s="8">
        <v>1.4000000000000002E-2</v>
      </c>
      <c r="BF63" s="8">
        <v>1.4000000000000002E-2</v>
      </c>
      <c r="BG63" s="8">
        <v>1.4000000000000002E-2</v>
      </c>
      <c r="BJ63" s="8">
        <v>0.35</v>
      </c>
      <c r="BK63" s="8">
        <v>0.2</v>
      </c>
      <c r="BL63" s="8">
        <v>1</v>
      </c>
      <c r="BM63" s="8">
        <v>1.4000000000000002E-2</v>
      </c>
      <c r="BN63" s="23">
        <f t="shared" si="2"/>
        <v>0.35</v>
      </c>
      <c r="BO63" s="23">
        <f t="shared" ref="BO63:BQ63" si="57">BK63*BN63</f>
        <v>6.9999999999999993E-2</v>
      </c>
      <c r="BP63" s="23">
        <f t="shared" si="57"/>
        <v>6.9999999999999993E-2</v>
      </c>
      <c r="BQ63" s="23">
        <f t="shared" si="57"/>
        <v>9.7999999999999997E-4</v>
      </c>
    </row>
    <row r="64" spans="1:69" ht="30" x14ac:dyDescent="0.35">
      <c r="A64" s="102" t="s">
        <v>11</v>
      </c>
      <c r="B64" s="86">
        <v>32</v>
      </c>
      <c r="C64" s="86" t="s">
        <v>4682</v>
      </c>
      <c r="D64" s="2" t="s">
        <v>1472</v>
      </c>
      <c r="E64" s="2" t="s">
        <v>1498</v>
      </c>
      <c r="F64" s="247"/>
      <c r="G64" s="71" t="s">
        <v>1522</v>
      </c>
      <c r="H64" s="71" t="s">
        <v>1604</v>
      </c>
      <c r="I64" s="71" t="s">
        <v>1605</v>
      </c>
      <c r="J64" s="71">
        <v>0.25</v>
      </c>
      <c r="K64" s="71">
        <v>2</v>
      </c>
      <c r="L64" s="101">
        <v>0</v>
      </c>
      <c r="M64" s="101">
        <v>0</v>
      </c>
      <c r="N64" s="120" t="str">
        <f t="shared" si="0"/>
        <v/>
      </c>
      <c r="O64" s="120">
        <f t="shared" si="1"/>
        <v>0</v>
      </c>
      <c r="P64" s="71" t="s">
        <v>1606</v>
      </c>
      <c r="Q64" s="71" t="s">
        <v>1607</v>
      </c>
      <c r="R64" s="71"/>
      <c r="S64" s="71"/>
      <c r="T64" s="71"/>
      <c r="U64" s="71"/>
      <c r="V64" s="71"/>
      <c r="W64" s="101">
        <v>0</v>
      </c>
      <c r="X64" s="101">
        <v>1</v>
      </c>
      <c r="Y64" s="101">
        <v>0</v>
      </c>
      <c r="Z64" s="101">
        <v>1</v>
      </c>
      <c r="AA64" s="101">
        <v>0</v>
      </c>
      <c r="AB64" s="101">
        <v>1</v>
      </c>
      <c r="AC64" s="101">
        <v>1</v>
      </c>
      <c r="AD64" s="101">
        <v>2</v>
      </c>
      <c r="AE64" s="101">
        <v>0</v>
      </c>
      <c r="AF64" s="101"/>
      <c r="AG64" s="101"/>
      <c r="AH64" s="101"/>
      <c r="AI64" s="109">
        <v>0</v>
      </c>
      <c r="AJ64" s="109" t="s">
        <v>4450</v>
      </c>
      <c r="AK64" s="109" t="s">
        <v>4450</v>
      </c>
      <c r="AL64" s="109" t="s">
        <v>4450</v>
      </c>
      <c r="AM64" s="104" t="s">
        <v>3868</v>
      </c>
      <c r="AN64" s="9"/>
      <c r="AO64" s="9"/>
      <c r="AP64" s="9"/>
      <c r="AQ64" s="2" t="s">
        <v>4450</v>
      </c>
      <c r="AR64" s="110" t="s">
        <v>4450</v>
      </c>
      <c r="AS64" s="110" t="s">
        <v>4450</v>
      </c>
      <c r="AT64" s="110" t="s">
        <v>4450</v>
      </c>
      <c r="AU64" s="110" t="s">
        <v>4450</v>
      </c>
      <c r="AV64" s="110">
        <v>0</v>
      </c>
      <c r="AW64" s="110" t="s">
        <v>4450</v>
      </c>
      <c r="AX64" s="110" t="s">
        <v>4450</v>
      </c>
      <c r="AY64" s="110" t="s">
        <v>4450</v>
      </c>
      <c r="AZ64" s="8" t="s">
        <v>4450</v>
      </c>
      <c r="BA64" s="8" t="s">
        <v>4450</v>
      </c>
      <c r="BB64" s="8" t="s">
        <v>4450</v>
      </c>
      <c r="BC64" s="8" t="s">
        <v>4450</v>
      </c>
      <c r="BD64" s="8" t="s">
        <v>4450</v>
      </c>
      <c r="BE64" s="8">
        <v>1.7499999999999998E-2</v>
      </c>
      <c r="BF64" s="8" t="s">
        <v>4450</v>
      </c>
      <c r="BG64" s="8">
        <v>1.7499999999999998E-2</v>
      </c>
      <c r="BJ64" s="8">
        <v>0.35</v>
      </c>
      <c r="BK64" s="8">
        <v>0.2</v>
      </c>
      <c r="BL64" s="8">
        <v>1</v>
      </c>
      <c r="BM64" s="8">
        <v>1.7499999999999998E-2</v>
      </c>
      <c r="BN64" s="23">
        <f t="shared" si="2"/>
        <v>0.35</v>
      </c>
      <c r="BO64" s="23">
        <f t="shared" ref="BO64:BQ64" si="58">BK64*BN64</f>
        <v>6.9999999999999993E-2</v>
      </c>
      <c r="BP64" s="23">
        <f t="shared" si="58"/>
        <v>6.9999999999999993E-2</v>
      </c>
      <c r="BQ64" s="23">
        <f t="shared" si="58"/>
        <v>1.2249999999999997E-3</v>
      </c>
    </row>
    <row r="65" spans="1:69" ht="50" x14ac:dyDescent="0.35">
      <c r="A65" s="102" t="s">
        <v>11</v>
      </c>
      <c r="B65" s="86">
        <v>33</v>
      </c>
      <c r="C65" s="86" t="s">
        <v>4683</v>
      </c>
      <c r="D65" s="2" t="s">
        <v>1472</v>
      </c>
      <c r="E65" s="2" t="s">
        <v>1498</v>
      </c>
      <c r="F65" s="247"/>
      <c r="G65" s="71" t="s">
        <v>1522</v>
      </c>
      <c r="H65" s="71" t="s">
        <v>1608</v>
      </c>
      <c r="I65" s="71" t="s">
        <v>1609</v>
      </c>
      <c r="J65" s="71">
        <v>0.5</v>
      </c>
      <c r="K65" s="71">
        <v>1</v>
      </c>
      <c r="L65" s="101">
        <v>0</v>
      </c>
      <c r="M65" s="101">
        <v>0</v>
      </c>
      <c r="N65" s="120" t="str">
        <f t="shared" si="0"/>
        <v/>
      </c>
      <c r="O65" s="120">
        <f t="shared" si="1"/>
        <v>0</v>
      </c>
      <c r="P65" s="71" t="s">
        <v>1610</v>
      </c>
      <c r="Q65" s="71" t="s">
        <v>1607</v>
      </c>
      <c r="R65" s="71"/>
      <c r="S65" s="71"/>
      <c r="T65" s="71"/>
      <c r="U65" s="71"/>
      <c r="V65" s="71"/>
      <c r="W65" s="101">
        <v>0</v>
      </c>
      <c r="X65" s="101">
        <v>0</v>
      </c>
      <c r="Y65" s="101">
        <v>0</v>
      </c>
      <c r="Z65" s="101">
        <v>1</v>
      </c>
      <c r="AA65" s="101">
        <v>0</v>
      </c>
      <c r="AB65" s="101">
        <v>0</v>
      </c>
      <c r="AC65" s="101">
        <v>0</v>
      </c>
      <c r="AD65" s="101">
        <v>1</v>
      </c>
      <c r="AE65" s="101">
        <v>0</v>
      </c>
      <c r="AF65" s="101"/>
      <c r="AG65" s="101"/>
      <c r="AH65" s="101"/>
      <c r="AI65" s="109">
        <v>0</v>
      </c>
      <c r="AJ65" s="109" t="s">
        <v>4450</v>
      </c>
      <c r="AK65" s="109" t="s">
        <v>4450</v>
      </c>
      <c r="AL65" s="109" t="s">
        <v>4450</v>
      </c>
      <c r="AM65" s="104" t="s">
        <v>3868</v>
      </c>
      <c r="AN65" s="9"/>
      <c r="AO65" s="9"/>
      <c r="AP65" s="9"/>
      <c r="AQ65" s="2" t="s">
        <v>4450</v>
      </c>
      <c r="AR65" s="110" t="s">
        <v>4450</v>
      </c>
      <c r="AS65" s="110" t="s">
        <v>4450</v>
      </c>
      <c r="AT65" s="110" t="s">
        <v>4450</v>
      </c>
      <c r="AU65" s="110" t="s">
        <v>4450</v>
      </c>
      <c r="AV65" s="110">
        <v>0</v>
      </c>
      <c r="AW65" s="110" t="s">
        <v>4450</v>
      </c>
      <c r="AX65" s="110" t="s">
        <v>4450</v>
      </c>
      <c r="AY65" s="110" t="s">
        <v>4450</v>
      </c>
      <c r="AZ65" s="8" t="s">
        <v>4450</v>
      </c>
      <c r="BA65" s="8" t="s">
        <v>4450</v>
      </c>
      <c r="BB65" s="8" t="s">
        <v>4450</v>
      </c>
      <c r="BC65" s="8" t="s">
        <v>4450</v>
      </c>
      <c r="BD65" s="8" t="s">
        <v>4450</v>
      </c>
      <c r="BE65" s="8" t="s">
        <v>4450</v>
      </c>
      <c r="BF65" s="8" t="s">
        <v>4450</v>
      </c>
      <c r="BG65" s="8">
        <v>3.4999999999999996E-2</v>
      </c>
      <c r="BJ65" s="8">
        <v>0.35</v>
      </c>
      <c r="BK65" s="8">
        <v>0.2</v>
      </c>
      <c r="BL65" s="8">
        <v>1</v>
      </c>
      <c r="BM65" s="8">
        <v>3.4999999999999996E-2</v>
      </c>
      <c r="BN65" s="23">
        <f t="shared" si="2"/>
        <v>0.35</v>
      </c>
      <c r="BO65" s="23">
        <f t="shared" ref="BO65:BQ65" si="59">BK65*BN65</f>
        <v>6.9999999999999993E-2</v>
      </c>
      <c r="BP65" s="23">
        <f t="shared" si="59"/>
        <v>6.9999999999999993E-2</v>
      </c>
      <c r="BQ65" s="23">
        <f t="shared" si="59"/>
        <v>2.4499999999999995E-3</v>
      </c>
    </row>
    <row r="66" spans="1:69" ht="50" x14ac:dyDescent="0.35">
      <c r="A66" s="102" t="s">
        <v>11</v>
      </c>
      <c r="B66" s="86">
        <v>34</v>
      </c>
      <c r="C66" s="86" t="s">
        <v>4684</v>
      </c>
      <c r="D66" s="2" t="s">
        <v>1472</v>
      </c>
      <c r="E66" s="2" t="s">
        <v>1498</v>
      </c>
      <c r="F66" s="247"/>
      <c r="G66" s="71" t="s">
        <v>1522</v>
      </c>
      <c r="H66" s="71" t="s">
        <v>1611</v>
      </c>
      <c r="I66" s="71" t="s">
        <v>1612</v>
      </c>
      <c r="J66" s="71">
        <v>0.25</v>
      </c>
      <c r="K66" s="71">
        <v>3</v>
      </c>
      <c r="L66" s="101">
        <v>0</v>
      </c>
      <c r="M66" s="101">
        <v>0</v>
      </c>
      <c r="N66" s="120" t="str">
        <f t="shared" si="0"/>
        <v/>
      </c>
      <c r="O66" s="120">
        <f t="shared" si="1"/>
        <v>0</v>
      </c>
      <c r="P66" s="71" t="s">
        <v>1613</v>
      </c>
      <c r="Q66" s="71" t="s">
        <v>1607</v>
      </c>
      <c r="R66" s="71"/>
      <c r="S66" s="71"/>
      <c r="T66" s="71"/>
      <c r="U66" s="71"/>
      <c r="V66" s="71"/>
      <c r="W66" s="101">
        <v>0</v>
      </c>
      <c r="X66" s="101">
        <v>1</v>
      </c>
      <c r="Y66" s="101">
        <v>1</v>
      </c>
      <c r="Z66" s="101">
        <v>1</v>
      </c>
      <c r="AA66" s="101">
        <v>0</v>
      </c>
      <c r="AB66" s="101">
        <v>1</v>
      </c>
      <c r="AC66" s="101">
        <v>2</v>
      </c>
      <c r="AD66" s="101">
        <v>3</v>
      </c>
      <c r="AE66" s="101">
        <v>0</v>
      </c>
      <c r="AF66" s="101"/>
      <c r="AG66" s="101"/>
      <c r="AH66" s="101"/>
      <c r="AI66" s="109">
        <v>0</v>
      </c>
      <c r="AJ66" s="109" t="s">
        <v>4450</v>
      </c>
      <c r="AK66" s="109" t="s">
        <v>4450</v>
      </c>
      <c r="AL66" s="109" t="s">
        <v>4450</v>
      </c>
      <c r="AM66" s="104" t="s">
        <v>3868</v>
      </c>
      <c r="AN66" s="9"/>
      <c r="AO66" s="9"/>
      <c r="AP66" s="9"/>
      <c r="AQ66" s="2" t="s">
        <v>4450</v>
      </c>
      <c r="AR66" s="110" t="s">
        <v>4450</v>
      </c>
      <c r="AS66" s="110" t="s">
        <v>4450</v>
      </c>
      <c r="AT66" s="110" t="s">
        <v>4450</v>
      </c>
      <c r="AU66" s="110" t="s">
        <v>4450</v>
      </c>
      <c r="AV66" s="110">
        <v>0</v>
      </c>
      <c r="AW66" s="110" t="s">
        <v>4450</v>
      </c>
      <c r="AX66" s="110" t="s">
        <v>4450</v>
      </c>
      <c r="AY66" s="110" t="s">
        <v>4450</v>
      </c>
      <c r="AZ66" s="8" t="s">
        <v>4450</v>
      </c>
      <c r="BA66" s="8" t="s">
        <v>4450</v>
      </c>
      <c r="BB66" s="8" t="s">
        <v>4450</v>
      </c>
      <c r="BC66" s="8" t="s">
        <v>4450</v>
      </c>
      <c r="BD66" s="8" t="s">
        <v>4450</v>
      </c>
      <c r="BE66" s="8">
        <v>1.7499999999999998E-2</v>
      </c>
      <c r="BF66" s="8">
        <v>1.7499999999999998E-2</v>
      </c>
      <c r="BG66" s="8">
        <v>1.7499999999999998E-2</v>
      </c>
      <c r="BJ66" s="8">
        <v>0.35</v>
      </c>
      <c r="BK66" s="8">
        <v>0.2</v>
      </c>
      <c r="BL66" s="8">
        <v>1</v>
      </c>
      <c r="BM66" s="8">
        <v>1.7499999999999998E-2</v>
      </c>
      <c r="BN66" s="23">
        <f t="shared" si="2"/>
        <v>0.35</v>
      </c>
      <c r="BO66" s="23">
        <f t="shared" ref="BO66:BQ66" si="60">BK66*BN66</f>
        <v>6.9999999999999993E-2</v>
      </c>
      <c r="BP66" s="23">
        <f t="shared" si="60"/>
        <v>6.9999999999999993E-2</v>
      </c>
      <c r="BQ66" s="23">
        <f t="shared" si="60"/>
        <v>1.2249999999999997E-3</v>
      </c>
    </row>
    <row r="67" spans="1:69" ht="20" x14ac:dyDescent="0.35">
      <c r="A67" s="102" t="s">
        <v>11</v>
      </c>
      <c r="B67" s="86">
        <v>35</v>
      </c>
      <c r="C67" s="86" t="s">
        <v>4685</v>
      </c>
      <c r="D67" s="2" t="s">
        <v>1474</v>
      </c>
      <c r="E67" s="2" t="s">
        <v>1500</v>
      </c>
      <c r="F67" s="247"/>
      <c r="G67" s="71" t="s">
        <v>1525</v>
      </c>
      <c r="H67" s="71" t="s">
        <v>1614</v>
      </c>
      <c r="I67" s="71" t="s">
        <v>1615</v>
      </c>
      <c r="J67" s="71">
        <v>0.3</v>
      </c>
      <c r="K67" s="71">
        <v>4</v>
      </c>
      <c r="L67" s="101">
        <v>1</v>
      </c>
      <c r="M67" s="101">
        <v>1</v>
      </c>
      <c r="N67" s="120">
        <f t="shared" si="0"/>
        <v>1</v>
      </c>
      <c r="O67" s="120">
        <f t="shared" si="1"/>
        <v>0.25</v>
      </c>
      <c r="P67" s="71" t="s">
        <v>1616</v>
      </c>
      <c r="Q67" s="71" t="s">
        <v>1617</v>
      </c>
      <c r="R67" s="71"/>
      <c r="S67" s="71"/>
      <c r="T67" s="71"/>
      <c r="U67" s="71"/>
      <c r="V67" s="71"/>
      <c r="W67" s="101">
        <v>1</v>
      </c>
      <c r="X67" s="101">
        <v>1</v>
      </c>
      <c r="Y67" s="101">
        <v>1</v>
      </c>
      <c r="Z67" s="101">
        <v>1</v>
      </c>
      <c r="AA67" s="101">
        <v>1</v>
      </c>
      <c r="AB67" s="101">
        <v>2</v>
      </c>
      <c r="AC67" s="101">
        <v>3</v>
      </c>
      <c r="AD67" s="101">
        <v>4</v>
      </c>
      <c r="AE67" s="101">
        <v>1</v>
      </c>
      <c r="AF67" s="101"/>
      <c r="AG67" s="101"/>
      <c r="AH67" s="101"/>
      <c r="AI67" s="109">
        <v>1</v>
      </c>
      <c r="AJ67" s="109" t="s">
        <v>4450</v>
      </c>
      <c r="AK67" s="109" t="s">
        <v>4450</v>
      </c>
      <c r="AL67" s="109" t="s">
        <v>4450</v>
      </c>
      <c r="AM67" s="104" t="s">
        <v>3879</v>
      </c>
      <c r="AN67" s="9"/>
      <c r="AO67" s="9"/>
      <c r="AP67" s="9"/>
      <c r="AQ67" s="2">
        <v>5.2499999999999998E-2</v>
      </c>
      <c r="AR67" s="110">
        <v>1</v>
      </c>
      <c r="AS67" s="110" t="s">
        <v>4450</v>
      </c>
      <c r="AT67" s="110" t="s">
        <v>4450</v>
      </c>
      <c r="AU67" s="110" t="s">
        <v>4450</v>
      </c>
      <c r="AV67" s="110">
        <v>0.25</v>
      </c>
      <c r="AW67" s="110" t="s">
        <v>4450</v>
      </c>
      <c r="AX67" s="110" t="s">
        <v>4450</v>
      </c>
      <c r="AY67" s="110" t="s">
        <v>4450</v>
      </c>
      <c r="AZ67" s="8">
        <v>5.2499999999999998E-2</v>
      </c>
      <c r="BA67" s="8" t="s">
        <v>4450</v>
      </c>
      <c r="BB67" s="8" t="s">
        <v>4450</v>
      </c>
      <c r="BC67" s="8" t="s">
        <v>4450</v>
      </c>
      <c r="BD67" s="8">
        <v>5.2499999999999998E-2</v>
      </c>
      <c r="BE67" s="8">
        <v>5.2499999999999998E-2</v>
      </c>
      <c r="BF67" s="8">
        <v>5.2499999999999998E-2</v>
      </c>
      <c r="BG67" s="8">
        <v>5.2499999999999998E-2</v>
      </c>
      <c r="BJ67" s="8">
        <v>0.35</v>
      </c>
      <c r="BK67" s="8">
        <v>0.5</v>
      </c>
      <c r="BL67" s="8">
        <v>1</v>
      </c>
      <c r="BM67" s="8">
        <v>5.2499999999999998E-2</v>
      </c>
      <c r="BN67" s="23">
        <f t="shared" si="2"/>
        <v>0.35</v>
      </c>
      <c r="BO67" s="23">
        <f t="shared" ref="BO67:BQ67" si="61">BK67*BN67</f>
        <v>0.17499999999999999</v>
      </c>
      <c r="BP67" s="23">
        <f t="shared" si="61"/>
        <v>0.17499999999999999</v>
      </c>
      <c r="BQ67" s="23">
        <f t="shared" si="61"/>
        <v>9.1874999999999995E-3</v>
      </c>
    </row>
    <row r="68" spans="1:69" ht="30" x14ac:dyDescent="0.35">
      <c r="A68" s="102" t="s">
        <v>11</v>
      </c>
      <c r="B68" s="86">
        <v>36</v>
      </c>
      <c r="C68" s="86" t="s">
        <v>4686</v>
      </c>
      <c r="D68" s="2" t="s">
        <v>1474</v>
      </c>
      <c r="E68" s="2" t="s">
        <v>1500</v>
      </c>
      <c r="F68" s="247"/>
      <c r="G68" s="71" t="s">
        <v>1525</v>
      </c>
      <c r="H68" s="71" t="s">
        <v>1618</v>
      </c>
      <c r="I68" s="71" t="s">
        <v>1619</v>
      </c>
      <c r="J68" s="71">
        <v>0.3</v>
      </c>
      <c r="K68" s="71">
        <v>4</v>
      </c>
      <c r="L68" s="101">
        <v>1</v>
      </c>
      <c r="M68" s="101">
        <v>1</v>
      </c>
      <c r="N68" s="120">
        <f t="shared" si="0"/>
        <v>1</v>
      </c>
      <c r="O68" s="120">
        <f t="shared" si="1"/>
        <v>0.25</v>
      </c>
      <c r="P68" s="71" t="s">
        <v>1616</v>
      </c>
      <c r="Q68" s="71" t="s">
        <v>1617</v>
      </c>
      <c r="R68" s="71"/>
      <c r="S68" s="71"/>
      <c r="T68" s="71"/>
      <c r="U68" s="71"/>
      <c r="V68" s="71"/>
      <c r="W68" s="101">
        <v>1</v>
      </c>
      <c r="X68" s="101">
        <v>1</v>
      </c>
      <c r="Y68" s="101">
        <v>1</v>
      </c>
      <c r="Z68" s="101">
        <v>1</v>
      </c>
      <c r="AA68" s="101">
        <v>1</v>
      </c>
      <c r="AB68" s="101">
        <v>2</v>
      </c>
      <c r="AC68" s="101">
        <v>3</v>
      </c>
      <c r="AD68" s="101">
        <v>4</v>
      </c>
      <c r="AE68" s="101">
        <v>1</v>
      </c>
      <c r="AF68" s="101"/>
      <c r="AG68" s="101"/>
      <c r="AH68" s="101"/>
      <c r="AI68" s="109">
        <v>1</v>
      </c>
      <c r="AJ68" s="109" t="s">
        <v>4450</v>
      </c>
      <c r="AK68" s="109" t="s">
        <v>4450</v>
      </c>
      <c r="AL68" s="109" t="s">
        <v>4450</v>
      </c>
      <c r="AM68" s="104" t="s">
        <v>3880</v>
      </c>
      <c r="AN68" s="9"/>
      <c r="AO68" s="9"/>
      <c r="AP68" s="9"/>
      <c r="AQ68" s="2">
        <v>5.2499999999999998E-2</v>
      </c>
      <c r="AR68" s="110">
        <v>1</v>
      </c>
      <c r="AS68" s="110" t="s">
        <v>4450</v>
      </c>
      <c r="AT68" s="110" t="s">
        <v>4450</v>
      </c>
      <c r="AU68" s="110" t="s">
        <v>4450</v>
      </c>
      <c r="AV68" s="110">
        <v>0.25</v>
      </c>
      <c r="AW68" s="110" t="s">
        <v>4450</v>
      </c>
      <c r="AX68" s="110" t="s">
        <v>4450</v>
      </c>
      <c r="AY68" s="110" t="s">
        <v>4450</v>
      </c>
      <c r="AZ68" s="8">
        <v>5.2499999999999998E-2</v>
      </c>
      <c r="BA68" s="8" t="s">
        <v>4450</v>
      </c>
      <c r="BB68" s="8" t="s">
        <v>4450</v>
      </c>
      <c r="BC68" s="8" t="s">
        <v>4450</v>
      </c>
      <c r="BD68" s="8">
        <v>5.2499999999999998E-2</v>
      </c>
      <c r="BE68" s="8">
        <v>5.2499999999999998E-2</v>
      </c>
      <c r="BF68" s="8">
        <v>5.2499999999999998E-2</v>
      </c>
      <c r="BG68" s="8">
        <v>5.2499999999999998E-2</v>
      </c>
      <c r="BJ68" s="8">
        <v>0.35</v>
      </c>
      <c r="BK68" s="8">
        <v>0.5</v>
      </c>
      <c r="BL68" s="8">
        <v>1</v>
      </c>
      <c r="BM68" s="8">
        <v>5.2499999999999998E-2</v>
      </c>
      <c r="BN68" s="23">
        <f t="shared" si="2"/>
        <v>0.35</v>
      </c>
      <c r="BO68" s="23">
        <f t="shared" ref="BO68:BQ68" si="62">BK68*BN68</f>
        <v>0.17499999999999999</v>
      </c>
      <c r="BP68" s="23">
        <f t="shared" si="62"/>
        <v>0.17499999999999999</v>
      </c>
      <c r="BQ68" s="23">
        <f t="shared" si="62"/>
        <v>9.1874999999999995E-3</v>
      </c>
    </row>
    <row r="69" spans="1:69" ht="30" x14ac:dyDescent="0.35">
      <c r="A69" s="102" t="s">
        <v>11</v>
      </c>
      <c r="B69" s="86">
        <v>37</v>
      </c>
      <c r="C69" s="86" t="s">
        <v>4687</v>
      </c>
      <c r="D69" s="2" t="s">
        <v>1474</v>
      </c>
      <c r="E69" s="2" t="s">
        <v>1500</v>
      </c>
      <c r="F69" s="247"/>
      <c r="G69" s="71" t="s">
        <v>1525</v>
      </c>
      <c r="H69" s="71" t="s">
        <v>1620</v>
      </c>
      <c r="I69" s="71" t="s">
        <v>1621</v>
      </c>
      <c r="J69" s="71">
        <v>0.4</v>
      </c>
      <c r="K69" s="71">
        <v>4</v>
      </c>
      <c r="L69" s="101">
        <v>1</v>
      </c>
      <c r="M69" s="101">
        <v>1</v>
      </c>
      <c r="N69" s="120">
        <f t="shared" si="0"/>
        <v>1</v>
      </c>
      <c r="O69" s="120">
        <f t="shared" si="1"/>
        <v>0.25</v>
      </c>
      <c r="P69" s="71" t="s">
        <v>1622</v>
      </c>
      <c r="Q69" s="71" t="s">
        <v>1617</v>
      </c>
      <c r="R69" s="71"/>
      <c r="S69" s="71"/>
      <c r="T69" s="71"/>
      <c r="U69" s="71"/>
      <c r="V69" s="71"/>
      <c r="W69" s="101">
        <v>1</v>
      </c>
      <c r="X69" s="101">
        <v>1</v>
      </c>
      <c r="Y69" s="101">
        <v>1</v>
      </c>
      <c r="Z69" s="101">
        <v>1</v>
      </c>
      <c r="AA69" s="101">
        <v>1</v>
      </c>
      <c r="AB69" s="101">
        <v>2</v>
      </c>
      <c r="AC69" s="101">
        <v>3</v>
      </c>
      <c r="AD69" s="101">
        <v>4</v>
      </c>
      <c r="AE69" s="101">
        <v>1</v>
      </c>
      <c r="AF69" s="101"/>
      <c r="AG69" s="101"/>
      <c r="AH69" s="101"/>
      <c r="AI69" s="109">
        <v>1</v>
      </c>
      <c r="AJ69" s="109" t="s">
        <v>4450</v>
      </c>
      <c r="AK69" s="109" t="s">
        <v>4450</v>
      </c>
      <c r="AL69" s="109" t="s">
        <v>4450</v>
      </c>
      <c r="AM69" s="104" t="s">
        <v>3881</v>
      </c>
      <c r="AN69" s="9"/>
      <c r="AO69" s="9"/>
      <c r="AP69" s="9"/>
      <c r="AQ69" s="2">
        <v>6.9999999999999993E-2</v>
      </c>
      <c r="AR69" s="110">
        <v>1</v>
      </c>
      <c r="AS69" s="110" t="s">
        <v>4450</v>
      </c>
      <c r="AT69" s="110" t="s">
        <v>4450</v>
      </c>
      <c r="AU69" s="110" t="s">
        <v>4450</v>
      </c>
      <c r="AV69" s="110">
        <v>0.25</v>
      </c>
      <c r="AW69" s="110" t="s">
        <v>4450</v>
      </c>
      <c r="AX69" s="110" t="s">
        <v>4450</v>
      </c>
      <c r="AY69" s="110" t="s">
        <v>4450</v>
      </c>
      <c r="AZ69" s="8">
        <v>6.9999999999999993E-2</v>
      </c>
      <c r="BA69" s="8" t="s">
        <v>4450</v>
      </c>
      <c r="BB69" s="8" t="s">
        <v>4450</v>
      </c>
      <c r="BC69" s="8" t="s">
        <v>4450</v>
      </c>
      <c r="BD69" s="8">
        <v>6.9999999999999993E-2</v>
      </c>
      <c r="BE69" s="8">
        <v>6.9999999999999993E-2</v>
      </c>
      <c r="BF69" s="8">
        <v>6.9999999999999993E-2</v>
      </c>
      <c r="BG69" s="8">
        <v>6.9999999999999993E-2</v>
      </c>
      <c r="BJ69" s="8">
        <v>0.35</v>
      </c>
      <c r="BK69" s="8">
        <v>0.5</v>
      </c>
      <c r="BL69" s="8">
        <v>1</v>
      </c>
      <c r="BM69" s="8">
        <v>6.9999999999999993E-2</v>
      </c>
      <c r="BN69" s="23">
        <f t="shared" si="2"/>
        <v>0.35</v>
      </c>
      <c r="BO69" s="23">
        <f t="shared" ref="BO69:BQ69" si="63">BK69*BN69</f>
        <v>0.17499999999999999</v>
      </c>
      <c r="BP69" s="23">
        <f t="shared" si="63"/>
        <v>0.17499999999999999</v>
      </c>
      <c r="BQ69" s="23">
        <f t="shared" si="63"/>
        <v>1.2249999999999999E-2</v>
      </c>
    </row>
    <row r="70" spans="1:69" ht="20" x14ac:dyDescent="0.35">
      <c r="A70" s="102" t="s">
        <v>11</v>
      </c>
      <c r="B70" s="86">
        <v>38</v>
      </c>
      <c r="C70" s="86" t="s">
        <v>4688</v>
      </c>
      <c r="D70" s="2" t="s">
        <v>1474</v>
      </c>
      <c r="E70" s="2" t="s">
        <v>1502</v>
      </c>
      <c r="F70" s="247"/>
      <c r="G70" s="71" t="s">
        <v>1527</v>
      </c>
      <c r="H70" s="71" t="s">
        <v>1623</v>
      </c>
      <c r="I70" s="71" t="s">
        <v>1624</v>
      </c>
      <c r="J70" s="71">
        <v>0.5</v>
      </c>
      <c r="K70" s="71">
        <v>4</v>
      </c>
      <c r="L70" s="101">
        <v>1</v>
      </c>
      <c r="M70" s="101">
        <v>1</v>
      </c>
      <c r="N70" s="120">
        <f t="shared" si="0"/>
        <v>1</v>
      </c>
      <c r="O70" s="120">
        <f t="shared" si="1"/>
        <v>0.25</v>
      </c>
      <c r="P70" s="71" t="s">
        <v>1625</v>
      </c>
      <c r="Q70" s="71" t="s">
        <v>1626</v>
      </c>
      <c r="R70" s="71"/>
      <c r="S70" s="71"/>
      <c r="T70" s="71"/>
      <c r="U70" s="71"/>
      <c r="V70" s="71"/>
      <c r="W70" s="101">
        <v>1</v>
      </c>
      <c r="X70" s="101">
        <v>1</v>
      </c>
      <c r="Y70" s="101">
        <v>1</v>
      </c>
      <c r="Z70" s="101">
        <v>1</v>
      </c>
      <c r="AA70" s="101">
        <v>1</v>
      </c>
      <c r="AB70" s="101">
        <v>2</v>
      </c>
      <c r="AC70" s="101">
        <v>3</v>
      </c>
      <c r="AD70" s="101">
        <v>4</v>
      </c>
      <c r="AE70" s="101">
        <v>1</v>
      </c>
      <c r="AF70" s="101"/>
      <c r="AG70" s="101"/>
      <c r="AH70" s="101"/>
      <c r="AI70" s="109">
        <v>1</v>
      </c>
      <c r="AJ70" s="109" t="s">
        <v>4450</v>
      </c>
      <c r="AK70" s="109" t="s">
        <v>4450</v>
      </c>
      <c r="AL70" s="109" t="s">
        <v>4450</v>
      </c>
      <c r="AM70" s="104" t="s">
        <v>3882</v>
      </c>
      <c r="AN70" s="9"/>
      <c r="AO70" s="9"/>
      <c r="AP70" s="9"/>
      <c r="AQ70" s="2">
        <v>8.7499999999999994E-2</v>
      </c>
      <c r="AR70" s="110">
        <v>1</v>
      </c>
      <c r="AS70" s="110" t="s">
        <v>4450</v>
      </c>
      <c r="AT70" s="110" t="s">
        <v>4450</v>
      </c>
      <c r="AU70" s="110" t="s">
        <v>4450</v>
      </c>
      <c r="AV70" s="110">
        <v>0.25</v>
      </c>
      <c r="AW70" s="110" t="s">
        <v>4450</v>
      </c>
      <c r="AX70" s="110" t="s">
        <v>4450</v>
      </c>
      <c r="AY70" s="110" t="s">
        <v>4450</v>
      </c>
      <c r="AZ70" s="8">
        <v>8.7499999999999994E-2</v>
      </c>
      <c r="BA70" s="8" t="s">
        <v>4450</v>
      </c>
      <c r="BB70" s="8" t="s">
        <v>4450</v>
      </c>
      <c r="BC70" s="8" t="s">
        <v>4450</v>
      </c>
      <c r="BD70" s="8">
        <v>8.7499999999999994E-2</v>
      </c>
      <c r="BE70" s="8">
        <v>8.7499999999999994E-2</v>
      </c>
      <c r="BF70" s="8">
        <v>8.7499999999999994E-2</v>
      </c>
      <c r="BG70" s="8">
        <v>8.7499999999999994E-2</v>
      </c>
      <c r="BJ70" s="8">
        <v>0.35</v>
      </c>
      <c r="BK70" s="8">
        <v>0.5</v>
      </c>
      <c r="BL70" s="8">
        <v>1</v>
      </c>
      <c r="BM70" s="8">
        <v>8.7499999999999994E-2</v>
      </c>
      <c r="BN70" s="23">
        <f t="shared" si="2"/>
        <v>0.35</v>
      </c>
      <c r="BO70" s="23">
        <f t="shared" ref="BO70:BQ70" si="64">BK70*BN70</f>
        <v>0.17499999999999999</v>
      </c>
      <c r="BP70" s="23">
        <f t="shared" si="64"/>
        <v>0.17499999999999999</v>
      </c>
      <c r="BQ70" s="23">
        <f t="shared" si="64"/>
        <v>1.5312499999999998E-2</v>
      </c>
    </row>
    <row r="71" spans="1:69" ht="20" x14ac:dyDescent="0.35">
      <c r="A71" s="102" t="s">
        <v>11</v>
      </c>
      <c r="B71" s="86">
        <v>39</v>
      </c>
      <c r="C71" s="86" t="s">
        <v>4689</v>
      </c>
      <c r="D71" s="2" t="s">
        <v>1474</v>
      </c>
      <c r="E71" s="2" t="s">
        <v>1502</v>
      </c>
      <c r="F71" s="247"/>
      <c r="G71" s="71" t="s">
        <v>1527</v>
      </c>
      <c r="H71" s="71" t="s">
        <v>1627</v>
      </c>
      <c r="I71" s="71" t="s">
        <v>1628</v>
      </c>
      <c r="J71" s="71">
        <v>0.5</v>
      </c>
      <c r="K71" s="71">
        <v>4</v>
      </c>
      <c r="L71" s="101">
        <v>1</v>
      </c>
      <c r="M71" s="101">
        <v>1</v>
      </c>
      <c r="N71" s="120">
        <f t="shared" si="0"/>
        <v>1</v>
      </c>
      <c r="O71" s="120">
        <f t="shared" si="1"/>
        <v>0.25</v>
      </c>
      <c r="P71" s="71" t="s">
        <v>1629</v>
      </c>
      <c r="Q71" s="71" t="s">
        <v>1626</v>
      </c>
      <c r="R71" s="71"/>
      <c r="S71" s="71"/>
      <c r="T71" s="71"/>
      <c r="U71" s="71"/>
      <c r="V71" s="71"/>
      <c r="W71" s="101">
        <v>1</v>
      </c>
      <c r="X71" s="101">
        <v>1</v>
      </c>
      <c r="Y71" s="101">
        <v>1</v>
      </c>
      <c r="Z71" s="101">
        <v>1</v>
      </c>
      <c r="AA71" s="101">
        <v>1</v>
      </c>
      <c r="AB71" s="101">
        <v>2</v>
      </c>
      <c r="AC71" s="101">
        <v>3</v>
      </c>
      <c r="AD71" s="101">
        <v>4</v>
      </c>
      <c r="AE71" s="101">
        <v>1</v>
      </c>
      <c r="AF71" s="101"/>
      <c r="AG71" s="101"/>
      <c r="AH71" s="101"/>
      <c r="AI71" s="109">
        <v>1</v>
      </c>
      <c r="AJ71" s="109" t="s">
        <v>4450</v>
      </c>
      <c r="AK71" s="109" t="s">
        <v>4450</v>
      </c>
      <c r="AL71" s="109" t="s">
        <v>4450</v>
      </c>
      <c r="AM71" s="104" t="s">
        <v>3883</v>
      </c>
      <c r="AN71" s="9"/>
      <c r="AO71" s="9"/>
      <c r="AP71" s="9"/>
      <c r="AQ71" s="2">
        <v>8.7499999999999994E-2</v>
      </c>
      <c r="AR71" s="110">
        <v>1</v>
      </c>
      <c r="AS71" s="110" t="s">
        <v>4450</v>
      </c>
      <c r="AT71" s="110" t="s">
        <v>4450</v>
      </c>
      <c r="AU71" s="110" t="s">
        <v>4450</v>
      </c>
      <c r="AV71" s="110">
        <v>0.25</v>
      </c>
      <c r="AW71" s="110" t="s">
        <v>4450</v>
      </c>
      <c r="AX71" s="110" t="s">
        <v>4450</v>
      </c>
      <c r="AY71" s="110" t="s">
        <v>4450</v>
      </c>
      <c r="AZ71" s="8">
        <v>8.7499999999999994E-2</v>
      </c>
      <c r="BA71" s="8" t="s">
        <v>4450</v>
      </c>
      <c r="BB71" s="8" t="s">
        <v>4450</v>
      </c>
      <c r="BC71" s="8" t="s">
        <v>4450</v>
      </c>
      <c r="BD71" s="8">
        <v>8.7499999999999994E-2</v>
      </c>
      <c r="BE71" s="8">
        <v>8.7499999999999994E-2</v>
      </c>
      <c r="BF71" s="8">
        <v>8.7499999999999994E-2</v>
      </c>
      <c r="BG71" s="8">
        <v>8.7499999999999994E-2</v>
      </c>
      <c r="BJ71" s="8">
        <v>0.35</v>
      </c>
      <c r="BK71" s="8">
        <v>0.5</v>
      </c>
      <c r="BL71" s="8">
        <v>1</v>
      </c>
      <c r="BM71" s="8">
        <v>8.7499999999999994E-2</v>
      </c>
      <c r="BN71" s="23">
        <f t="shared" si="2"/>
        <v>0.35</v>
      </c>
      <c r="BO71" s="23">
        <f t="shared" ref="BO71:BQ71" si="65">BK71*BN71</f>
        <v>0.17499999999999999</v>
      </c>
      <c r="BP71" s="23">
        <f t="shared" si="65"/>
        <v>0.17499999999999999</v>
      </c>
      <c r="BQ71" s="23">
        <f t="shared" si="65"/>
        <v>1.5312499999999998E-2</v>
      </c>
    </row>
    <row r="72" spans="1:69" ht="20" x14ac:dyDescent="0.35">
      <c r="A72" s="102" t="s">
        <v>11</v>
      </c>
      <c r="B72" s="86">
        <v>40</v>
      </c>
      <c r="C72" s="86" t="s">
        <v>4690</v>
      </c>
      <c r="D72" s="2" t="s">
        <v>1475</v>
      </c>
      <c r="E72" s="2" t="s">
        <v>1504</v>
      </c>
      <c r="F72" s="247"/>
      <c r="G72" s="71" t="s">
        <v>1530</v>
      </c>
      <c r="H72" s="71" t="s">
        <v>1630</v>
      </c>
      <c r="I72" s="71" t="s">
        <v>1631</v>
      </c>
      <c r="J72" s="71">
        <v>0.5</v>
      </c>
      <c r="K72" s="71">
        <v>1</v>
      </c>
      <c r="L72" s="101">
        <v>1</v>
      </c>
      <c r="M72" s="101">
        <v>1</v>
      </c>
      <c r="N72" s="120">
        <f t="shared" si="0"/>
        <v>1</v>
      </c>
      <c r="O72" s="120">
        <f t="shared" si="1"/>
        <v>1</v>
      </c>
      <c r="P72" s="71" t="s">
        <v>1632</v>
      </c>
      <c r="Q72" s="71" t="s">
        <v>1548</v>
      </c>
      <c r="R72" s="71"/>
      <c r="S72" s="71"/>
      <c r="T72" s="71"/>
      <c r="U72" s="71"/>
      <c r="V72" s="71"/>
      <c r="W72" s="101">
        <v>1</v>
      </c>
      <c r="X72" s="101">
        <v>0</v>
      </c>
      <c r="Y72" s="101">
        <v>0</v>
      </c>
      <c r="Z72" s="101">
        <v>0</v>
      </c>
      <c r="AA72" s="101">
        <v>1</v>
      </c>
      <c r="AB72" s="101">
        <v>1</v>
      </c>
      <c r="AC72" s="101">
        <v>1</v>
      </c>
      <c r="AD72" s="101">
        <v>1</v>
      </c>
      <c r="AE72" s="101">
        <v>1</v>
      </c>
      <c r="AF72" s="101"/>
      <c r="AG72" s="101"/>
      <c r="AH72" s="101"/>
      <c r="AI72" s="109">
        <v>1</v>
      </c>
      <c r="AJ72" s="109" t="s">
        <v>4450</v>
      </c>
      <c r="AK72" s="109" t="s">
        <v>4450</v>
      </c>
      <c r="AL72" s="109" t="s">
        <v>4450</v>
      </c>
      <c r="AM72" s="104" t="s">
        <v>3884</v>
      </c>
      <c r="AN72" s="9"/>
      <c r="AO72" s="9"/>
      <c r="AP72" s="9"/>
      <c r="AQ72" s="2">
        <v>0.1</v>
      </c>
      <c r="AR72" s="110">
        <v>1</v>
      </c>
      <c r="AS72" s="110" t="s">
        <v>4450</v>
      </c>
      <c r="AT72" s="110" t="s">
        <v>4450</v>
      </c>
      <c r="AU72" s="110" t="s">
        <v>4450</v>
      </c>
      <c r="AV72" s="110">
        <v>1</v>
      </c>
      <c r="AW72" s="110" t="s">
        <v>4450</v>
      </c>
      <c r="AX72" s="110" t="s">
        <v>4450</v>
      </c>
      <c r="AY72" s="110" t="s">
        <v>4450</v>
      </c>
      <c r="AZ72" s="8">
        <v>0.1</v>
      </c>
      <c r="BA72" s="8" t="s">
        <v>4450</v>
      </c>
      <c r="BB72" s="8" t="s">
        <v>4450</v>
      </c>
      <c r="BC72" s="8" t="s">
        <v>4450</v>
      </c>
      <c r="BD72" s="8">
        <v>0.1</v>
      </c>
      <c r="BE72" s="8" t="s">
        <v>4450</v>
      </c>
      <c r="BF72" s="8" t="s">
        <v>4450</v>
      </c>
      <c r="BG72" s="8" t="s">
        <v>4450</v>
      </c>
      <c r="BJ72" s="8">
        <v>0.2</v>
      </c>
      <c r="BK72" s="8">
        <v>1</v>
      </c>
      <c r="BL72" s="8">
        <v>1</v>
      </c>
      <c r="BM72" s="8">
        <v>0.1</v>
      </c>
      <c r="BN72" s="23">
        <f t="shared" si="2"/>
        <v>0.2</v>
      </c>
      <c r="BO72" s="23">
        <f t="shared" ref="BO72:BQ72" si="66">BK72*BN72</f>
        <v>0.2</v>
      </c>
      <c r="BP72" s="23">
        <f t="shared" si="66"/>
        <v>0.2</v>
      </c>
      <c r="BQ72" s="23">
        <f t="shared" si="66"/>
        <v>2.0000000000000004E-2</v>
      </c>
    </row>
    <row r="73" spans="1:69" ht="30" x14ac:dyDescent="0.35">
      <c r="A73" s="102" t="s">
        <v>11</v>
      </c>
      <c r="B73" s="86">
        <v>41</v>
      </c>
      <c r="C73" s="86" t="s">
        <v>4691</v>
      </c>
      <c r="D73" s="2" t="s">
        <v>1475</v>
      </c>
      <c r="E73" s="2" t="s">
        <v>1504</v>
      </c>
      <c r="F73" s="247"/>
      <c r="G73" s="71" t="s">
        <v>1530</v>
      </c>
      <c r="H73" s="71" t="s">
        <v>1633</v>
      </c>
      <c r="I73" s="71" t="s">
        <v>1634</v>
      </c>
      <c r="J73" s="71">
        <v>0.25</v>
      </c>
      <c r="K73" s="71">
        <v>2</v>
      </c>
      <c r="L73" s="101">
        <v>0</v>
      </c>
      <c r="M73" s="101">
        <v>0</v>
      </c>
      <c r="N73" s="120" t="str">
        <f t="shared" ref="N73:N136" si="67">IF(L73=0,"",IF(M73/L73&gt;1,1,M73/L73))</f>
        <v/>
      </c>
      <c r="O73" s="120">
        <f t="shared" ref="O73:O136" si="68">M73/K73</f>
        <v>0</v>
      </c>
      <c r="P73" s="71" t="s">
        <v>1635</v>
      </c>
      <c r="Q73" s="71" t="s">
        <v>1548</v>
      </c>
      <c r="R73" s="71"/>
      <c r="S73" s="71"/>
      <c r="T73" s="71"/>
      <c r="U73" s="71"/>
      <c r="V73" s="71"/>
      <c r="W73" s="101">
        <v>0</v>
      </c>
      <c r="X73" s="101">
        <v>1</v>
      </c>
      <c r="Y73" s="101">
        <v>0</v>
      </c>
      <c r="Z73" s="101">
        <v>1</v>
      </c>
      <c r="AA73" s="101">
        <v>0</v>
      </c>
      <c r="AB73" s="101">
        <v>1</v>
      </c>
      <c r="AC73" s="101">
        <v>1</v>
      </c>
      <c r="AD73" s="101">
        <v>2</v>
      </c>
      <c r="AE73" s="101">
        <v>0</v>
      </c>
      <c r="AF73" s="101"/>
      <c r="AG73" s="101"/>
      <c r="AH73" s="101"/>
      <c r="AI73" s="109">
        <v>0</v>
      </c>
      <c r="AJ73" s="109" t="s">
        <v>4450</v>
      </c>
      <c r="AK73" s="109" t="s">
        <v>4450</v>
      </c>
      <c r="AL73" s="109" t="s">
        <v>4450</v>
      </c>
      <c r="AM73" s="104" t="s">
        <v>3868</v>
      </c>
      <c r="AN73" s="9"/>
      <c r="AO73" s="9"/>
      <c r="AP73" s="9"/>
      <c r="AQ73" s="2" t="s">
        <v>4450</v>
      </c>
      <c r="AR73" s="110" t="s">
        <v>4450</v>
      </c>
      <c r="AS73" s="110" t="s">
        <v>4450</v>
      </c>
      <c r="AT73" s="110" t="s">
        <v>4450</v>
      </c>
      <c r="AU73" s="110" t="s">
        <v>4450</v>
      </c>
      <c r="AV73" s="110">
        <v>0</v>
      </c>
      <c r="AW73" s="110" t="s">
        <v>4450</v>
      </c>
      <c r="AX73" s="110" t="s">
        <v>4450</v>
      </c>
      <c r="AY73" s="110" t="s">
        <v>4450</v>
      </c>
      <c r="AZ73" s="8" t="s">
        <v>4450</v>
      </c>
      <c r="BA73" s="8" t="s">
        <v>4450</v>
      </c>
      <c r="BB73" s="8" t="s">
        <v>4450</v>
      </c>
      <c r="BC73" s="8" t="s">
        <v>4450</v>
      </c>
      <c r="BD73" s="8" t="s">
        <v>4450</v>
      </c>
      <c r="BE73" s="8">
        <v>0.05</v>
      </c>
      <c r="BF73" s="8" t="s">
        <v>4450</v>
      </c>
      <c r="BG73" s="8">
        <v>0.05</v>
      </c>
      <c r="BJ73" s="8">
        <v>0.2</v>
      </c>
      <c r="BK73" s="8">
        <v>1</v>
      </c>
      <c r="BL73" s="8">
        <v>1</v>
      </c>
      <c r="BM73" s="8">
        <v>0.05</v>
      </c>
      <c r="BN73" s="23">
        <f t="shared" ref="BN73:BN136" si="69">BJ73</f>
        <v>0.2</v>
      </c>
      <c r="BO73" s="23">
        <f t="shared" ref="BO73:BQ73" si="70">BK73*BN73</f>
        <v>0.2</v>
      </c>
      <c r="BP73" s="23">
        <f t="shared" si="70"/>
        <v>0.2</v>
      </c>
      <c r="BQ73" s="23">
        <f t="shared" si="70"/>
        <v>1.0000000000000002E-2</v>
      </c>
    </row>
    <row r="74" spans="1:69" ht="30" x14ac:dyDescent="0.35">
      <c r="A74" s="102" t="s">
        <v>11</v>
      </c>
      <c r="B74" s="86">
        <v>42</v>
      </c>
      <c r="C74" s="86" t="s">
        <v>4692</v>
      </c>
      <c r="D74" s="2" t="s">
        <v>1475</v>
      </c>
      <c r="E74" s="2" t="s">
        <v>1504</v>
      </c>
      <c r="F74" s="247"/>
      <c r="G74" s="71" t="s">
        <v>1530</v>
      </c>
      <c r="H74" s="71" t="s">
        <v>1636</v>
      </c>
      <c r="I74" s="71" t="s">
        <v>1637</v>
      </c>
      <c r="J74" s="71">
        <v>0.25</v>
      </c>
      <c r="K74" s="71">
        <v>1</v>
      </c>
      <c r="L74" s="101">
        <v>0</v>
      </c>
      <c r="M74" s="101">
        <v>0</v>
      </c>
      <c r="N74" s="120" t="str">
        <f t="shared" si="67"/>
        <v/>
      </c>
      <c r="O74" s="120">
        <f t="shared" si="68"/>
        <v>0</v>
      </c>
      <c r="P74" s="71" t="s">
        <v>1638</v>
      </c>
      <c r="Q74" s="71" t="s">
        <v>1548</v>
      </c>
      <c r="R74" s="71"/>
      <c r="S74" s="71"/>
      <c r="T74" s="71"/>
      <c r="U74" s="71"/>
      <c r="V74" s="71"/>
      <c r="W74" s="101">
        <v>0</v>
      </c>
      <c r="X74" s="101">
        <v>0</v>
      </c>
      <c r="Y74" s="101">
        <v>1</v>
      </c>
      <c r="Z74" s="101">
        <v>0</v>
      </c>
      <c r="AA74" s="101">
        <v>0</v>
      </c>
      <c r="AB74" s="101">
        <v>0</v>
      </c>
      <c r="AC74" s="101">
        <v>1</v>
      </c>
      <c r="AD74" s="101">
        <v>1</v>
      </c>
      <c r="AE74" s="101">
        <v>0</v>
      </c>
      <c r="AF74" s="101"/>
      <c r="AG74" s="101"/>
      <c r="AH74" s="101"/>
      <c r="AI74" s="109">
        <v>0</v>
      </c>
      <c r="AJ74" s="109" t="s">
        <v>4450</v>
      </c>
      <c r="AK74" s="109" t="s">
        <v>4450</v>
      </c>
      <c r="AL74" s="109" t="s">
        <v>4450</v>
      </c>
      <c r="AM74" s="104" t="s">
        <v>3868</v>
      </c>
      <c r="AN74" s="9"/>
      <c r="AO74" s="9"/>
      <c r="AP74" s="9"/>
      <c r="AQ74" s="2" t="s">
        <v>4450</v>
      </c>
      <c r="AR74" s="110" t="s">
        <v>4450</v>
      </c>
      <c r="AS74" s="110" t="s">
        <v>4450</v>
      </c>
      <c r="AT74" s="110" t="s">
        <v>4450</v>
      </c>
      <c r="AU74" s="110" t="s">
        <v>4450</v>
      </c>
      <c r="AV74" s="110">
        <v>0</v>
      </c>
      <c r="AW74" s="110" t="s">
        <v>4450</v>
      </c>
      <c r="AX74" s="110" t="s">
        <v>4450</v>
      </c>
      <c r="AY74" s="110" t="s">
        <v>4450</v>
      </c>
      <c r="AZ74" s="8" t="s">
        <v>4450</v>
      </c>
      <c r="BA74" s="8" t="s">
        <v>4450</v>
      </c>
      <c r="BB74" s="8" t="s">
        <v>4450</v>
      </c>
      <c r="BC74" s="8" t="s">
        <v>4450</v>
      </c>
      <c r="BD74" s="8" t="s">
        <v>4450</v>
      </c>
      <c r="BE74" s="8" t="s">
        <v>4450</v>
      </c>
      <c r="BF74" s="8">
        <v>0.05</v>
      </c>
      <c r="BG74" s="8" t="s">
        <v>4450</v>
      </c>
      <c r="BJ74" s="8">
        <v>0.2</v>
      </c>
      <c r="BK74" s="8">
        <v>1</v>
      </c>
      <c r="BL74" s="8">
        <v>1</v>
      </c>
      <c r="BM74" s="8">
        <v>0.05</v>
      </c>
      <c r="BN74" s="23">
        <f t="shared" si="69"/>
        <v>0.2</v>
      </c>
      <c r="BO74" s="23">
        <f t="shared" ref="BO74:BQ74" si="71">BK74*BN74</f>
        <v>0.2</v>
      </c>
      <c r="BP74" s="23">
        <f t="shared" si="71"/>
        <v>0.2</v>
      </c>
      <c r="BQ74" s="23">
        <f t="shared" si="71"/>
        <v>1.0000000000000002E-2</v>
      </c>
    </row>
    <row r="75" spans="1:69" ht="20" x14ac:dyDescent="0.35">
      <c r="A75" s="102" t="s">
        <v>13</v>
      </c>
      <c r="B75" s="86">
        <v>1</v>
      </c>
      <c r="C75" s="86" t="s">
        <v>4471</v>
      </c>
      <c r="D75" s="2" t="s">
        <v>3278</v>
      </c>
      <c r="E75" s="2" t="s">
        <v>3154</v>
      </c>
      <c r="F75" s="243"/>
      <c r="G75" s="71" t="s">
        <v>3158</v>
      </c>
      <c r="H75" s="71" t="s">
        <v>3606</v>
      </c>
      <c r="I75" s="71" t="s">
        <v>854</v>
      </c>
      <c r="J75" s="71">
        <v>1</v>
      </c>
      <c r="K75" s="71">
        <v>4</v>
      </c>
      <c r="L75" s="101">
        <v>1</v>
      </c>
      <c r="M75" s="101">
        <v>1</v>
      </c>
      <c r="N75" s="120">
        <f t="shared" si="67"/>
        <v>1</v>
      </c>
      <c r="O75" s="120">
        <f t="shared" si="68"/>
        <v>0.25</v>
      </c>
      <c r="P75" s="71" t="s">
        <v>881</v>
      </c>
      <c r="Q75" s="71" t="s">
        <v>867</v>
      </c>
      <c r="R75" s="71"/>
      <c r="S75" s="71"/>
      <c r="T75" s="71"/>
      <c r="U75" s="71"/>
      <c r="V75" s="71"/>
      <c r="W75" s="101">
        <v>1</v>
      </c>
      <c r="X75" s="101">
        <v>1</v>
      </c>
      <c r="Y75" s="101">
        <v>1</v>
      </c>
      <c r="Z75" s="101">
        <v>1</v>
      </c>
      <c r="AA75" s="101">
        <v>1</v>
      </c>
      <c r="AB75" s="101">
        <v>2</v>
      </c>
      <c r="AC75" s="101">
        <v>3</v>
      </c>
      <c r="AD75" s="101">
        <v>4</v>
      </c>
      <c r="AE75" s="101">
        <v>1</v>
      </c>
      <c r="AF75" s="101"/>
      <c r="AG75" s="101"/>
      <c r="AH75" s="101"/>
      <c r="AI75" s="109">
        <v>1</v>
      </c>
      <c r="AJ75" s="109" t="s">
        <v>4450</v>
      </c>
      <c r="AK75" s="109" t="s">
        <v>4450</v>
      </c>
      <c r="AL75" s="109" t="s">
        <v>4450</v>
      </c>
      <c r="AM75" s="9" t="s">
        <v>3843</v>
      </c>
      <c r="AN75" s="9"/>
      <c r="AO75" s="9"/>
      <c r="AP75" s="9"/>
      <c r="AQ75" s="2">
        <v>2.5000000000000001E-2</v>
      </c>
      <c r="AR75" s="110">
        <v>1</v>
      </c>
      <c r="AS75" s="110" t="s">
        <v>4450</v>
      </c>
      <c r="AT75" s="110" t="s">
        <v>4450</v>
      </c>
      <c r="AU75" s="110" t="s">
        <v>4450</v>
      </c>
      <c r="AV75" s="110">
        <v>0.25</v>
      </c>
      <c r="AW75" s="110" t="s">
        <v>4450</v>
      </c>
      <c r="AX75" s="110" t="s">
        <v>4450</v>
      </c>
      <c r="AY75" s="110" t="s">
        <v>4450</v>
      </c>
      <c r="AZ75" s="8">
        <v>2.5000000000000001E-2</v>
      </c>
      <c r="BA75" s="8" t="s">
        <v>4450</v>
      </c>
      <c r="BB75" s="8" t="s">
        <v>4450</v>
      </c>
      <c r="BC75" s="8" t="s">
        <v>4450</v>
      </c>
      <c r="BD75" s="8">
        <v>2.5000000000000001E-2</v>
      </c>
      <c r="BE75" s="8">
        <v>2.5000000000000001E-2</v>
      </c>
      <c r="BF75" s="8">
        <v>2.5000000000000001E-2</v>
      </c>
      <c r="BG75" s="8">
        <v>2.5000000000000001E-2</v>
      </c>
      <c r="BJ75" s="8">
        <v>0.1</v>
      </c>
      <c r="BK75" s="8">
        <v>0.25</v>
      </c>
      <c r="BL75" s="8">
        <v>1</v>
      </c>
      <c r="BM75" s="8">
        <v>2.5000000000000001E-2</v>
      </c>
      <c r="BN75" s="23">
        <f t="shared" si="69"/>
        <v>0.1</v>
      </c>
      <c r="BO75" s="23">
        <f t="shared" ref="BO75:BQ75" si="72">BK75*BN75</f>
        <v>2.5000000000000001E-2</v>
      </c>
      <c r="BP75" s="23">
        <f t="shared" si="72"/>
        <v>2.5000000000000001E-2</v>
      </c>
      <c r="BQ75" s="23">
        <f t="shared" si="72"/>
        <v>6.2500000000000012E-4</v>
      </c>
    </row>
    <row r="76" spans="1:69" ht="20" x14ac:dyDescent="0.35">
      <c r="A76" s="102" t="s">
        <v>13</v>
      </c>
      <c r="B76" s="86">
        <v>2</v>
      </c>
      <c r="C76" s="86" t="s">
        <v>4472</v>
      </c>
      <c r="D76" s="2" t="s">
        <v>3278</v>
      </c>
      <c r="E76" s="2" t="s">
        <v>3155</v>
      </c>
      <c r="F76" s="244"/>
      <c r="G76" s="71" t="s">
        <v>3159</v>
      </c>
      <c r="H76" s="71" t="s">
        <v>3607</v>
      </c>
      <c r="I76" s="71" t="s">
        <v>860</v>
      </c>
      <c r="J76" s="71">
        <v>0.25</v>
      </c>
      <c r="K76" s="71">
        <v>12</v>
      </c>
      <c r="L76" s="101">
        <v>3</v>
      </c>
      <c r="M76" s="101">
        <v>3</v>
      </c>
      <c r="N76" s="120">
        <f t="shared" si="67"/>
        <v>1</v>
      </c>
      <c r="O76" s="120">
        <f t="shared" si="68"/>
        <v>0.25</v>
      </c>
      <c r="P76" s="71" t="s">
        <v>869</v>
      </c>
      <c r="Q76" s="71" t="s">
        <v>868</v>
      </c>
      <c r="R76" s="71"/>
      <c r="S76" s="71"/>
      <c r="T76" s="71"/>
      <c r="U76" s="71"/>
      <c r="V76" s="71"/>
      <c r="W76" s="101">
        <v>3</v>
      </c>
      <c r="X76" s="101">
        <v>3</v>
      </c>
      <c r="Y76" s="101">
        <v>3</v>
      </c>
      <c r="Z76" s="101">
        <v>3</v>
      </c>
      <c r="AA76" s="101">
        <v>3</v>
      </c>
      <c r="AB76" s="101">
        <v>6</v>
      </c>
      <c r="AC76" s="101">
        <v>9</v>
      </c>
      <c r="AD76" s="101">
        <v>12</v>
      </c>
      <c r="AE76" s="101">
        <v>3</v>
      </c>
      <c r="AF76" s="101"/>
      <c r="AG76" s="101"/>
      <c r="AH76" s="101"/>
      <c r="AI76" s="109">
        <v>3</v>
      </c>
      <c r="AJ76" s="109" t="s">
        <v>4450</v>
      </c>
      <c r="AK76" s="109" t="s">
        <v>4450</v>
      </c>
      <c r="AL76" s="109" t="s">
        <v>4450</v>
      </c>
      <c r="AM76" s="9" t="s">
        <v>3844</v>
      </c>
      <c r="AN76" s="9"/>
      <c r="AO76" s="9"/>
      <c r="AP76" s="9"/>
      <c r="AQ76" s="2">
        <v>6.2500000000000003E-3</v>
      </c>
      <c r="AR76" s="110">
        <v>1</v>
      </c>
      <c r="AS76" s="110" t="s">
        <v>4450</v>
      </c>
      <c r="AT76" s="110" t="s">
        <v>4450</v>
      </c>
      <c r="AU76" s="110" t="s">
        <v>4450</v>
      </c>
      <c r="AV76" s="110">
        <v>0.25</v>
      </c>
      <c r="AW76" s="110" t="s">
        <v>4450</v>
      </c>
      <c r="AX76" s="110" t="s">
        <v>4450</v>
      </c>
      <c r="AY76" s="110" t="s">
        <v>4450</v>
      </c>
      <c r="AZ76" s="8">
        <v>6.2500000000000003E-3</v>
      </c>
      <c r="BA76" s="8" t="s">
        <v>4450</v>
      </c>
      <c r="BB76" s="8" t="s">
        <v>4450</v>
      </c>
      <c r="BC76" s="8" t="s">
        <v>4450</v>
      </c>
      <c r="BD76" s="8">
        <v>6.2500000000000003E-3</v>
      </c>
      <c r="BE76" s="8">
        <v>6.2500000000000003E-3</v>
      </c>
      <c r="BF76" s="8">
        <v>6.2500000000000003E-3</v>
      </c>
      <c r="BG76" s="8">
        <v>6.2500000000000003E-3</v>
      </c>
      <c r="BJ76" s="8">
        <v>0.1</v>
      </c>
      <c r="BK76" s="8">
        <v>0.25</v>
      </c>
      <c r="BL76" s="8">
        <v>1</v>
      </c>
      <c r="BM76" s="8">
        <v>6.2500000000000003E-3</v>
      </c>
      <c r="BN76" s="23">
        <f t="shared" si="69"/>
        <v>0.1</v>
      </c>
      <c r="BO76" s="23">
        <f t="shared" ref="BO76:BQ76" si="73">BK76*BN76</f>
        <v>2.5000000000000001E-2</v>
      </c>
      <c r="BP76" s="23">
        <f t="shared" si="73"/>
        <v>2.5000000000000001E-2</v>
      </c>
      <c r="BQ76" s="23">
        <f t="shared" si="73"/>
        <v>1.5625000000000003E-4</v>
      </c>
    </row>
    <row r="77" spans="1:69" ht="30" x14ac:dyDescent="0.35">
      <c r="A77" s="102" t="s">
        <v>13</v>
      </c>
      <c r="B77" s="86">
        <v>3</v>
      </c>
      <c r="C77" s="86" t="s">
        <v>4473</v>
      </c>
      <c r="D77" s="2" t="s">
        <v>3278</v>
      </c>
      <c r="E77" s="2" t="s">
        <v>3155</v>
      </c>
      <c r="F77" s="244"/>
      <c r="G77" s="71" t="s">
        <v>3159</v>
      </c>
      <c r="H77" s="71" t="s">
        <v>3608</v>
      </c>
      <c r="I77" s="71" t="s">
        <v>861</v>
      </c>
      <c r="J77" s="71">
        <v>0.25</v>
      </c>
      <c r="K77" s="71">
        <v>1</v>
      </c>
      <c r="L77" s="101">
        <v>1</v>
      </c>
      <c r="M77" s="101">
        <v>1</v>
      </c>
      <c r="N77" s="120">
        <f t="shared" si="67"/>
        <v>1</v>
      </c>
      <c r="O77" s="120">
        <f t="shared" si="68"/>
        <v>1</v>
      </c>
      <c r="P77" s="71" t="s">
        <v>870</v>
      </c>
      <c r="Q77" s="71" t="s">
        <v>868</v>
      </c>
      <c r="R77" s="71"/>
      <c r="S77" s="71"/>
      <c r="T77" s="71"/>
      <c r="U77" s="71"/>
      <c r="V77" s="71"/>
      <c r="W77" s="101">
        <v>1</v>
      </c>
      <c r="X77" s="101">
        <v>0</v>
      </c>
      <c r="Y77" s="101">
        <v>0</v>
      </c>
      <c r="Z77" s="101">
        <v>0</v>
      </c>
      <c r="AA77" s="101">
        <v>1</v>
      </c>
      <c r="AB77" s="101">
        <v>1</v>
      </c>
      <c r="AC77" s="101">
        <v>1</v>
      </c>
      <c r="AD77" s="101">
        <v>1</v>
      </c>
      <c r="AE77" s="101">
        <v>1</v>
      </c>
      <c r="AF77" s="101"/>
      <c r="AG77" s="101"/>
      <c r="AH77" s="101"/>
      <c r="AI77" s="109">
        <v>1</v>
      </c>
      <c r="AJ77" s="109" t="s">
        <v>4450</v>
      </c>
      <c r="AK77" s="109" t="s">
        <v>4450</v>
      </c>
      <c r="AL77" s="109" t="s">
        <v>4450</v>
      </c>
      <c r="AM77" s="9" t="s">
        <v>3845</v>
      </c>
      <c r="AN77" s="9"/>
      <c r="AO77" s="9"/>
      <c r="AP77" s="9"/>
      <c r="AQ77" s="2">
        <v>6.2500000000000003E-3</v>
      </c>
      <c r="AR77" s="110">
        <v>1</v>
      </c>
      <c r="AS77" s="110" t="s">
        <v>4450</v>
      </c>
      <c r="AT77" s="110" t="s">
        <v>4450</v>
      </c>
      <c r="AU77" s="110" t="s">
        <v>4450</v>
      </c>
      <c r="AV77" s="110">
        <v>1</v>
      </c>
      <c r="AW77" s="110" t="s">
        <v>4450</v>
      </c>
      <c r="AX77" s="110" t="s">
        <v>4450</v>
      </c>
      <c r="AY77" s="110" t="s">
        <v>4450</v>
      </c>
      <c r="AZ77" s="8">
        <v>6.2500000000000003E-3</v>
      </c>
      <c r="BA77" s="8" t="s">
        <v>4450</v>
      </c>
      <c r="BB77" s="8" t="s">
        <v>4450</v>
      </c>
      <c r="BC77" s="8" t="s">
        <v>4450</v>
      </c>
      <c r="BD77" s="8">
        <v>6.2500000000000003E-3</v>
      </c>
      <c r="BE77" s="8" t="s">
        <v>4450</v>
      </c>
      <c r="BF77" s="8" t="s">
        <v>4450</v>
      </c>
      <c r="BG77" s="8" t="s">
        <v>4450</v>
      </c>
      <c r="BJ77" s="8">
        <v>0.1</v>
      </c>
      <c r="BK77" s="8">
        <v>0.25</v>
      </c>
      <c r="BL77" s="8">
        <v>1</v>
      </c>
      <c r="BM77" s="8">
        <v>6.2500000000000003E-3</v>
      </c>
      <c r="BN77" s="23">
        <f t="shared" si="69"/>
        <v>0.1</v>
      </c>
      <c r="BO77" s="23">
        <f t="shared" ref="BO77:BQ77" si="74">BK77*BN77</f>
        <v>2.5000000000000001E-2</v>
      </c>
      <c r="BP77" s="23">
        <f t="shared" si="74"/>
        <v>2.5000000000000001E-2</v>
      </c>
      <c r="BQ77" s="23">
        <f t="shared" si="74"/>
        <v>1.5625000000000003E-4</v>
      </c>
    </row>
    <row r="78" spans="1:69" ht="30" x14ac:dyDescent="0.35">
      <c r="A78" s="102" t="s">
        <v>13</v>
      </c>
      <c r="B78" s="86">
        <v>4</v>
      </c>
      <c r="C78" s="86" t="s">
        <v>4474</v>
      </c>
      <c r="D78" s="2" t="s">
        <v>3278</v>
      </c>
      <c r="E78" s="2" t="s">
        <v>3155</v>
      </c>
      <c r="F78" s="244"/>
      <c r="G78" s="71" t="s">
        <v>3159</v>
      </c>
      <c r="H78" s="71" t="s">
        <v>3609</v>
      </c>
      <c r="I78" s="71" t="s">
        <v>855</v>
      </c>
      <c r="J78" s="71">
        <v>0.25</v>
      </c>
      <c r="K78" s="71">
        <v>4</v>
      </c>
      <c r="L78" s="101">
        <v>1</v>
      </c>
      <c r="M78" s="101">
        <v>1</v>
      </c>
      <c r="N78" s="120">
        <f t="shared" si="67"/>
        <v>1</v>
      </c>
      <c r="O78" s="120">
        <f t="shared" si="68"/>
        <v>0.25</v>
      </c>
      <c r="P78" s="71" t="s">
        <v>871</v>
      </c>
      <c r="Q78" s="71" t="s">
        <v>868</v>
      </c>
      <c r="R78" s="71"/>
      <c r="S78" s="71"/>
      <c r="T78" s="71"/>
      <c r="U78" s="71"/>
      <c r="V78" s="71"/>
      <c r="W78" s="101">
        <v>1</v>
      </c>
      <c r="X78" s="101">
        <v>1</v>
      </c>
      <c r="Y78" s="101">
        <v>1</v>
      </c>
      <c r="Z78" s="101">
        <v>1</v>
      </c>
      <c r="AA78" s="101">
        <v>1</v>
      </c>
      <c r="AB78" s="101">
        <v>2</v>
      </c>
      <c r="AC78" s="101">
        <v>3</v>
      </c>
      <c r="AD78" s="101">
        <v>4</v>
      </c>
      <c r="AE78" s="101">
        <v>1</v>
      </c>
      <c r="AF78" s="101"/>
      <c r="AG78" s="101"/>
      <c r="AH78" s="101"/>
      <c r="AI78" s="109">
        <v>1</v>
      </c>
      <c r="AJ78" s="109" t="s">
        <v>4450</v>
      </c>
      <c r="AK78" s="109" t="s">
        <v>4450</v>
      </c>
      <c r="AL78" s="109" t="s">
        <v>4450</v>
      </c>
      <c r="AM78" s="9" t="s">
        <v>3846</v>
      </c>
      <c r="AN78" s="9"/>
      <c r="AO78" s="9"/>
      <c r="AP78" s="9"/>
      <c r="AQ78" s="2">
        <v>6.2500000000000003E-3</v>
      </c>
      <c r="AR78" s="110">
        <v>1</v>
      </c>
      <c r="AS78" s="110" t="s">
        <v>4450</v>
      </c>
      <c r="AT78" s="110" t="s">
        <v>4450</v>
      </c>
      <c r="AU78" s="110" t="s">
        <v>4450</v>
      </c>
      <c r="AV78" s="110">
        <v>0.25</v>
      </c>
      <c r="AW78" s="110" t="s">
        <v>4450</v>
      </c>
      <c r="AX78" s="110" t="s">
        <v>4450</v>
      </c>
      <c r="AY78" s="110" t="s">
        <v>4450</v>
      </c>
      <c r="AZ78" s="8">
        <v>6.2500000000000003E-3</v>
      </c>
      <c r="BA78" s="8" t="s">
        <v>4450</v>
      </c>
      <c r="BB78" s="8" t="s">
        <v>4450</v>
      </c>
      <c r="BC78" s="8" t="s">
        <v>4450</v>
      </c>
      <c r="BD78" s="8">
        <v>6.2500000000000003E-3</v>
      </c>
      <c r="BE78" s="8">
        <v>6.2500000000000003E-3</v>
      </c>
      <c r="BF78" s="8">
        <v>6.2500000000000003E-3</v>
      </c>
      <c r="BG78" s="8">
        <v>6.2500000000000003E-3</v>
      </c>
      <c r="BJ78" s="8">
        <v>0.1</v>
      </c>
      <c r="BK78" s="8">
        <v>0.25</v>
      </c>
      <c r="BL78" s="8">
        <v>1</v>
      </c>
      <c r="BM78" s="8">
        <v>6.2500000000000003E-3</v>
      </c>
      <c r="BN78" s="23">
        <f t="shared" si="69"/>
        <v>0.1</v>
      </c>
      <c r="BO78" s="23">
        <f t="shared" ref="BO78:BQ78" si="75">BK78*BN78</f>
        <v>2.5000000000000001E-2</v>
      </c>
      <c r="BP78" s="23">
        <f t="shared" si="75"/>
        <v>2.5000000000000001E-2</v>
      </c>
      <c r="BQ78" s="23">
        <f t="shared" si="75"/>
        <v>1.5625000000000003E-4</v>
      </c>
    </row>
    <row r="79" spans="1:69" ht="30" x14ac:dyDescent="0.35">
      <c r="A79" s="102" t="s">
        <v>13</v>
      </c>
      <c r="B79" s="86">
        <v>5</v>
      </c>
      <c r="C79" s="86" t="s">
        <v>4475</v>
      </c>
      <c r="D79" s="2" t="s">
        <v>3278</v>
      </c>
      <c r="E79" s="2" t="s">
        <v>3155</v>
      </c>
      <c r="F79" s="244"/>
      <c r="G79" s="71" t="s">
        <v>3159</v>
      </c>
      <c r="H79" s="71" t="s">
        <v>3610</v>
      </c>
      <c r="I79" s="71" t="s">
        <v>858</v>
      </c>
      <c r="J79" s="71">
        <v>0.25</v>
      </c>
      <c r="K79" s="71">
        <v>4</v>
      </c>
      <c r="L79" s="101">
        <v>1</v>
      </c>
      <c r="M79" s="101">
        <v>1</v>
      </c>
      <c r="N79" s="120">
        <f t="shared" si="67"/>
        <v>1</v>
      </c>
      <c r="O79" s="120">
        <f t="shared" si="68"/>
        <v>0.25</v>
      </c>
      <c r="P79" s="71" t="s">
        <v>872</v>
      </c>
      <c r="Q79" s="71" t="s">
        <v>868</v>
      </c>
      <c r="R79" s="71"/>
      <c r="S79" s="71"/>
      <c r="T79" s="71"/>
      <c r="U79" s="71"/>
      <c r="V79" s="71"/>
      <c r="W79" s="101">
        <v>1</v>
      </c>
      <c r="X79" s="101">
        <v>1</v>
      </c>
      <c r="Y79" s="101">
        <v>1</v>
      </c>
      <c r="Z79" s="101">
        <v>1</v>
      </c>
      <c r="AA79" s="101">
        <v>1</v>
      </c>
      <c r="AB79" s="101">
        <v>2</v>
      </c>
      <c r="AC79" s="101">
        <v>3</v>
      </c>
      <c r="AD79" s="101">
        <v>4</v>
      </c>
      <c r="AE79" s="101">
        <v>1</v>
      </c>
      <c r="AF79" s="101"/>
      <c r="AG79" s="101"/>
      <c r="AH79" s="101"/>
      <c r="AI79" s="109">
        <v>1</v>
      </c>
      <c r="AJ79" s="109" t="s">
        <v>4450</v>
      </c>
      <c r="AK79" s="109" t="s">
        <v>4450</v>
      </c>
      <c r="AL79" s="109" t="s">
        <v>4450</v>
      </c>
      <c r="AM79" s="9" t="s">
        <v>3847</v>
      </c>
      <c r="AN79" s="9"/>
      <c r="AO79" s="9"/>
      <c r="AP79" s="9"/>
      <c r="AQ79" s="2">
        <v>6.2500000000000003E-3</v>
      </c>
      <c r="AR79" s="110">
        <v>1</v>
      </c>
      <c r="AS79" s="110" t="s">
        <v>4450</v>
      </c>
      <c r="AT79" s="110" t="s">
        <v>4450</v>
      </c>
      <c r="AU79" s="110" t="s">
        <v>4450</v>
      </c>
      <c r="AV79" s="110">
        <v>0.25</v>
      </c>
      <c r="AW79" s="110" t="s">
        <v>4450</v>
      </c>
      <c r="AX79" s="110" t="s">
        <v>4450</v>
      </c>
      <c r="AY79" s="110" t="s">
        <v>4450</v>
      </c>
      <c r="AZ79" s="8">
        <v>6.2500000000000003E-3</v>
      </c>
      <c r="BA79" s="8" t="s">
        <v>4450</v>
      </c>
      <c r="BB79" s="8" t="s">
        <v>4450</v>
      </c>
      <c r="BC79" s="8" t="s">
        <v>4450</v>
      </c>
      <c r="BD79" s="8">
        <v>6.2500000000000003E-3</v>
      </c>
      <c r="BE79" s="8">
        <v>6.2500000000000003E-3</v>
      </c>
      <c r="BF79" s="8">
        <v>6.2500000000000003E-3</v>
      </c>
      <c r="BG79" s="8">
        <v>6.2500000000000003E-3</v>
      </c>
      <c r="BJ79" s="8">
        <v>0.1</v>
      </c>
      <c r="BK79" s="8">
        <v>0.25</v>
      </c>
      <c r="BL79" s="8">
        <v>1</v>
      </c>
      <c r="BM79" s="8">
        <v>6.2500000000000003E-3</v>
      </c>
      <c r="BN79" s="23">
        <f t="shared" si="69"/>
        <v>0.1</v>
      </c>
      <c r="BO79" s="23">
        <f t="shared" ref="BO79:BQ79" si="76">BK79*BN79</f>
        <v>2.5000000000000001E-2</v>
      </c>
      <c r="BP79" s="23">
        <f t="shared" si="76"/>
        <v>2.5000000000000001E-2</v>
      </c>
      <c r="BQ79" s="23">
        <f t="shared" si="76"/>
        <v>1.5625000000000003E-4</v>
      </c>
    </row>
    <row r="80" spans="1:69" ht="20" x14ac:dyDescent="0.35">
      <c r="A80" s="102" t="s">
        <v>13</v>
      </c>
      <c r="B80" s="86">
        <v>6</v>
      </c>
      <c r="C80" s="86" t="s">
        <v>4476</v>
      </c>
      <c r="D80" s="2" t="s">
        <v>3278</v>
      </c>
      <c r="E80" s="2" t="s">
        <v>3156</v>
      </c>
      <c r="F80" s="244"/>
      <c r="G80" s="71" t="s">
        <v>3160</v>
      </c>
      <c r="H80" s="71" t="s">
        <v>3611</v>
      </c>
      <c r="I80" s="71" t="s">
        <v>1303</v>
      </c>
      <c r="J80" s="71">
        <v>0.15</v>
      </c>
      <c r="K80" s="71">
        <v>1</v>
      </c>
      <c r="L80" s="101">
        <v>1</v>
      </c>
      <c r="M80" s="101">
        <v>1</v>
      </c>
      <c r="N80" s="120">
        <f t="shared" si="67"/>
        <v>1</v>
      </c>
      <c r="O80" s="120">
        <f t="shared" si="68"/>
        <v>1</v>
      </c>
      <c r="P80" s="71" t="s">
        <v>873</v>
      </c>
      <c r="Q80" s="71" t="s">
        <v>874</v>
      </c>
      <c r="R80" s="71"/>
      <c r="S80" s="71"/>
      <c r="T80" s="71"/>
      <c r="U80" s="71"/>
      <c r="V80" s="71"/>
      <c r="W80" s="101">
        <v>1</v>
      </c>
      <c r="X80" s="101">
        <v>0</v>
      </c>
      <c r="Y80" s="101">
        <v>0</v>
      </c>
      <c r="Z80" s="101">
        <v>0</v>
      </c>
      <c r="AA80" s="101">
        <v>1</v>
      </c>
      <c r="AB80" s="101">
        <v>1</v>
      </c>
      <c r="AC80" s="101">
        <v>1</v>
      </c>
      <c r="AD80" s="101">
        <v>1</v>
      </c>
      <c r="AE80" s="101">
        <v>1</v>
      </c>
      <c r="AF80" s="101"/>
      <c r="AG80" s="101"/>
      <c r="AH80" s="101"/>
      <c r="AI80" s="109">
        <v>1</v>
      </c>
      <c r="AJ80" s="109" t="s">
        <v>4450</v>
      </c>
      <c r="AK80" s="109" t="s">
        <v>4450</v>
      </c>
      <c r="AL80" s="109" t="s">
        <v>4450</v>
      </c>
      <c r="AM80" s="9" t="s">
        <v>3848</v>
      </c>
      <c r="AN80" s="9"/>
      <c r="AO80" s="9"/>
      <c r="AP80" s="9"/>
      <c r="AQ80" s="2">
        <v>3.7499999999999999E-3</v>
      </c>
      <c r="AR80" s="110">
        <v>1</v>
      </c>
      <c r="AS80" s="110" t="s">
        <v>4450</v>
      </c>
      <c r="AT80" s="110" t="s">
        <v>4450</v>
      </c>
      <c r="AU80" s="110" t="s">
        <v>4450</v>
      </c>
      <c r="AV80" s="110">
        <v>1</v>
      </c>
      <c r="AW80" s="110" t="s">
        <v>4450</v>
      </c>
      <c r="AX80" s="110" t="s">
        <v>4450</v>
      </c>
      <c r="AY80" s="110" t="s">
        <v>4450</v>
      </c>
      <c r="AZ80" s="8">
        <v>3.7499999999999999E-3</v>
      </c>
      <c r="BA80" s="8" t="s">
        <v>4450</v>
      </c>
      <c r="BB80" s="8" t="s">
        <v>4450</v>
      </c>
      <c r="BC80" s="8" t="s">
        <v>4450</v>
      </c>
      <c r="BD80" s="8">
        <v>3.7499999999999999E-3</v>
      </c>
      <c r="BE80" s="8" t="s">
        <v>4450</v>
      </c>
      <c r="BF80" s="8" t="s">
        <v>4450</v>
      </c>
      <c r="BG80" s="8" t="s">
        <v>4450</v>
      </c>
      <c r="BJ80" s="8">
        <v>0.1</v>
      </c>
      <c r="BK80" s="8">
        <v>0.25</v>
      </c>
      <c r="BL80" s="8">
        <v>1</v>
      </c>
      <c r="BM80" s="8">
        <v>3.7499999999999999E-3</v>
      </c>
      <c r="BN80" s="23">
        <f t="shared" si="69"/>
        <v>0.1</v>
      </c>
      <c r="BO80" s="23">
        <f t="shared" ref="BO80:BQ80" si="77">BK80*BN80</f>
        <v>2.5000000000000001E-2</v>
      </c>
      <c r="BP80" s="23">
        <f t="shared" si="77"/>
        <v>2.5000000000000001E-2</v>
      </c>
      <c r="BQ80" s="23">
        <f t="shared" si="77"/>
        <v>9.3750000000000002E-5</v>
      </c>
    </row>
    <row r="81" spans="1:69" ht="30" x14ac:dyDescent="0.35">
      <c r="A81" s="102" t="s">
        <v>13</v>
      </c>
      <c r="B81" s="86">
        <v>7</v>
      </c>
      <c r="C81" s="86" t="s">
        <v>4477</v>
      </c>
      <c r="D81" s="2" t="s">
        <v>3278</v>
      </c>
      <c r="E81" s="2" t="s">
        <v>3156</v>
      </c>
      <c r="F81" s="244"/>
      <c r="G81" s="71" t="s">
        <v>3160</v>
      </c>
      <c r="H81" s="71" t="s">
        <v>3612</v>
      </c>
      <c r="I81" s="71" t="s">
        <v>859</v>
      </c>
      <c r="J81" s="71">
        <v>0.7</v>
      </c>
      <c r="K81" s="71">
        <v>4</v>
      </c>
      <c r="L81" s="101">
        <v>1</v>
      </c>
      <c r="M81" s="101">
        <v>1</v>
      </c>
      <c r="N81" s="120">
        <f t="shared" si="67"/>
        <v>1</v>
      </c>
      <c r="O81" s="120">
        <f t="shared" si="68"/>
        <v>0.25</v>
      </c>
      <c r="P81" s="71" t="s">
        <v>875</v>
      </c>
      <c r="Q81" s="71" t="s">
        <v>874</v>
      </c>
      <c r="R81" s="71"/>
      <c r="S81" s="71"/>
      <c r="T81" s="71"/>
      <c r="U81" s="71"/>
      <c r="V81" s="71"/>
      <c r="W81" s="101">
        <v>1</v>
      </c>
      <c r="X81" s="101">
        <v>1</v>
      </c>
      <c r="Y81" s="101">
        <v>1</v>
      </c>
      <c r="Z81" s="101">
        <v>1</v>
      </c>
      <c r="AA81" s="101">
        <v>1</v>
      </c>
      <c r="AB81" s="101">
        <v>2</v>
      </c>
      <c r="AC81" s="101">
        <v>3</v>
      </c>
      <c r="AD81" s="101">
        <v>4</v>
      </c>
      <c r="AE81" s="101">
        <v>1</v>
      </c>
      <c r="AF81" s="101"/>
      <c r="AG81" s="101"/>
      <c r="AH81" s="101"/>
      <c r="AI81" s="109">
        <v>1</v>
      </c>
      <c r="AJ81" s="109" t="s">
        <v>4450</v>
      </c>
      <c r="AK81" s="109" t="s">
        <v>4450</v>
      </c>
      <c r="AL81" s="109" t="s">
        <v>4450</v>
      </c>
      <c r="AM81" s="9" t="s">
        <v>3849</v>
      </c>
      <c r="AN81" s="9"/>
      <c r="AO81" s="9"/>
      <c r="AP81" s="9"/>
      <c r="AQ81" s="2">
        <v>1.7499999999999998E-2</v>
      </c>
      <c r="AR81" s="110">
        <v>1</v>
      </c>
      <c r="AS81" s="110" t="s">
        <v>4450</v>
      </c>
      <c r="AT81" s="110" t="s">
        <v>4450</v>
      </c>
      <c r="AU81" s="110" t="s">
        <v>4450</v>
      </c>
      <c r="AV81" s="110">
        <v>0.25</v>
      </c>
      <c r="AW81" s="110" t="s">
        <v>4450</v>
      </c>
      <c r="AX81" s="110" t="s">
        <v>4450</v>
      </c>
      <c r="AY81" s="110" t="s">
        <v>4450</v>
      </c>
      <c r="AZ81" s="8">
        <v>1.7499999999999998E-2</v>
      </c>
      <c r="BA81" s="8" t="s">
        <v>4450</v>
      </c>
      <c r="BB81" s="8" t="s">
        <v>4450</v>
      </c>
      <c r="BC81" s="8" t="s">
        <v>4450</v>
      </c>
      <c r="BD81" s="8">
        <v>1.7499999999999998E-2</v>
      </c>
      <c r="BE81" s="8">
        <v>1.7499999999999998E-2</v>
      </c>
      <c r="BF81" s="8">
        <v>1.7499999999999998E-2</v>
      </c>
      <c r="BG81" s="8">
        <v>1.7499999999999998E-2</v>
      </c>
      <c r="BJ81" s="8">
        <v>0.1</v>
      </c>
      <c r="BK81" s="8">
        <v>0.25</v>
      </c>
      <c r="BL81" s="8">
        <v>1</v>
      </c>
      <c r="BM81" s="8">
        <v>1.7499999999999998E-2</v>
      </c>
      <c r="BN81" s="23">
        <f t="shared" si="69"/>
        <v>0.1</v>
      </c>
      <c r="BO81" s="23">
        <f t="shared" ref="BO81:BQ81" si="78">BK81*BN81</f>
        <v>2.5000000000000001E-2</v>
      </c>
      <c r="BP81" s="23">
        <f t="shared" si="78"/>
        <v>2.5000000000000001E-2</v>
      </c>
      <c r="BQ81" s="23">
        <f t="shared" si="78"/>
        <v>4.3749999999999995E-4</v>
      </c>
    </row>
    <row r="82" spans="1:69" ht="20" x14ac:dyDescent="0.35">
      <c r="A82" s="102" t="s">
        <v>13</v>
      </c>
      <c r="B82" s="86">
        <v>8</v>
      </c>
      <c r="C82" s="86" t="s">
        <v>4478</v>
      </c>
      <c r="D82" s="2" t="s">
        <v>3278</v>
      </c>
      <c r="E82" s="2" t="s">
        <v>3156</v>
      </c>
      <c r="F82" s="244"/>
      <c r="G82" s="71" t="s">
        <v>3160</v>
      </c>
      <c r="H82" s="71" t="s">
        <v>3613</v>
      </c>
      <c r="I82" s="71" t="s">
        <v>1304</v>
      </c>
      <c r="J82" s="71">
        <v>0.05</v>
      </c>
      <c r="K82" s="71">
        <v>1</v>
      </c>
      <c r="L82" s="101">
        <v>0</v>
      </c>
      <c r="M82" s="101">
        <v>0</v>
      </c>
      <c r="N82" s="120" t="str">
        <f t="shared" si="67"/>
        <v/>
      </c>
      <c r="O82" s="120">
        <f t="shared" si="68"/>
        <v>0</v>
      </c>
      <c r="P82" s="71" t="s">
        <v>876</v>
      </c>
      <c r="Q82" s="71" t="s">
        <v>874</v>
      </c>
      <c r="R82" s="71"/>
      <c r="S82" s="71"/>
      <c r="T82" s="71"/>
      <c r="U82" s="71"/>
      <c r="V82" s="71"/>
      <c r="W82" s="101">
        <v>0</v>
      </c>
      <c r="X82" s="101">
        <v>0</v>
      </c>
      <c r="Y82" s="101">
        <v>0</v>
      </c>
      <c r="Z82" s="101">
        <v>1</v>
      </c>
      <c r="AA82" s="101">
        <v>0</v>
      </c>
      <c r="AB82" s="101">
        <v>0</v>
      </c>
      <c r="AC82" s="101">
        <v>0</v>
      </c>
      <c r="AD82" s="101">
        <v>1</v>
      </c>
      <c r="AE82" s="101">
        <v>0</v>
      </c>
      <c r="AF82" s="101"/>
      <c r="AG82" s="101"/>
      <c r="AH82" s="101"/>
      <c r="AI82" s="109">
        <v>0</v>
      </c>
      <c r="AJ82" s="109" t="s">
        <v>4450</v>
      </c>
      <c r="AK82" s="109" t="s">
        <v>4450</v>
      </c>
      <c r="AL82" s="109" t="s">
        <v>4450</v>
      </c>
      <c r="AM82" s="9" t="s">
        <v>3850</v>
      </c>
      <c r="AN82" s="9"/>
      <c r="AO82" s="9"/>
      <c r="AP82" s="9"/>
      <c r="AQ82" s="2" t="s">
        <v>4450</v>
      </c>
      <c r="AR82" s="110" t="s">
        <v>4450</v>
      </c>
      <c r="AS82" s="110" t="s">
        <v>4450</v>
      </c>
      <c r="AT82" s="110" t="s">
        <v>4450</v>
      </c>
      <c r="AU82" s="110" t="s">
        <v>4450</v>
      </c>
      <c r="AV82" s="110">
        <v>0</v>
      </c>
      <c r="AW82" s="110" t="s">
        <v>4450</v>
      </c>
      <c r="AX82" s="110" t="s">
        <v>4450</v>
      </c>
      <c r="AY82" s="110" t="s">
        <v>4450</v>
      </c>
      <c r="AZ82" s="8" t="s">
        <v>4450</v>
      </c>
      <c r="BA82" s="8" t="s">
        <v>4450</v>
      </c>
      <c r="BB82" s="8" t="s">
        <v>4450</v>
      </c>
      <c r="BC82" s="8" t="s">
        <v>4450</v>
      </c>
      <c r="BD82" s="8" t="s">
        <v>4450</v>
      </c>
      <c r="BE82" s="8" t="s">
        <v>4450</v>
      </c>
      <c r="BF82" s="8" t="s">
        <v>4450</v>
      </c>
      <c r="BG82" s="8">
        <v>1.2500000000000002E-3</v>
      </c>
      <c r="BJ82" s="8">
        <v>0.1</v>
      </c>
      <c r="BK82" s="8">
        <v>0.25</v>
      </c>
      <c r="BL82" s="8">
        <v>1</v>
      </c>
      <c r="BM82" s="8">
        <v>1.2500000000000002E-3</v>
      </c>
      <c r="BN82" s="23">
        <f t="shared" si="69"/>
        <v>0.1</v>
      </c>
      <c r="BO82" s="23">
        <f t="shared" ref="BO82:BQ82" si="79">BK82*BN82</f>
        <v>2.5000000000000001E-2</v>
      </c>
      <c r="BP82" s="23">
        <f t="shared" si="79"/>
        <v>2.5000000000000001E-2</v>
      </c>
      <c r="BQ82" s="23">
        <f t="shared" si="79"/>
        <v>3.1250000000000007E-5</v>
      </c>
    </row>
    <row r="83" spans="1:69" x14ac:dyDescent="0.35">
      <c r="A83" s="102" t="s">
        <v>13</v>
      </c>
      <c r="B83" s="86">
        <v>9</v>
      </c>
      <c r="C83" s="86" t="s">
        <v>4479</v>
      </c>
      <c r="D83" s="2" t="s">
        <v>3278</v>
      </c>
      <c r="E83" s="2" t="s">
        <v>3156</v>
      </c>
      <c r="F83" s="244"/>
      <c r="G83" s="71" t="s">
        <v>3160</v>
      </c>
      <c r="H83" s="71" t="s">
        <v>3614</v>
      </c>
      <c r="I83" s="71" t="s">
        <v>1305</v>
      </c>
      <c r="J83" s="71">
        <v>0.1</v>
      </c>
      <c r="K83" s="71">
        <v>1</v>
      </c>
      <c r="L83" s="101">
        <v>0</v>
      </c>
      <c r="M83" s="101">
        <v>0</v>
      </c>
      <c r="N83" s="120" t="str">
        <f t="shared" si="67"/>
        <v/>
      </c>
      <c r="O83" s="120">
        <f t="shared" si="68"/>
        <v>0</v>
      </c>
      <c r="P83" s="71" t="s">
        <v>877</v>
      </c>
      <c r="Q83" s="71" t="s">
        <v>874</v>
      </c>
      <c r="R83" s="71"/>
      <c r="S83" s="71"/>
      <c r="T83" s="71"/>
      <c r="U83" s="71"/>
      <c r="V83" s="71"/>
      <c r="W83" s="101">
        <v>0</v>
      </c>
      <c r="X83" s="101">
        <v>0</v>
      </c>
      <c r="Y83" s="101">
        <v>0</v>
      </c>
      <c r="Z83" s="101">
        <v>1</v>
      </c>
      <c r="AA83" s="101">
        <v>0</v>
      </c>
      <c r="AB83" s="101">
        <v>0</v>
      </c>
      <c r="AC83" s="101">
        <v>0</v>
      </c>
      <c r="AD83" s="101">
        <v>1</v>
      </c>
      <c r="AE83" s="101">
        <v>0</v>
      </c>
      <c r="AF83" s="101"/>
      <c r="AG83" s="101"/>
      <c r="AH83" s="101"/>
      <c r="AI83" s="109">
        <v>0</v>
      </c>
      <c r="AJ83" s="109" t="s">
        <v>4450</v>
      </c>
      <c r="AK83" s="109" t="s">
        <v>4450</v>
      </c>
      <c r="AL83" s="109" t="s">
        <v>4450</v>
      </c>
      <c r="AM83" s="9" t="s">
        <v>3850</v>
      </c>
      <c r="AN83" s="9"/>
      <c r="AO83" s="9"/>
      <c r="AP83" s="9"/>
      <c r="AQ83" s="2" t="s">
        <v>4450</v>
      </c>
      <c r="AR83" s="110" t="s">
        <v>4450</v>
      </c>
      <c r="AS83" s="110" t="s">
        <v>4450</v>
      </c>
      <c r="AT83" s="110" t="s">
        <v>4450</v>
      </c>
      <c r="AU83" s="110" t="s">
        <v>4450</v>
      </c>
      <c r="AV83" s="110">
        <v>0</v>
      </c>
      <c r="AW83" s="110" t="s">
        <v>4450</v>
      </c>
      <c r="AX83" s="110" t="s">
        <v>4450</v>
      </c>
      <c r="AY83" s="110" t="s">
        <v>4450</v>
      </c>
      <c r="AZ83" s="8" t="s">
        <v>4450</v>
      </c>
      <c r="BA83" s="8" t="s">
        <v>4450</v>
      </c>
      <c r="BB83" s="8" t="s">
        <v>4450</v>
      </c>
      <c r="BC83" s="8" t="s">
        <v>4450</v>
      </c>
      <c r="BD83" s="8" t="s">
        <v>4450</v>
      </c>
      <c r="BE83" s="8" t="s">
        <v>4450</v>
      </c>
      <c r="BF83" s="8" t="s">
        <v>4450</v>
      </c>
      <c r="BG83" s="8">
        <v>2.5000000000000005E-3</v>
      </c>
      <c r="BJ83" s="8">
        <v>0.1</v>
      </c>
      <c r="BK83" s="8">
        <v>0.25</v>
      </c>
      <c r="BL83" s="8">
        <v>1</v>
      </c>
      <c r="BM83" s="8">
        <v>2.5000000000000005E-3</v>
      </c>
      <c r="BN83" s="23">
        <f t="shared" si="69"/>
        <v>0.1</v>
      </c>
      <c r="BO83" s="23">
        <f t="shared" ref="BO83:BQ83" si="80">BK83*BN83</f>
        <v>2.5000000000000001E-2</v>
      </c>
      <c r="BP83" s="23">
        <f t="shared" si="80"/>
        <v>2.5000000000000001E-2</v>
      </c>
      <c r="BQ83" s="23">
        <f t="shared" si="80"/>
        <v>6.2500000000000015E-5</v>
      </c>
    </row>
    <row r="84" spans="1:69" ht="20" x14ac:dyDescent="0.35">
      <c r="A84" s="102" t="s">
        <v>13</v>
      </c>
      <c r="B84" s="86">
        <v>10</v>
      </c>
      <c r="C84" s="86" t="s">
        <v>4480</v>
      </c>
      <c r="D84" s="2" t="s">
        <v>3278</v>
      </c>
      <c r="E84" s="2" t="s">
        <v>3157</v>
      </c>
      <c r="F84" s="244"/>
      <c r="G84" s="71" t="s">
        <v>3161</v>
      </c>
      <c r="H84" s="71" t="s">
        <v>3615</v>
      </c>
      <c r="I84" s="71" t="s">
        <v>862</v>
      </c>
      <c r="J84" s="71">
        <v>0.25</v>
      </c>
      <c r="K84" s="71">
        <v>12</v>
      </c>
      <c r="L84" s="101">
        <v>3</v>
      </c>
      <c r="M84" s="101">
        <v>3</v>
      </c>
      <c r="N84" s="120">
        <f t="shared" si="67"/>
        <v>1</v>
      </c>
      <c r="O84" s="120">
        <f t="shared" si="68"/>
        <v>0.25</v>
      </c>
      <c r="P84" s="71" t="s">
        <v>878</v>
      </c>
      <c r="Q84" s="71" t="s">
        <v>868</v>
      </c>
      <c r="R84" s="71"/>
      <c r="S84" s="71"/>
      <c r="T84" s="71"/>
      <c r="U84" s="71"/>
      <c r="V84" s="71"/>
      <c r="W84" s="101">
        <v>3</v>
      </c>
      <c r="X84" s="101">
        <v>3</v>
      </c>
      <c r="Y84" s="101">
        <v>3</v>
      </c>
      <c r="Z84" s="101">
        <v>3</v>
      </c>
      <c r="AA84" s="101">
        <v>3</v>
      </c>
      <c r="AB84" s="101">
        <v>6</v>
      </c>
      <c r="AC84" s="101">
        <v>9</v>
      </c>
      <c r="AD84" s="101">
        <v>12</v>
      </c>
      <c r="AE84" s="101">
        <v>3</v>
      </c>
      <c r="AF84" s="101"/>
      <c r="AG84" s="101"/>
      <c r="AH84" s="101"/>
      <c r="AI84" s="109">
        <v>3</v>
      </c>
      <c r="AJ84" s="109" t="s">
        <v>4450</v>
      </c>
      <c r="AK84" s="109" t="s">
        <v>4450</v>
      </c>
      <c r="AL84" s="109" t="s">
        <v>4450</v>
      </c>
      <c r="AM84" s="9" t="s">
        <v>3851</v>
      </c>
      <c r="AN84" s="9"/>
      <c r="AO84" s="9"/>
      <c r="AP84" s="9"/>
      <c r="AQ84" s="2">
        <v>6.2500000000000003E-3</v>
      </c>
      <c r="AR84" s="110">
        <v>1</v>
      </c>
      <c r="AS84" s="110" t="s">
        <v>4450</v>
      </c>
      <c r="AT84" s="110" t="s">
        <v>4450</v>
      </c>
      <c r="AU84" s="110" t="s">
        <v>4450</v>
      </c>
      <c r="AV84" s="110">
        <v>0.25</v>
      </c>
      <c r="AW84" s="110" t="s">
        <v>4450</v>
      </c>
      <c r="AX84" s="110" t="s">
        <v>4450</v>
      </c>
      <c r="AY84" s="110" t="s">
        <v>4450</v>
      </c>
      <c r="AZ84" s="8">
        <v>6.2500000000000003E-3</v>
      </c>
      <c r="BA84" s="8" t="s">
        <v>4450</v>
      </c>
      <c r="BB84" s="8" t="s">
        <v>4450</v>
      </c>
      <c r="BC84" s="8" t="s">
        <v>4450</v>
      </c>
      <c r="BD84" s="8">
        <v>6.2500000000000003E-3</v>
      </c>
      <c r="BE84" s="8">
        <v>6.2500000000000003E-3</v>
      </c>
      <c r="BF84" s="8">
        <v>6.2500000000000003E-3</v>
      </c>
      <c r="BG84" s="8">
        <v>6.2500000000000003E-3</v>
      </c>
      <c r="BJ84" s="8">
        <v>0.1</v>
      </c>
      <c r="BK84" s="8">
        <v>0.25</v>
      </c>
      <c r="BL84" s="8">
        <v>1</v>
      </c>
      <c r="BM84" s="8">
        <v>6.2500000000000003E-3</v>
      </c>
      <c r="BN84" s="23">
        <f t="shared" si="69"/>
        <v>0.1</v>
      </c>
      <c r="BO84" s="23">
        <f t="shared" ref="BO84:BQ84" si="81">BK84*BN84</f>
        <v>2.5000000000000001E-2</v>
      </c>
      <c r="BP84" s="23">
        <f t="shared" si="81"/>
        <v>2.5000000000000001E-2</v>
      </c>
      <c r="BQ84" s="23">
        <f t="shared" si="81"/>
        <v>1.5625000000000003E-4</v>
      </c>
    </row>
    <row r="85" spans="1:69" ht="20" x14ac:dyDescent="0.35">
      <c r="A85" s="102" t="s">
        <v>13</v>
      </c>
      <c r="B85" s="86">
        <v>11</v>
      </c>
      <c r="C85" s="86" t="s">
        <v>4481</v>
      </c>
      <c r="D85" s="2" t="s">
        <v>3278</v>
      </c>
      <c r="E85" s="2" t="s">
        <v>3157</v>
      </c>
      <c r="F85" s="244"/>
      <c r="G85" s="71" t="s">
        <v>3161</v>
      </c>
      <c r="H85" s="71" t="s">
        <v>3616</v>
      </c>
      <c r="I85" s="71" t="s">
        <v>863</v>
      </c>
      <c r="J85" s="71">
        <v>0.25</v>
      </c>
      <c r="K85" s="71">
        <v>12</v>
      </c>
      <c r="L85" s="101">
        <v>3</v>
      </c>
      <c r="M85" s="101">
        <v>3</v>
      </c>
      <c r="N85" s="120">
        <f t="shared" si="67"/>
        <v>1</v>
      </c>
      <c r="O85" s="120">
        <f t="shared" si="68"/>
        <v>0.25</v>
      </c>
      <c r="P85" s="71" t="s">
        <v>879</v>
      </c>
      <c r="Q85" s="71" t="s">
        <v>880</v>
      </c>
      <c r="R85" s="71"/>
      <c r="S85" s="71"/>
      <c r="T85" s="71"/>
      <c r="U85" s="71"/>
      <c r="V85" s="71"/>
      <c r="W85" s="101">
        <v>3</v>
      </c>
      <c r="X85" s="101">
        <v>3</v>
      </c>
      <c r="Y85" s="101">
        <v>3</v>
      </c>
      <c r="Z85" s="101">
        <v>3</v>
      </c>
      <c r="AA85" s="101">
        <v>3</v>
      </c>
      <c r="AB85" s="101">
        <v>6</v>
      </c>
      <c r="AC85" s="101">
        <v>9</v>
      </c>
      <c r="AD85" s="101">
        <v>12</v>
      </c>
      <c r="AE85" s="101">
        <v>3</v>
      </c>
      <c r="AF85" s="101"/>
      <c r="AG85" s="101"/>
      <c r="AH85" s="101"/>
      <c r="AI85" s="109">
        <v>3</v>
      </c>
      <c r="AJ85" s="109" t="s">
        <v>4450</v>
      </c>
      <c r="AK85" s="109" t="s">
        <v>4450</v>
      </c>
      <c r="AL85" s="109" t="s">
        <v>4450</v>
      </c>
      <c r="AM85" s="9" t="s">
        <v>3852</v>
      </c>
      <c r="AN85" s="9"/>
      <c r="AO85" s="9"/>
      <c r="AP85" s="9"/>
      <c r="AQ85" s="2">
        <v>6.2500000000000003E-3</v>
      </c>
      <c r="AR85" s="110">
        <v>1</v>
      </c>
      <c r="AS85" s="110" t="s">
        <v>4450</v>
      </c>
      <c r="AT85" s="110" t="s">
        <v>4450</v>
      </c>
      <c r="AU85" s="110" t="s">
        <v>4450</v>
      </c>
      <c r="AV85" s="110">
        <v>0.25</v>
      </c>
      <c r="AW85" s="110" t="s">
        <v>4450</v>
      </c>
      <c r="AX85" s="110" t="s">
        <v>4450</v>
      </c>
      <c r="AY85" s="110" t="s">
        <v>4450</v>
      </c>
      <c r="AZ85" s="8">
        <v>6.2500000000000003E-3</v>
      </c>
      <c r="BA85" s="8" t="s">
        <v>4450</v>
      </c>
      <c r="BB85" s="8" t="s">
        <v>4450</v>
      </c>
      <c r="BC85" s="8" t="s">
        <v>4450</v>
      </c>
      <c r="BD85" s="8">
        <v>6.2500000000000003E-3</v>
      </c>
      <c r="BE85" s="8">
        <v>6.2500000000000003E-3</v>
      </c>
      <c r="BF85" s="8">
        <v>6.2500000000000003E-3</v>
      </c>
      <c r="BG85" s="8">
        <v>6.2500000000000003E-3</v>
      </c>
      <c r="BJ85" s="8">
        <v>0.1</v>
      </c>
      <c r="BK85" s="8">
        <v>0.25</v>
      </c>
      <c r="BL85" s="8">
        <v>1</v>
      </c>
      <c r="BM85" s="8">
        <v>6.2500000000000003E-3</v>
      </c>
      <c r="BN85" s="23">
        <f t="shared" si="69"/>
        <v>0.1</v>
      </c>
      <c r="BO85" s="23">
        <f t="shared" ref="BO85:BQ85" si="82">BK85*BN85</f>
        <v>2.5000000000000001E-2</v>
      </c>
      <c r="BP85" s="23">
        <f t="shared" si="82"/>
        <v>2.5000000000000001E-2</v>
      </c>
      <c r="BQ85" s="23">
        <f t="shared" si="82"/>
        <v>1.5625000000000003E-4</v>
      </c>
    </row>
    <row r="86" spans="1:69" ht="30" x14ac:dyDescent="0.35">
      <c r="A86" s="102" t="s">
        <v>13</v>
      </c>
      <c r="B86" s="86">
        <v>12</v>
      </c>
      <c r="C86" s="86" t="s">
        <v>4482</v>
      </c>
      <c r="D86" s="2" t="s">
        <v>3278</v>
      </c>
      <c r="E86" s="2" t="s">
        <v>3157</v>
      </c>
      <c r="F86" s="244"/>
      <c r="G86" s="71" t="s">
        <v>3161</v>
      </c>
      <c r="H86" s="71" t="s">
        <v>3617</v>
      </c>
      <c r="I86" s="71" t="s">
        <v>864</v>
      </c>
      <c r="J86" s="71">
        <v>0.25</v>
      </c>
      <c r="K86" s="71">
        <v>2</v>
      </c>
      <c r="L86" s="101">
        <v>1</v>
      </c>
      <c r="M86" s="101">
        <v>1</v>
      </c>
      <c r="N86" s="120">
        <f t="shared" si="67"/>
        <v>1</v>
      </c>
      <c r="O86" s="120">
        <f t="shared" si="68"/>
        <v>0.5</v>
      </c>
      <c r="P86" s="71" t="s">
        <v>882</v>
      </c>
      <c r="Q86" s="71" t="s">
        <v>880</v>
      </c>
      <c r="R86" s="71"/>
      <c r="S86" s="71"/>
      <c r="T86" s="71"/>
      <c r="U86" s="71"/>
      <c r="V86" s="71"/>
      <c r="W86" s="101">
        <v>1</v>
      </c>
      <c r="X86" s="101">
        <v>1</v>
      </c>
      <c r="Y86" s="101">
        <v>0</v>
      </c>
      <c r="Z86" s="101">
        <v>0</v>
      </c>
      <c r="AA86" s="101">
        <v>1</v>
      </c>
      <c r="AB86" s="101">
        <v>2</v>
      </c>
      <c r="AC86" s="101">
        <v>2</v>
      </c>
      <c r="AD86" s="101">
        <v>2</v>
      </c>
      <c r="AE86" s="101">
        <v>1</v>
      </c>
      <c r="AF86" s="101"/>
      <c r="AG86" s="101"/>
      <c r="AH86" s="101"/>
      <c r="AI86" s="109">
        <v>1</v>
      </c>
      <c r="AJ86" s="109" t="s">
        <v>4450</v>
      </c>
      <c r="AK86" s="109" t="s">
        <v>4450</v>
      </c>
      <c r="AL86" s="109" t="s">
        <v>4450</v>
      </c>
      <c r="AM86" s="9" t="s">
        <v>3853</v>
      </c>
      <c r="AN86" s="9"/>
      <c r="AO86" s="9"/>
      <c r="AP86" s="9"/>
      <c r="AQ86" s="2">
        <v>6.2500000000000003E-3</v>
      </c>
      <c r="AR86" s="110">
        <v>1</v>
      </c>
      <c r="AS86" s="110" t="s">
        <v>4450</v>
      </c>
      <c r="AT86" s="110" t="s">
        <v>4450</v>
      </c>
      <c r="AU86" s="110" t="s">
        <v>4450</v>
      </c>
      <c r="AV86" s="110">
        <v>0.5</v>
      </c>
      <c r="AW86" s="110" t="s">
        <v>4450</v>
      </c>
      <c r="AX86" s="110" t="s">
        <v>4450</v>
      </c>
      <c r="AY86" s="110" t="s">
        <v>4450</v>
      </c>
      <c r="AZ86" s="8">
        <v>6.2500000000000003E-3</v>
      </c>
      <c r="BA86" s="8" t="s">
        <v>4450</v>
      </c>
      <c r="BB86" s="8" t="s">
        <v>4450</v>
      </c>
      <c r="BC86" s="8" t="s">
        <v>4450</v>
      </c>
      <c r="BD86" s="8">
        <v>6.2500000000000003E-3</v>
      </c>
      <c r="BE86" s="8">
        <v>6.2500000000000003E-3</v>
      </c>
      <c r="BF86" s="8" t="s">
        <v>4450</v>
      </c>
      <c r="BG86" s="8" t="s">
        <v>4450</v>
      </c>
      <c r="BJ86" s="8">
        <v>0.1</v>
      </c>
      <c r="BK86" s="8">
        <v>0.25</v>
      </c>
      <c r="BL86" s="8">
        <v>1</v>
      </c>
      <c r="BM86" s="8">
        <v>6.2500000000000003E-3</v>
      </c>
      <c r="BN86" s="23">
        <f t="shared" si="69"/>
        <v>0.1</v>
      </c>
      <c r="BO86" s="23">
        <f t="shared" ref="BO86:BQ86" si="83">BK86*BN86</f>
        <v>2.5000000000000001E-2</v>
      </c>
      <c r="BP86" s="23">
        <f t="shared" si="83"/>
        <v>2.5000000000000001E-2</v>
      </c>
      <c r="BQ86" s="23">
        <f t="shared" si="83"/>
        <v>1.5625000000000003E-4</v>
      </c>
    </row>
    <row r="87" spans="1:69" ht="20" x14ac:dyDescent="0.35">
      <c r="A87" s="102" t="s">
        <v>13</v>
      </c>
      <c r="B87" s="86">
        <v>13</v>
      </c>
      <c r="C87" s="86" t="s">
        <v>4483</v>
      </c>
      <c r="D87" s="2" t="s">
        <v>3278</v>
      </c>
      <c r="E87" s="2" t="s">
        <v>3157</v>
      </c>
      <c r="F87" s="244"/>
      <c r="G87" s="71" t="s">
        <v>3161</v>
      </c>
      <c r="H87" s="71" t="s">
        <v>3618</v>
      </c>
      <c r="I87" s="71" t="s">
        <v>865</v>
      </c>
      <c r="J87" s="71">
        <v>0.25</v>
      </c>
      <c r="K87" s="71">
        <v>2</v>
      </c>
      <c r="L87" s="101">
        <v>1</v>
      </c>
      <c r="M87" s="101">
        <v>1</v>
      </c>
      <c r="N87" s="120">
        <f t="shared" si="67"/>
        <v>1</v>
      </c>
      <c r="O87" s="120">
        <f t="shared" si="68"/>
        <v>0.5</v>
      </c>
      <c r="P87" s="71" t="s">
        <v>883</v>
      </c>
      <c r="Q87" s="71" t="s">
        <v>884</v>
      </c>
      <c r="R87" s="71"/>
      <c r="S87" s="71"/>
      <c r="T87" s="71"/>
      <c r="U87" s="71"/>
      <c r="V87" s="71"/>
      <c r="W87" s="101">
        <v>1</v>
      </c>
      <c r="X87" s="101">
        <v>1</v>
      </c>
      <c r="Y87" s="101">
        <v>0</v>
      </c>
      <c r="Z87" s="101">
        <v>0</v>
      </c>
      <c r="AA87" s="101">
        <v>1</v>
      </c>
      <c r="AB87" s="101">
        <v>2</v>
      </c>
      <c r="AC87" s="101">
        <v>2</v>
      </c>
      <c r="AD87" s="101">
        <v>2</v>
      </c>
      <c r="AE87" s="101">
        <v>1</v>
      </c>
      <c r="AF87" s="101"/>
      <c r="AG87" s="101"/>
      <c r="AH87" s="101"/>
      <c r="AI87" s="109">
        <v>1</v>
      </c>
      <c r="AJ87" s="109" t="s">
        <v>4450</v>
      </c>
      <c r="AK87" s="109" t="s">
        <v>4450</v>
      </c>
      <c r="AL87" s="109" t="s">
        <v>4450</v>
      </c>
      <c r="AM87" s="9" t="s">
        <v>3854</v>
      </c>
      <c r="AN87" s="9"/>
      <c r="AO87" s="9"/>
      <c r="AP87" s="9"/>
      <c r="AQ87" s="2">
        <v>6.2500000000000003E-3</v>
      </c>
      <c r="AR87" s="110">
        <v>1</v>
      </c>
      <c r="AS87" s="110" t="s">
        <v>4450</v>
      </c>
      <c r="AT87" s="110" t="s">
        <v>4450</v>
      </c>
      <c r="AU87" s="110" t="s">
        <v>4450</v>
      </c>
      <c r="AV87" s="110">
        <v>0.5</v>
      </c>
      <c r="AW87" s="110" t="s">
        <v>4450</v>
      </c>
      <c r="AX87" s="110" t="s">
        <v>4450</v>
      </c>
      <c r="AY87" s="110" t="s">
        <v>4450</v>
      </c>
      <c r="AZ87" s="8">
        <v>6.2500000000000003E-3</v>
      </c>
      <c r="BA87" s="8" t="s">
        <v>4450</v>
      </c>
      <c r="BB87" s="8" t="s">
        <v>4450</v>
      </c>
      <c r="BC87" s="8" t="s">
        <v>4450</v>
      </c>
      <c r="BD87" s="8">
        <v>6.2500000000000003E-3</v>
      </c>
      <c r="BE87" s="8">
        <v>6.2500000000000003E-3</v>
      </c>
      <c r="BF87" s="8" t="s">
        <v>4450</v>
      </c>
      <c r="BG87" s="8" t="s">
        <v>4450</v>
      </c>
      <c r="BJ87" s="8">
        <v>0.1</v>
      </c>
      <c r="BK87" s="8">
        <v>0.25</v>
      </c>
      <c r="BL87" s="8">
        <v>1</v>
      </c>
      <c r="BM87" s="8">
        <v>6.2500000000000003E-3</v>
      </c>
      <c r="BN87" s="23">
        <f t="shared" si="69"/>
        <v>0.1</v>
      </c>
      <c r="BO87" s="23">
        <f t="shared" ref="BO87:BQ87" si="84">BK87*BN87</f>
        <v>2.5000000000000001E-2</v>
      </c>
      <c r="BP87" s="23">
        <f t="shared" si="84"/>
        <v>2.5000000000000001E-2</v>
      </c>
      <c r="BQ87" s="23">
        <f t="shared" si="84"/>
        <v>1.5625000000000003E-4</v>
      </c>
    </row>
    <row r="88" spans="1:69" ht="30" x14ac:dyDescent="0.35">
      <c r="A88" s="102" t="s">
        <v>13</v>
      </c>
      <c r="B88" s="86">
        <v>14</v>
      </c>
      <c r="C88" s="86" t="s">
        <v>4484</v>
      </c>
      <c r="D88" s="2" t="s">
        <v>3293</v>
      </c>
      <c r="E88" s="2" t="s">
        <v>3232</v>
      </c>
      <c r="F88" s="244"/>
      <c r="G88" s="71" t="s">
        <v>3170</v>
      </c>
      <c r="H88" s="71" t="s">
        <v>3619</v>
      </c>
      <c r="I88" s="71" t="s">
        <v>3620</v>
      </c>
      <c r="J88" s="71">
        <v>1</v>
      </c>
      <c r="K88" s="71">
        <v>12</v>
      </c>
      <c r="L88" s="101">
        <v>3</v>
      </c>
      <c r="M88" s="101">
        <v>3</v>
      </c>
      <c r="N88" s="120">
        <f t="shared" si="67"/>
        <v>1</v>
      </c>
      <c r="O88" s="120">
        <f t="shared" si="68"/>
        <v>0.25</v>
      </c>
      <c r="P88" s="71" t="s">
        <v>3621</v>
      </c>
      <c r="Q88" s="71" t="s">
        <v>3622</v>
      </c>
      <c r="R88" s="71"/>
      <c r="S88" s="71"/>
      <c r="T88" s="71"/>
      <c r="U88" s="71"/>
      <c r="V88" s="71"/>
      <c r="W88" s="101">
        <v>3</v>
      </c>
      <c r="X88" s="101">
        <v>3</v>
      </c>
      <c r="Y88" s="101">
        <v>3</v>
      </c>
      <c r="Z88" s="101">
        <v>3</v>
      </c>
      <c r="AA88" s="101">
        <v>3</v>
      </c>
      <c r="AB88" s="101">
        <v>6</v>
      </c>
      <c r="AC88" s="101">
        <v>9</v>
      </c>
      <c r="AD88" s="101">
        <v>12</v>
      </c>
      <c r="AE88" s="101">
        <v>3</v>
      </c>
      <c r="AF88" s="101"/>
      <c r="AG88" s="101"/>
      <c r="AH88" s="101"/>
      <c r="AI88" s="109">
        <v>3</v>
      </c>
      <c r="AJ88" s="109" t="s">
        <v>4450</v>
      </c>
      <c r="AK88" s="109" t="s">
        <v>4450</v>
      </c>
      <c r="AL88" s="109" t="s">
        <v>4450</v>
      </c>
      <c r="AM88" s="9" t="s">
        <v>4328</v>
      </c>
      <c r="AN88" s="9"/>
      <c r="AO88" s="9"/>
      <c r="AP88" s="9"/>
      <c r="AQ88" s="2">
        <v>0.05</v>
      </c>
      <c r="AR88" s="110">
        <v>1</v>
      </c>
      <c r="AS88" s="110" t="s">
        <v>4450</v>
      </c>
      <c r="AT88" s="110" t="s">
        <v>4450</v>
      </c>
      <c r="AU88" s="110" t="s">
        <v>4450</v>
      </c>
      <c r="AV88" s="110">
        <v>0.25</v>
      </c>
      <c r="AW88" s="110" t="s">
        <v>4450</v>
      </c>
      <c r="AX88" s="110" t="s">
        <v>4450</v>
      </c>
      <c r="AY88" s="110" t="s">
        <v>4450</v>
      </c>
      <c r="AZ88" s="8">
        <v>0.05</v>
      </c>
      <c r="BA88" s="8" t="s">
        <v>4450</v>
      </c>
      <c r="BB88" s="8" t="s">
        <v>4450</v>
      </c>
      <c r="BC88" s="8" t="s">
        <v>4450</v>
      </c>
      <c r="BD88" s="8">
        <v>0.05</v>
      </c>
      <c r="BE88" s="8">
        <v>0.05</v>
      </c>
      <c r="BF88" s="8">
        <v>0.05</v>
      </c>
      <c r="BG88" s="8">
        <v>0.05</v>
      </c>
      <c r="BJ88" s="8">
        <v>0.2</v>
      </c>
      <c r="BK88" s="8">
        <v>0.25</v>
      </c>
      <c r="BL88" s="8">
        <v>1</v>
      </c>
      <c r="BM88" s="8">
        <v>0.05</v>
      </c>
      <c r="BN88" s="23">
        <f t="shared" si="69"/>
        <v>0.2</v>
      </c>
      <c r="BO88" s="23">
        <f t="shared" ref="BO88:BQ88" si="85">BK88*BN88</f>
        <v>0.05</v>
      </c>
      <c r="BP88" s="23">
        <f t="shared" si="85"/>
        <v>0.05</v>
      </c>
      <c r="BQ88" s="23">
        <f t="shared" si="85"/>
        <v>2.5000000000000005E-3</v>
      </c>
    </row>
    <row r="89" spans="1:69" ht="20" x14ac:dyDescent="0.35">
      <c r="A89" s="102" t="s">
        <v>13</v>
      </c>
      <c r="B89" s="86">
        <v>15</v>
      </c>
      <c r="C89" s="86" t="s">
        <v>4485</v>
      </c>
      <c r="D89" s="2" t="s">
        <v>3293</v>
      </c>
      <c r="E89" s="2" t="s">
        <v>3233</v>
      </c>
      <c r="F89" s="244"/>
      <c r="G89" s="71" t="s">
        <v>3171</v>
      </c>
      <c r="H89" s="71" t="s">
        <v>3623</v>
      </c>
      <c r="I89" s="71" t="s">
        <v>3624</v>
      </c>
      <c r="J89" s="71">
        <v>0.5</v>
      </c>
      <c r="K89" s="71">
        <v>4</v>
      </c>
      <c r="L89" s="101">
        <v>1</v>
      </c>
      <c r="M89" s="101">
        <v>1</v>
      </c>
      <c r="N89" s="120">
        <f t="shared" si="67"/>
        <v>1</v>
      </c>
      <c r="O89" s="120">
        <f t="shared" si="68"/>
        <v>0.25</v>
      </c>
      <c r="P89" s="71" t="s">
        <v>3625</v>
      </c>
      <c r="Q89" s="71" t="s">
        <v>3622</v>
      </c>
      <c r="R89" s="71"/>
      <c r="S89" s="71"/>
      <c r="T89" s="71"/>
      <c r="U89" s="71"/>
      <c r="V89" s="71"/>
      <c r="W89" s="101">
        <v>1</v>
      </c>
      <c r="X89" s="101">
        <v>1</v>
      </c>
      <c r="Y89" s="101">
        <v>1</v>
      </c>
      <c r="Z89" s="101">
        <v>1</v>
      </c>
      <c r="AA89" s="101">
        <v>1</v>
      </c>
      <c r="AB89" s="101">
        <v>2</v>
      </c>
      <c r="AC89" s="101">
        <v>3</v>
      </c>
      <c r="AD89" s="101">
        <v>4</v>
      </c>
      <c r="AE89" s="101">
        <v>1</v>
      </c>
      <c r="AF89" s="101"/>
      <c r="AG89" s="101"/>
      <c r="AH89" s="101"/>
      <c r="AI89" s="109">
        <v>1</v>
      </c>
      <c r="AJ89" s="109" t="s">
        <v>4450</v>
      </c>
      <c r="AK89" s="109" t="s">
        <v>4450</v>
      </c>
      <c r="AL89" s="109" t="s">
        <v>4450</v>
      </c>
      <c r="AM89" s="9" t="s">
        <v>4274</v>
      </c>
      <c r="AN89" s="9"/>
      <c r="AO89" s="9"/>
      <c r="AP89" s="9"/>
      <c r="AQ89" s="2">
        <v>1.2500000000000001E-2</v>
      </c>
      <c r="AR89" s="110">
        <v>1</v>
      </c>
      <c r="AS89" s="110" t="s">
        <v>4450</v>
      </c>
      <c r="AT89" s="110" t="s">
        <v>4450</v>
      </c>
      <c r="AU89" s="110" t="s">
        <v>4450</v>
      </c>
      <c r="AV89" s="110">
        <v>0.25</v>
      </c>
      <c r="AW89" s="110" t="s">
        <v>4450</v>
      </c>
      <c r="AX89" s="110" t="s">
        <v>4450</v>
      </c>
      <c r="AY89" s="110" t="s">
        <v>4450</v>
      </c>
      <c r="AZ89" s="8">
        <v>1.2500000000000001E-2</v>
      </c>
      <c r="BA89" s="8" t="s">
        <v>4450</v>
      </c>
      <c r="BB89" s="8" t="s">
        <v>4450</v>
      </c>
      <c r="BC89" s="8" t="s">
        <v>4450</v>
      </c>
      <c r="BD89" s="8">
        <v>1.2500000000000001E-2</v>
      </c>
      <c r="BE89" s="8">
        <v>1.2500000000000001E-2</v>
      </c>
      <c r="BF89" s="8">
        <v>1.2500000000000001E-2</v>
      </c>
      <c r="BG89" s="8">
        <v>1.2500000000000001E-2</v>
      </c>
      <c r="BJ89" s="8">
        <v>0.2</v>
      </c>
      <c r="BK89" s="8">
        <v>0.25</v>
      </c>
      <c r="BL89" s="8">
        <v>0.5</v>
      </c>
      <c r="BM89" s="8">
        <v>1.2500000000000001E-2</v>
      </c>
      <c r="BN89" s="23">
        <f t="shared" si="69"/>
        <v>0.2</v>
      </c>
      <c r="BO89" s="23">
        <f t="shared" ref="BO89:BQ89" si="86">BK89*BN89</f>
        <v>0.05</v>
      </c>
      <c r="BP89" s="23">
        <f t="shared" si="86"/>
        <v>2.5000000000000001E-2</v>
      </c>
      <c r="BQ89" s="23">
        <f t="shared" si="86"/>
        <v>3.1250000000000006E-4</v>
      </c>
    </row>
    <row r="90" spans="1:69" ht="20" x14ac:dyDescent="0.35">
      <c r="A90" s="102" t="s">
        <v>13</v>
      </c>
      <c r="B90" s="86">
        <v>16</v>
      </c>
      <c r="C90" s="86" t="s">
        <v>4486</v>
      </c>
      <c r="D90" s="2" t="s">
        <v>3293</v>
      </c>
      <c r="E90" s="2" t="s">
        <v>3233</v>
      </c>
      <c r="F90" s="244"/>
      <c r="G90" s="71" t="s">
        <v>3171</v>
      </c>
      <c r="H90" s="71" t="s">
        <v>3626</v>
      </c>
      <c r="I90" s="71" t="s">
        <v>3627</v>
      </c>
      <c r="J90" s="71">
        <v>0.5</v>
      </c>
      <c r="K90" s="71">
        <v>4</v>
      </c>
      <c r="L90" s="101">
        <v>1</v>
      </c>
      <c r="M90" s="101">
        <v>1</v>
      </c>
      <c r="N90" s="120">
        <f t="shared" si="67"/>
        <v>1</v>
      </c>
      <c r="O90" s="120">
        <f t="shared" si="68"/>
        <v>0.25</v>
      </c>
      <c r="P90" s="71" t="s">
        <v>3628</v>
      </c>
      <c r="Q90" s="71" t="s">
        <v>3622</v>
      </c>
      <c r="R90" s="71"/>
      <c r="S90" s="71"/>
      <c r="T90" s="71"/>
      <c r="U90" s="71"/>
      <c r="V90" s="71"/>
      <c r="W90" s="101">
        <v>1</v>
      </c>
      <c r="X90" s="101">
        <v>1</v>
      </c>
      <c r="Y90" s="101">
        <v>1</v>
      </c>
      <c r="Z90" s="101">
        <v>1</v>
      </c>
      <c r="AA90" s="101">
        <v>1</v>
      </c>
      <c r="AB90" s="101">
        <v>2</v>
      </c>
      <c r="AC90" s="101">
        <v>3</v>
      </c>
      <c r="AD90" s="101">
        <v>4</v>
      </c>
      <c r="AE90" s="101">
        <v>1</v>
      </c>
      <c r="AF90" s="101"/>
      <c r="AG90" s="101"/>
      <c r="AH90" s="101"/>
      <c r="AI90" s="109">
        <v>1</v>
      </c>
      <c r="AJ90" s="109" t="s">
        <v>4450</v>
      </c>
      <c r="AK90" s="109" t="s">
        <v>4450</v>
      </c>
      <c r="AL90" s="109" t="s">
        <v>4450</v>
      </c>
      <c r="AM90" s="9" t="s">
        <v>4275</v>
      </c>
      <c r="AN90" s="9"/>
      <c r="AO90" s="9"/>
      <c r="AP90" s="9"/>
      <c r="AQ90" s="2">
        <v>1.2500000000000001E-2</v>
      </c>
      <c r="AR90" s="110">
        <v>1</v>
      </c>
      <c r="AS90" s="110" t="s">
        <v>4450</v>
      </c>
      <c r="AT90" s="110" t="s">
        <v>4450</v>
      </c>
      <c r="AU90" s="110" t="s">
        <v>4450</v>
      </c>
      <c r="AV90" s="110">
        <v>0.25</v>
      </c>
      <c r="AW90" s="110" t="s">
        <v>4450</v>
      </c>
      <c r="AX90" s="110" t="s">
        <v>4450</v>
      </c>
      <c r="AY90" s="110" t="s">
        <v>4450</v>
      </c>
      <c r="AZ90" s="8">
        <v>1.2500000000000001E-2</v>
      </c>
      <c r="BA90" s="8" t="s">
        <v>4450</v>
      </c>
      <c r="BB90" s="8" t="s">
        <v>4450</v>
      </c>
      <c r="BC90" s="8" t="s">
        <v>4450</v>
      </c>
      <c r="BD90" s="8">
        <v>1.2500000000000001E-2</v>
      </c>
      <c r="BE90" s="8">
        <v>1.2500000000000001E-2</v>
      </c>
      <c r="BF90" s="8">
        <v>1.2500000000000001E-2</v>
      </c>
      <c r="BG90" s="8">
        <v>1.2500000000000001E-2</v>
      </c>
      <c r="BJ90" s="8">
        <v>0.2</v>
      </c>
      <c r="BK90" s="8">
        <v>0.25</v>
      </c>
      <c r="BL90" s="8">
        <v>0.5</v>
      </c>
      <c r="BM90" s="8">
        <v>1.2500000000000001E-2</v>
      </c>
      <c r="BN90" s="23">
        <f t="shared" si="69"/>
        <v>0.2</v>
      </c>
      <c r="BO90" s="23">
        <f t="shared" ref="BO90:BQ90" si="87">BK90*BN90</f>
        <v>0.05</v>
      </c>
      <c r="BP90" s="23">
        <f t="shared" si="87"/>
        <v>2.5000000000000001E-2</v>
      </c>
      <c r="BQ90" s="23">
        <f t="shared" si="87"/>
        <v>3.1250000000000006E-4</v>
      </c>
    </row>
    <row r="91" spans="1:69" ht="30" x14ac:dyDescent="0.35">
      <c r="A91" s="102" t="s">
        <v>13</v>
      </c>
      <c r="B91" s="86">
        <v>17</v>
      </c>
      <c r="C91" s="86" t="s">
        <v>4487</v>
      </c>
      <c r="D91" s="2" t="s">
        <v>3293</v>
      </c>
      <c r="E91" s="2" t="s">
        <v>3233</v>
      </c>
      <c r="F91" s="244"/>
      <c r="G91" s="71" t="s">
        <v>3172</v>
      </c>
      <c r="H91" s="71" t="s">
        <v>3629</v>
      </c>
      <c r="I91" s="71" t="s">
        <v>3630</v>
      </c>
      <c r="J91" s="71">
        <v>0.5</v>
      </c>
      <c r="K91" s="71">
        <v>4</v>
      </c>
      <c r="L91" s="101">
        <v>1</v>
      </c>
      <c r="M91" s="101">
        <v>1</v>
      </c>
      <c r="N91" s="120">
        <f t="shared" si="67"/>
        <v>1</v>
      </c>
      <c r="O91" s="120">
        <f t="shared" si="68"/>
        <v>0.25</v>
      </c>
      <c r="P91" s="71" t="s">
        <v>3631</v>
      </c>
      <c r="Q91" s="71" t="s">
        <v>3622</v>
      </c>
      <c r="R91" s="71"/>
      <c r="S91" s="71"/>
      <c r="T91" s="71"/>
      <c r="U91" s="71"/>
      <c r="V91" s="71"/>
      <c r="W91" s="101">
        <v>1</v>
      </c>
      <c r="X91" s="101">
        <v>1</v>
      </c>
      <c r="Y91" s="101">
        <v>1</v>
      </c>
      <c r="Z91" s="101">
        <v>1</v>
      </c>
      <c r="AA91" s="101">
        <v>1</v>
      </c>
      <c r="AB91" s="101">
        <v>2</v>
      </c>
      <c r="AC91" s="101">
        <v>3</v>
      </c>
      <c r="AD91" s="101">
        <v>4</v>
      </c>
      <c r="AE91" s="101">
        <v>1</v>
      </c>
      <c r="AF91" s="101"/>
      <c r="AG91" s="101"/>
      <c r="AH91" s="101"/>
      <c r="AI91" s="109">
        <v>1</v>
      </c>
      <c r="AJ91" s="109" t="s">
        <v>4450</v>
      </c>
      <c r="AK91" s="109" t="s">
        <v>4450</v>
      </c>
      <c r="AL91" s="109" t="s">
        <v>4450</v>
      </c>
      <c r="AM91" s="9" t="s">
        <v>4276</v>
      </c>
      <c r="AN91" s="9"/>
      <c r="AO91" s="9"/>
      <c r="AP91" s="9"/>
      <c r="AQ91" s="2">
        <v>1.2500000000000001E-2</v>
      </c>
      <c r="AR91" s="110">
        <v>1</v>
      </c>
      <c r="AS91" s="110" t="s">
        <v>4450</v>
      </c>
      <c r="AT91" s="110" t="s">
        <v>4450</v>
      </c>
      <c r="AU91" s="110" t="s">
        <v>4450</v>
      </c>
      <c r="AV91" s="110">
        <v>0.25</v>
      </c>
      <c r="AW91" s="110" t="s">
        <v>4450</v>
      </c>
      <c r="AX91" s="110" t="s">
        <v>4450</v>
      </c>
      <c r="AY91" s="110" t="s">
        <v>4450</v>
      </c>
      <c r="AZ91" s="8">
        <v>1.2500000000000001E-2</v>
      </c>
      <c r="BA91" s="8" t="s">
        <v>4450</v>
      </c>
      <c r="BB91" s="8" t="s">
        <v>4450</v>
      </c>
      <c r="BC91" s="8" t="s">
        <v>4450</v>
      </c>
      <c r="BD91" s="8">
        <v>1.2500000000000001E-2</v>
      </c>
      <c r="BE91" s="8">
        <v>1.2500000000000001E-2</v>
      </c>
      <c r="BF91" s="8">
        <v>1.2500000000000001E-2</v>
      </c>
      <c r="BG91" s="8">
        <v>1.2500000000000001E-2</v>
      </c>
      <c r="BJ91" s="8">
        <v>0.2</v>
      </c>
      <c r="BK91" s="8">
        <v>0.25</v>
      </c>
      <c r="BL91" s="8">
        <v>0.5</v>
      </c>
      <c r="BM91" s="8">
        <v>1.2500000000000001E-2</v>
      </c>
      <c r="BN91" s="23">
        <f t="shared" si="69"/>
        <v>0.2</v>
      </c>
      <c r="BO91" s="23">
        <f t="shared" ref="BO91:BQ91" si="88">BK91*BN91</f>
        <v>0.05</v>
      </c>
      <c r="BP91" s="23">
        <f t="shared" si="88"/>
        <v>2.5000000000000001E-2</v>
      </c>
      <c r="BQ91" s="23">
        <f t="shared" si="88"/>
        <v>3.1250000000000006E-4</v>
      </c>
    </row>
    <row r="92" spans="1:69" ht="80" x14ac:dyDescent="0.35">
      <c r="A92" s="102" t="s">
        <v>13</v>
      </c>
      <c r="B92" s="86">
        <v>18</v>
      </c>
      <c r="C92" s="86" t="s">
        <v>4488</v>
      </c>
      <c r="D92" s="2" t="s">
        <v>3293</v>
      </c>
      <c r="E92" s="2" t="s">
        <v>3233</v>
      </c>
      <c r="F92" s="244"/>
      <c r="G92" s="71" t="s">
        <v>3172</v>
      </c>
      <c r="H92" s="71" t="s">
        <v>3632</v>
      </c>
      <c r="I92" s="71" t="s">
        <v>3633</v>
      </c>
      <c r="J92" s="71">
        <v>0.5</v>
      </c>
      <c r="K92" s="71">
        <v>1</v>
      </c>
      <c r="L92" s="101">
        <v>0</v>
      </c>
      <c r="M92" s="101">
        <v>0</v>
      </c>
      <c r="N92" s="120" t="str">
        <f t="shared" si="67"/>
        <v/>
      </c>
      <c r="O92" s="120">
        <f t="shared" si="68"/>
        <v>0</v>
      </c>
      <c r="P92" s="71" t="s">
        <v>3634</v>
      </c>
      <c r="Q92" s="71" t="s">
        <v>3622</v>
      </c>
      <c r="R92" s="71"/>
      <c r="S92" s="71"/>
      <c r="T92" s="71"/>
      <c r="U92" s="71"/>
      <c r="V92" s="71"/>
      <c r="W92" s="101">
        <v>0</v>
      </c>
      <c r="X92" s="101">
        <v>0</v>
      </c>
      <c r="Y92" s="101">
        <v>0</v>
      </c>
      <c r="Z92" s="101">
        <v>1</v>
      </c>
      <c r="AA92" s="101">
        <v>0</v>
      </c>
      <c r="AB92" s="101">
        <v>0</v>
      </c>
      <c r="AC92" s="101">
        <v>0</v>
      </c>
      <c r="AD92" s="101">
        <v>1</v>
      </c>
      <c r="AE92" s="101">
        <v>0</v>
      </c>
      <c r="AF92" s="101"/>
      <c r="AG92" s="101"/>
      <c r="AH92" s="101"/>
      <c r="AI92" s="109">
        <v>0</v>
      </c>
      <c r="AJ92" s="109" t="s">
        <v>4450</v>
      </c>
      <c r="AK92" s="109" t="s">
        <v>4450</v>
      </c>
      <c r="AL92" s="109" t="s">
        <v>4450</v>
      </c>
      <c r="AM92" s="9" t="s">
        <v>4277</v>
      </c>
      <c r="AN92" s="9"/>
      <c r="AO92" s="9"/>
      <c r="AP92" s="9"/>
      <c r="AQ92" s="2" t="s">
        <v>4450</v>
      </c>
      <c r="AR92" s="110" t="s">
        <v>4450</v>
      </c>
      <c r="AS92" s="110" t="s">
        <v>4450</v>
      </c>
      <c r="AT92" s="110" t="s">
        <v>4450</v>
      </c>
      <c r="AU92" s="110" t="s">
        <v>4450</v>
      </c>
      <c r="AV92" s="110">
        <v>0</v>
      </c>
      <c r="AW92" s="110" t="s">
        <v>4450</v>
      </c>
      <c r="AX92" s="110" t="s">
        <v>4450</v>
      </c>
      <c r="AY92" s="110" t="s">
        <v>4450</v>
      </c>
      <c r="AZ92" s="8" t="s">
        <v>4450</v>
      </c>
      <c r="BA92" s="8" t="s">
        <v>4450</v>
      </c>
      <c r="BB92" s="8" t="s">
        <v>4450</v>
      </c>
      <c r="BC92" s="8" t="s">
        <v>4450</v>
      </c>
      <c r="BD92" s="8" t="s">
        <v>4450</v>
      </c>
      <c r="BE92" s="8" t="s">
        <v>4450</v>
      </c>
      <c r="BF92" s="8" t="s">
        <v>4450</v>
      </c>
      <c r="BG92" s="8">
        <v>1.2500000000000001E-2</v>
      </c>
      <c r="BJ92" s="8">
        <v>0.2</v>
      </c>
      <c r="BK92" s="8">
        <v>0.25</v>
      </c>
      <c r="BL92" s="8">
        <v>0.5</v>
      </c>
      <c r="BM92" s="8">
        <v>1.2500000000000001E-2</v>
      </c>
      <c r="BN92" s="23">
        <f t="shared" si="69"/>
        <v>0.2</v>
      </c>
      <c r="BO92" s="23">
        <f t="shared" ref="BO92:BQ92" si="89">BK92*BN92</f>
        <v>0.05</v>
      </c>
      <c r="BP92" s="23">
        <f t="shared" si="89"/>
        <v>2.5000000000000001E-2</v>
      </c>
      <c r="BQ92" s="23">
        <f t="shared" si="89"/>
        <v>3.1250000000000006E-4</v>
      </c>
    </row>
    <row r="93" spans="1:69" ht="70" x14ac:dyDescent="0.35">
      <c r="A93" s="102" t="s">
        <v>13</v>
      </c>
      <c r="B93" s="86">
        <v>19</v>
      </c>
      <c r="C93" s="86" t="s">
        <v>4489</v>
      </c>
      <c r="D93" s="2" t="s">
        <v>3293</v>
      </c>
      <c r="E93" s="2" t="s">
        <v>3234</v>
      </c>
      <c r="F93" s="244"/>
      <c r="G93" s="71" t="s">
        <v>3173</v>
      </c>
      <c r="H93" s="71" t="s">
        <v>3635</v>
      </c>
      <c r="I93" s="71" t="s">
        <v>3636</v>
      </c>
      <c r="J93" s="71">
        <v>1</v>
      </c>
      <c r="K93" s="71">
        <v>1</v>
      </c>
      <c r="L93" s="101">
        <v>1</v>
      </c>
      <c r="M93" s="101">
        <v>1</v>
      </c>
      <c r="N93" s="120">
        <f t="shared" si="67"/>
        <v>1</v>
      </c>
      <c r="O93" s="120">
        <f t="shared" si="68"/>
        <v>1</v>
      </c>
      <c r="P93" s="71" t="s">
        <v>3637</v>
      </c>
      <c r="Q93" s="71" t="s">
        <v>3622</v>
      </c>
      <c r="R93" s="71"/>
      <c r="S93" s="71"/>
      <c r="T93" s="71"/>
      <c r="U93" s="71"/>
      <c r="V93" s="71"/>
      <c r="W93" s="101">
        <v>1</v>
      </c>
      <c r="X93" s="101">
        <v>0</v>
      </c>
      <c r="Y93" s="101">
        <v>0</v>
      </c>
      <c r="Z93" s="101">
        <v>0</v>
      </c>
      <c r="AA93" s="101">
        <v>1</v>
      </c>
      <c r="AB93" s="101">
        <v>1</v>
      </c>
      <c r="AC93" s="101">
        <v>1</v>
      </c>
      <c r="AD93" s="101">
        <v>1</v>
      </c>
      <c r="AE93" s="101">
        <v>1</v>
      </c>
      <c r="AF93" s="101"/>
      <c r="AG93" s="101"/>
      <c r="AH93" s="101"/>
      <c r="AI93" s="109">
        <v>1</v>
      </c>
      <c r="AJ93" s="109" t="s">
        <v>4450</v>
      </c>
      <c r="AK93" s="109" t="s">
        <v>4450</v>
      </c>
      <c r="AL93" s="109" t="s">
        <v>4450</v>
      </c>
      <c r="AM93" s="9" t="s">
        <v>4278</v>
      </c>
      <c r="AN93" s="9"/>
      <c r="AO93" s="9"/>
      <c r="AP93" s="9"/>
      <c r="AQ93" s="2">
        <v>1.4999999999999999E-2</v>
      </c>
      <c r="AR93" s="110">
        <v>1</v>
      </c>
      <c r="AS93" s="110" t="s">
        <v>4450</v>
      </c>
      <c r="AT93" s="110" t="s">
        <v>4450</v>
      </c>
      <c r="AU93" s="110" t="s">
        <v>4450</v>
      </c>
      <c r="AV93" s="110">
        <v>1</v>
      </c>
      <c r="AW93" s="110" t="s">
        <v>4450</v>
      </c>
      <c r="AX93" s="110" t="s">
        <v>4450</v>
      </c>
      <c r="AY93" s="110" t="s">
        <v>4450</v>
      </c>
      <c r="AZ93" s="8">
        <v>1.4999999999999999E-2</v>
      </c>
      <c r="BA93" s="8" t="s">
        <v>4450</v>
      </c>
      <c r="BB93" s="8" t="s">
        <v>4450</v>
      </c>
      <c r="BC93" s="8" t="s">
        <v>4450</v>
      </c>
      <c r="BD93" s="8">
        <v>1.4999999999999999E-2</v>
      </c>
      <c r="BE93" s="8" t="s">
        <v>4450</v>
      </c>
      <c r="BF93" s="8" t="s">
        <v>4450</v>
      </c>
      <c r="BG93" s="8" t="s">
        <v>4450</v>
      </c>
      <c r="BJ93" s="8">
        <v>0.2</v>
      </c>
      <c r="BK93" s="8">
        <v>0.25</v>
      </c>
      <c r="BL93" s="8">
        <v>0.3</v>
      </c>
      <c r="BM93" s="8">
        <v>1.4999999999999999E-2</v>
      </c>
      <c r="BN93" s="23">
        <f t="shared" si="69"/>
        <v>0.2</v>
      </c>
      <c r="BO93" s="23">
        <f t="shared" ref="BO93:BQ93" si="90">BK93*BN93</f>
        <v>0.05</v>
      </c>
      <c r="BP93" s="23">
        <f t="shared" si="90"/>
        <v>1.4999999999999999E-2</v>
      </c>
      <c r="BQ93" s="23">
        <f t="shared" si="90"/>
        <v>2.2499999999999999E-4</v>
      </c>
    </row>
    <row r="94" spans="1:69" ht="30" x14ac:dyDescent="0.35">
      <c r="A94" s="102" t="s">
        <v>13</v>
      </c>
      <c r="B94" s="86">
        <v>20</v>
      </c>
      <c r="C94" s="86" t="s">
        <v>4490</v>
      </c>
      <c r="D94" s="2" t="s">
        <v>3293</v>
      </c>
      <c r="E94" s="2" t="s">
        <v>3234</v>
      </c>
      <c r="F94" s="244"/>
      <c r="G94" s="71" t="s">
        <v>3174</v>
      </c>
      <c r="H94" s="71" t="s">
        <v>3638</v>
      </c>
      <c r="I94" s="71" t="s">
        <v>3639</v>
      </c>
      <c r="J94" s="71">
        <v>1</v>
      </c>
      <c r="K94" s="71">
        <v>1</v>
      </c>
      <c r="L94" s="101">
        <v>1</v>
      </c>
      <c r="M94" s="101">
        <v>1</v>
      </c>
      <c r="N94" s="120">
        <f t="shared" si="67"/>
        <v>1</v>
      </c>
      <c r="O94" s="120">
        <f t="shared" si="68"/>
        <v>1</v>
      </c>
      <c r="P94" s="71" t="s">
        <v>3640</v>
      </c>
      <c r="Q94" s="71" t="s">
        <v>3622</v>
      </c>
      <c r="R94" s="71"/>
      <c r="S94" s="71"/>
      <c r="T94" s="71"/>
      <c r="U94" s="71"/>
      <c r="V94" s="71"/>
      <c r="W94" s="101">
        <v>1</v>
      </c>
      <c r="X94" s="101">
        <v>0</v>
      </c>
      <c r="Y94" s="101">
        <v>0</v>
      </c>
      <c r="Z94" s="101">
        <v>0</v>
      </c>
      <c r="AA94" s="101">
        <v>1</v>
      </c>
      <c r="AB94" s="101">
        <v>1</v>
      </c>
      <c r="AC94" s="101">
        <v>1</v>
      </c>
      <c r="AD94" s="101">
        <v>1</v>
      </c>
      <c r="AE94" s="101">
        <v>1</v>
      </c>
      <c r="AF94" s="101"/>
      <c r="AG94" s="101"/>
      <c r="AH94" s="101"/>
      <c r="AI94" s="109">
        <v>1</v>
      </c>
      <c r="AJ94" s="109" t="s">
        <v>4450</v>
      </c>
      <c r="AK94" s="109" t="s">
        <v>4450</v>
      </c>
      <c r="AL94" s="109" t="s">
        <v>4450</v>
      </c>
      <c r="AM94" s="9" t="s">
        <v>4279</v>
      </c>
      <c r="AN94" s="9"/>
      <c r="AO94" s="9"/>
      <c r="AP94" s="9"/>
      <c r="AQ94" s="2">
        <v>3.4999999999999996E-2</v>
      </c>
      <c r="AR94" s="110">
        <v>1</v>
      </c>
      <c r="AS94" s="110" t="s">
        <v>4450</v>
      </c>
      <c r="AT94" s="110" t="s">
        <v>4450</v>
      </c>
      <c r="AU94" s="110" t="s">
        <v>4450</v>
      </c>
      <c r="AV94" s="110">
        <v>1</v>
      </c>
      <c r="AW94" s="110" t="s">
        <v>4450</v>
      </c>
      <c r="AX94" s="110" t="s">
        <v>4450</v>
      </c>
      <c r="AY94" s="110" t="s">
        <v>4450</v>
      </c>
      <c r="AZ94" s="8">
        <v>3.4999999999999996E-2</v>
      </c>
      <c r="BA94" s="8" t="s">
        <v>4450</v>
      </c>
      <c r="BB94" s="8" t="s">
        <v>4450</v>
      </c>
      <c r="BC94" s="8" t="s">
        <v>4450</v>
      </c>
      <c r="BD94" s="8">
        <v>3.4999999999999996E-2</v>
      </c>
      <c r="BE94" s="8" t="s">
        <v>4450</v>
      </c>
      <c r="BF94" s="8" t="s">
        <v>4450</v>
      </c>
      <c r="BG94" s="8" t="s">
        <v>4450</v>
      </c>
      <c r="BJ94" s="8">
        <v>0.2</v>
      </c>
      <c r="BK94" s="8">
        <v>0.25</v>
      </c>
      <c r="BL94" s="8">
        <v>0.7</v>
      </c>
      <c r="BM94" s="8">
        <v>3.4999999999999996E-2</v>
      </c>
      <c r="BN94" s="23">
        <f t="shared" si="69"/>
        <v>0.2</v>
      </c>
      <c r="BO94" s="23">
        <f t="shared" ref="BO94:BQ94" si="91">BK94*BN94</f>
        <v>0.05</v>
      </c>
      <c r="BP94" s="23">
        <f t="shared" si="91"/>
        <v>3.4999999999999996E-2</v>
      </c>
      <c r="BQ94" s="23">
        <f t="shared" si="91"/>
        <v>1.2249999999999997E-3</v>
      </c>
    </row>
    <row r="95" spans="1:69" ht="50" x14ac:dyDescent="0.35">
      <c r="A95" s="102" t="s">
        <v>13</v>
      </c>
      <c r="B95" s="86">
        <v>21</v>
      </c>
      <c r="C95" s="86" t="s">
        <v>4491</v>
      </c>
      <c r="D95" s="2" t="s">
        <v>3293</v>
      </c>
      <c r="E95" s="2" t="s">
        <v>3235</v>
      </c>
      <c r="F95" s="244"/>
      <c r="G95" s="71" t="s">
        <v>3175</v>
      </c>
      <c r="H95" s="71" t="s">
        <v>3641</v>
      </c>
      <c r="I95" s="71" t="s">
        <v>3642</v>
      </c>
      <c r="J95" s="71">
        <v>0.5</v>
      </c>
      <c r="K95" s="71">
        <v>4</v>
      </c>
      <c r="L95" s="101">
        <v>1</v>
      </c>
      <c r="M95" s="101">
        <v>1</v>
      </c>
      <c r="N95" s="120">
        <f t="shared" si="67"/>
        <v>1</v>
      </c>
      <c r="O95" s="120">
        <f t="shared" si="68"/>
        <v>0.25</v>
      </c>
      <c r="P95" s="71" t="s">
        <v>3643</v>
      </c>
      <c r="Q95" s="71" t="s">
        <v>3622</v>
      </c>
      <c r="R95" s="71"/>
      <c r="S95" s="71"/>
      <c r="T95" s="71"/>
      <c r="U95" s="71"/>
      <c r="V95" s="71"/>
      <c r="W95" s="101">
        <v>1</v>
      </c>
      <c r="X95" s="101">
        <v>1</v>
      </c>
      <c r="Y95" s="101">
        <v>1</v>
      </c>
      <c r="Z95" s="101">
        <v>1</v>
      </c>
      <c r="AA95" s="101">
        <v>1</v>
      </c>
      <c r="AB95" s="101">
        <v>2</v>
      </c>
      <c r="AC95" s="101">
        <v>3</v>
      </c>
      <c r="AD95" s="101">
        <v>4</v>
      </c>
      <c r="AE95" s="101">
        <v>1</v>
      </c>
      <c r="AF95" s="101"/>
      <c r="AG95" s="101"/>
      <c r="AH95" s="101"/>
      <c r="AI95" s="109">
        <v>1</v>
      </c>
      <c r="AJ95" s="109" t="s">
        <v>4450</v>
      </c>
      <c r="AK95" s="109" t="s">
        <v>4450</v>
      </c>
      <c r="AL95" s="109" t="s">
        <v>4450</v>
      </c>
      <c r="AM95" s="9" t="s">
        <v>4280</v>
      </c>
      <c r="AN95" s="9"/>
      <c r="AO95" s="9"/>
      <c r="AP95" s="9"/>
      <c r="AQ95" s="2">
        <v>2.5000000000000001E-2</v>
      </c>
      <c r="AR95" s="110">
        <v>1</v>
      </c>
      <c r="AS95" s="110" t="s">
        <v>4450</v>
      </c>
      <c r="AT95" s="110" t="s">
        <v>4450</v>
      </c>
      <c r="AU95" s="110" t="s">
        <v>4450</v>
      </c>
      <c r="AV95" s="110">
        <v>0.25</v>
      </c>
      <c r="AW95" s="110" t="s">
        <v>4450</v>
      </c>
      <c r="AX95" s="110" t="s">
        <v>4450</v>
      </c>
      <c r="AY95" s="110" t="s">
        <v>4450</v>
      </c>
      <c r="AZ95" s="8">
        <v>2.5000000000000001E-2</v>
      </c>
      <c r="BA95" s="8" t="s">
        <v>4450</v>
      </c>
      <c r="BB95" s="8" t="s">
        <v>4450</v>
      </c>
      <c r="BC95" s="8" t="s">
        <v>4450</v>
      </c>
      <c r="BD95" s="8">
        <v>2.5000000000000001E-2</v>
      </c>
      <c r="BE95" s="8">
        <v>2.5000000000000001E-2</v>
      </c>
      <c r="BF95" s="8">
        <v>2.5000000000000001E-2</v>
      </c>
      <c r="BG95" s="8">
        <v>2.5000000000000001E-2</v>
      </c>
      <c r="BJ95" s="8">
        <v>0.2</v>
      </c>
      <c r="BK95" s="8">
        <v>0.25</v>
      </c>
      <c r="BL95" s="8">
        <v>1</v>
      </c>
      <c r="BM95" s="8">
        <v>2.5000000000000001E-2</v>
      </c>
      <c r="BN95" s="23">
        <f t="shared" si="69"/>
        <v>0.2</v>
      </c>
      <c r="BO95" s="23">
        <f t="shared" ref="BO95:BQ95" si="92">BK95*BN95</f>
        <v>0.05</v>
      </c>
      <c r="BP95" s="23">
        <f t="shared" si="92"/>
        <v>0.05</v>
      </c>
      <c r="BQ95" s="23">
        <f t="shared" si="92"/>
        <v>1.2500000000000002E-3</v>
      </c>
    </row>
    <row r="96" spans="1:69" ht="60" x14ac:dyDescent="0.35">
      <c r="A96" s="102" t="s">
        <v>13</v>
      </c>
      <c r="B96" s="86">
        <v>22</v>
      </c>
      <c r="C96" s="86" t="s">
        <v>4492</v>
      </c>
      <c r="D96" s="2" t="s">
        <v>3293</v>
      </c>
      <c r="E96" s="2" t="s">
        <v>3235</v>
      </c>
      <c r="F96" s="244"/>
      <c r="G96" s="71" t="s">
        <v>3175</v>
      </c>
      <c r="H96" s="71" t="s">
        <v>3644</v>
      </c>
      <c r="I96" s="71" t="s">
        <v>3645</v>
      </c>
      <c r="J96" s="71">
        <v>0.3</v>
      </c>
      <c r="K96" s="71">
        <v>2</v>
      </c>
      <c r="L96" s="101">
        <v>0</v>
      </c>
      <c r="M96" s="101">
        <v>0</v>
      </c>
      <c r="N96" s="120" t="str">
        <f t="shared" si="67"/>
        <v/>
      </c>
      <c r="O96" s="120">
        <f t="shared" si="68"/>
        <v>0</v>
      </c>
      <c r="P96" s="71" t="s">
        <v>3646</v>
      </c>
      <c r="Q96" s="71" t="s">
        <v>3622</v>
      </c>
      <c r="R96" s="71"/>
      <c r="S96" s="71"/>
      <c r="T96" s="71"/>
      <c r="U96" s="71"/>
      <c r="V96" s="71"/>
      <c r="W96" s="101">
        <v>0</v>
      </c>
      <c r="X96" s="101">
        <v>1</v>
      </c>
      <c r="Y96" s="101">
        <v>0</v>
      </c>
      <c r="Z96" s="101">
        <v>1</v>
      </c>
      <c r="AA96" s="101">
        <v>0</v>
      </c>
      <c r="AB96" s="101">
        <v>1</v>
      </c>
      <c r="AC96" s="101">
        <v>1</v>
      </c>
      <c r="AD96" s="101">
        <v>2</v>
      </c>
      <c r="AE96" s="101">
        <v>0</v>
      </c>
      <c r="AF96" s="101"/>
      <c r="AG96" s="101"/>
      <c r="AH96" s="101"/>
      <c r="AI96" s="109">
        <v>0</v>
      </c>
      <c r="AJ96" s="109" t="s">
        <v>4450</v>
      </c>
      <c r="AK96" s="109" t="s">
        <v>4450</v>
      </c>
      <c r="AL96" s="109" t="s">
        <v>4450</v>
      </c>
      <c r="AM96" s="9" t="s">
        <v>4281</v>
      </c>
      <c r="AN96" s="9"/>
      <c r="AO96" s="9"/>
      <c r="AP96" s="9"/>
      <c r="AQ96" s="2" t="s">
        <v>4450</v>
      </c>
      <c r="AR96" s="110" t="s">
        <v>4450</v>
      </c>
      <c r="AS96" s="110" t="s">
        <v>4450</v>
      </c>
      <c r="AT96" s="110" t="s">
        <v>4450</v>
      </c>
      <c r="AU96" s="110" t="s">
        <v>4450</v>
      </c>
      <c r="AV96" s="110">
        <v>0</v>
      </c>
      <c r="AW96" s="110" t="s">
        <v>4450</v>
      </c>
      <c r="AX96" s="110" t="s">
        <v>4450</v>
      </c>
      <c r="AY96" s="110" t="s">
        <v>4450</v>
      </c>
      <c r="AZ96" s="8" t="s">
        <v>4450</v>
      </c>
      <c r="BA96" s="8" t="s">
        <v>4450</v>
      </c>
      <c r="BB96" s="8" t="s">
        <v>4450</v>
      </c>
      <c r="BC96" s="8" t="s">
        <v>4450</v>
      </c>
      <c r="BD96" s="8" t="s">
        <v>4450</v>
      </c>
      <c r="BE96" s="8">
        <v>1.4999999999999999E-2</v>
      </c>
      <c r="BF96" s="8" t="s">
        <v>4450</v>
      </c>
      <c r="BG96" s="8">
        <v>1.4999999999999999E-2</v>
      </c>
      <c r="BJ96" s="8">
        <v>0.2</v>
      </c>
      <c r="BK96" s="8">
        <v>0.25</v>
      </c>
      <c r="BL96" s="8">
        <v>1</v>
      </c>
      <c r="BM96" s="8">
        <v>1.4999999999999999E-2</v>
      </c>
      <c r="BN96" s="23">
        <f t="shared" si="69"/>
        <v>0.2</v>
      </c>
      <c r="BO96" s="23">
        <f t="shared" ref="BO96:BQ96" si="93">BK96*BN96</f>
        <v>0.05</v>
      </c>
      <c r="BP96" s="23">
        <f t="shared" si="93"/>
        <v>0.05</v>
      </c>
      <c r="BQ96" s="23">
        <f t="shared" si="93"/>
        <v>7.5000000000000002E-4</v>
      </c>
    </row>
    <row r="97" spans="1:69" ht="60" x14ac:dyDescent="0.35">
      <c r="A97" s="102" t="s">
        <v>13</v>
      </c>
      <c r="B97" s="86">
        <v>23</v>
      </c>
      <c r="C97" s="86" t="s">
        <v>4493</v>
      </c>
      <c r="D97" s="2" t="s">
        <v>3293</v>
      </c>
      <c r="E97" s="2" t="s">
        <v>3235</v>
      </c>
      <c r="F97" s="244"/>
      <c r="G97" s="71" t="s">
        <v>3175</v>
      </c>
      <c r="H97" s="71" t="s">
        <v>3647</v>
      </c>
      <c r="I97" s="71" t="s">
        <v>3648</v>
      </c>
      <c r="J97" s="71">
        <v>0.1</v>
      </c>
      <c r="K97" s="71">
        <v>2</v>
      </c>
      <c r="L97" s="101">
        <v>0</v>
      </c>
      <c r="M97" s="101">
        <v>0</v>
      </c>
      <c r="N97" s="120" t="str">
        <f t="shared" si="67"/>
        <v/>
      </c>
      <c r="O97" s="120">
        <f t="shared" si="68"/>
        <v>0</v>
      </c>
      <c r="P97" s="71" t="s">
        <v>3649</v>
      </c>
      <c r="Q97" s="71" t="s">
        <v>3622</v>
      </c>
      <c r="R97" s="71"/>
      <c r="S97" s="71"/>
      <c r="T97" s="71"/>
      <c r="U97" s="71"/>
      <c r="V97" s="71"/>
      <c r="W97" s="101">
        <v>0</v>
      </c>
      <c r="X97" s="101">
        <v>1</v>
      </c>
      <c r="Y97" s="101">
        <v>0</v>
      </c>
      <c r="Z97" s="101">
        <v>1</v>
      </c>
      <c r="AA97" s="101">
        <v>0</v>
      </c>
      <c r="AB97" s="101">
        <v>1</v>
      </c>
      <c r="AC97" s="101">
        <v>1</v>
      </c>
      <c r="AD97" s="101">
        <v>2</v>
      </c>
      <c r="AE97" s="101">
        <v>0</v>
      </c>
      <c r="AF97" s="101"/>
      <c r="AG97" s="101"/>
      <c r="AH97" s="101"/>
      <c r="AI97" s="109">
        <v>0</v>
      </c>
      <c r="AJ97" s="109" t="s">
        <v>4450</v>
      </c>
      <c r="AK97" s="109" t="s">
        <v>4450</v>
      </c>
      <c r="AL97" s="109" t="s">
        <v>4450</v>
      </c>
      <c r="AM97" s="9" t="s">
        <v>4282</v>
      </c>
      <c r="AN97" s="9"/>
      <c r="AO97" s="9"/>
      <c r="AP97" s="9"/>
      <c r="AQ97" s="2" t="s">
        <v>4450</v>
      </c>
      <c r="AR97" s="110" t="s">
        <v>4450</v>
      </c>
      <c r="AS97" s="110" t="s">
        <v>4450</v>
      </c>
      <c r="AT97" s="110" t="s">
        <v>4450</v>
      </c>
      <c r="AU97" s="110" t="s">
        <v>4450</v>
      </c>
      <c r="AV97" s="110">
        <v>0</v>
      </c>
      <c r="AW97" s="110" t="s">
        <v>4450</v>
      </c>
      <c r="AX97" s="110" t="s">
        <v>4450</v>
      </c>
      <c r="AY97" s="110" t="s">
        <v>4450</v>
      </c>
      <c r="AZ97" s="8" t="s">
        <v>4450</v>
      </c>
      <c r="BA97" s="8" t="s">
        <v>4450</v>
      </c>
      <c r="BB97" s="8" t="s">
        <v>4450</v>
      </c>
      <c r="BC97" s="8" t="s">
        <v>4450</v>
      </c>
      <c r="BD97" s="8" t="s">
        <v>4450</v>
      </c>
      <c r="BE97" s="8">
        <v>5.000000000000001E-3</v>
      </c>
      <c r="BF97" s="8" t="s">
        <v>4450</v>
      </c>
      <c r="BG97" s="8">
        <v>5.000000000000001E-3</v>
      </c>
      <c r="BJ97" s="8">
        <v>0.2</v>
      </c>
      <c r="BK97" s="8">
        <v>0.25</v>
      </c>
      <c r="BL97" s="8">
        <v>1</v>
      </c>
      <c r="BM97" s="8">
        <v>5.000000000000001E-3</v>
      </c>
      <c r="BN97" s="23">
        <f t="shared" si="69"/>
        <v>0.2</v>
      </c>
      <c r="BO97" s="23">
        <f t="shared" ref="BO97:BQ97" si="94">BK97*BN97</f>
        <v>0.05</v>
      </c>
      <c r="BP97" s="23">
        <f t="shared" si="94"/>
        <v>0.05</v>
      </c>
      <c r="BQ97" s="23">
        <f t="shared" si="94"/>
        <v>2.5000000000000006E-4</v>
      </c>
    </row>
    <row r="98" spans="1:69" ht="20" x14ac:dyDescent="0.35">
      <c r="A98" s="102" t="s">
        <v>13</v>
      </c>
      <c r="B98" s="86">
        <v>24</v>
      </c>
      <c r="C98" s="86" t="s">
        <v>4494</v>
      </c>
      <c r="D98" s="2" t="s">
        <v>3293</v>
      </c>
      <c r="E98" s="2" t="s">
        <v>3235</v>
      </c>
      <c r="F98" s="244"/>
      <c r="G98" s="71" t="s">
        <v>3175</v>
      </c>
      <c r="H98" s="71" t="s">
        <v>3650</v>
      </c>
      <c r="I98" s="71" t="s">
        <v>3651</v>
      </c>
      <c r="J98" s="71">
        <v>0.1</v>
      </c>
      <c r="K98" s="71">
        <v>1</v>
      </c>
      <c r="L98" s="101">
        <v>0</v>
      </c>
      <c r="M98" s="101">
        <v>0</v>
      </c>
      <c r="N98" s="120" t="str">
        <f t="shared" si="67"/>
        <v/>
      </c>
      <c r="O98" s="120">
        <f t="shared" si="68"/>
        <v>0</v>
      </c>
      <c r="P98" s="71" t="s">
        <v>3652</v>
      </c>
      <c r="Q98" s="71" t="s">
        <v>3622</v>
      </c>
      <c r="R98" s="71"/>
      <c r="S98" s="71"/>
      <c r="T98" s="71"/>
      <c r="U98" s="71"/>
      <c r="V98" s="71"/>
      <c r="W98" s="101">
        <v>0</v>
      </c>
      <c r="X98" s="101">
        <v>0</v>
      </c>
      <c r="Y98" s="101">
        <v>0</v>
      </c>
      <c r="Z98" s="101">
        <v>1</v>
      </c>
      <c r="AA98" s="101">
        <v>0</v>
      </c>
      <c r="AB98" s="101">
        <v>0</v>
      </c>
      <c r="AC98" s="101">
        <v>0</v>
      </c>
      <c r="AD98" s="101">
        <v>1</v>
      </c>
      <c r="AE98" s="101">
        <v>0</v>
      </c>
      <c r="AF98" s="101"/>
      <c r="AG98" s="101"/>
      <c r="AH98" s="101"/>
      <c r="AI98" s="109">
        <v>0</v>
      </c>
      <c r="AJ98" s="109" t="s">
        <v>4450</v>
      </c>
      <c r="AK98" s="109" t="s">
        <v>4450</v>
      </c>
      <c r="AL98" s="109" t="s">
        <v>4450</v>
      </c>
      <c r="AM98" s="9" t="s">
        <v>4283</v>
      </c>
      <c r="AN98" s="9"/>
      <c r="AO98" s="9"/>
      <c r="AP98" s="9"/>
      <c r="AQ98" s="2" t="s">
        <v>4450</v>
      </c>
      <c r="AR98" s="110" t="s">
        <v>4450</v>
      </c>
      <c r="AS98" s="110" t="s">
        <v>4450</v>
      </c>
      <c r="AT98" s="110" t="s">
        <v>4450</v>
      </c>
      <c r="AU98" s="110" t="s">
        <v>4450</v>
      </c>
      <c r="AV98" s="110">
        <v>0</v>
      </c>
      <c r="AW98" s="110" t="s">
        <v>4450</v>
      </c>
      <c r="AX98" s="110" t="s">
        <v>4450</v>
      </c>
      <c r="AY98" s="110" t="s">
        <v>4450</v>
      </c>
      <c r="AZ98" s="8" t="s">
        <v>4450</v>
      </c>
      <c r="BA98" s="8" t="s">
        <v>4450</v>
      </c>
      <c r="BB98" s="8" t="s">
        <v>4450</v>
      </c>
      <c r="BC98" s="8" t="s">
        <v>4450</v>
      </c>
      <c r="BD98" s="8" t="s">
        <v>4450</v>
      </c>
      <c r="BE98" s="8" t="s">
        <v>4450</v>
      </c>
      <c r="BF98" s="8" t="s">
        <v>4450</v>
      </c>
      <c r="BG98" s="8">
        <v>5.000000000000001E-3</v>
      </c>
      <c r="BJ98" s="8">
        <v>0.2</v>
      </c>
      <c r="BK98" s="8">
        <v>0.25</v>
      </c>
      <c r="BL98" s="8">
        <v>1</v>
      </c>
      <c r="BM98" s="8">
        <v>5.000000000000001E-3</v>
      </c>
      <c r="BN98" s="23">
        <f t="shared" si="69"/>
        <v>0.2</v>
      </c>
      <c r="BO98" s="23">
        <f t="shared" ref="BO98:BQ98" si="95">BK98*BN98</f>
        <v>0.05</v>
      </c>
      <c r="BP98" s="23">
        <f t="shared" si="95"/>
        <v>0.05</v>
      </c>
      <c r="BQ98" s="23">
        <f t="shared" si="95"/>
        <v>2.5000000000000006E-4</v>
      </c>
    </row>
    <row r="99" spans="1:69" ht="30" x14ac:dyDescent="0.35">
      <c r="A99" s="102" t="s">
        <v>13</v>
      </c>
      <c r="B99" s="86">
        <v>25</v>
      </c>
      <c r="C99" s="86" t="s">
        <v>4495</v>
      </c>
      <c r="D99" s="2" t="s">
        <v>3279</v>
      </c>
      <c r="E99" s="2" t="s">
        <v>3236</v>
      </c>
      <c r="F99" s="244"/>
      <c r="G99" s="71" t="s">
        <v>3176</v>
      </c>
      <c r="H99" s="71" t="s">
        <v>3653</v>
      </c>
      <c r="I99" s="71" t="s">
        <v>3654</v>
      </c>
      <c r="J99" s="71">
        <v>1</v>
      </c>
      <c r="K99" s="71">
        <v>12</v>
      </c>
      <c r="L99" s="101">
        <v>3</v>
      </c>
      <c r="M99" s="101">
        <v>3</v>
      </c>
      <c r="N99" s="120">
        <f t="shared" si="67"/>
        <v>1</v>
      </c>
      <c r="O99" s="120">
        <f t="shared" si="68"/>
        <v>0.25</v>
      </c>
      <c r="P99" s="71" t="s">
        <v>3655</v>
      </c>
      <c r="Q99" s="71" t="s">
        <v>3622</v>
      </c>
      <c r="R99" s="71"/>
      <c r="S99" s="71"/>
      <c r="T99" s="71"/>
      <c r="U99" s="71"/>
      <c r="V99" s="71"/>
      <c r="W99" s="101">
        <v>3</v>
      </c>
      <c r="X99" s="101">
        <v>3</v>
      </c>
      <c r="Y99" s="101">
        <v>3</v>
      </c>
      <c r="Z99" s="101">
        <v>3</v>
      </c>
      <c r="AA99" s="101">
        <v>3</v>
      </c>
      <c r="AB99" s="101">
        <v>6</v>
      </c>
      <c r="AC99" s="101">
        <v>9</v>
      </c>
      <c r="AD99" s="101">
        <v>12</v>
      </c>
      <c r="AE99" s="101">
        <v>3</v>
      </c>
      <c r="AF99" s="101"/>
      <c r="AG99" s="101"/>
      <c r="AH99" s="101"/>
      <c r="AI99" s="109">
        <v>3</v>
      </c>
      <c r="AJ99" s="109" t="s">
        <v>4450</v>
      </c>
      <c r="AK99" s="109" t="s">
        <v>4450</v>
      </c>
      <c r="AL99" s="109" t="s">
        <v>4450</v>
      </c>
      <c r="AM99" s="9" t="s">
        <v>4284</v>
      </c>
      <c r="AN99" s="9"/>
      <c r="AO99" s="9"/>
      <c r="AP99" s="9"/>
      <c r="AQ99" s="2">
        <v>7.4999999999999997E-2</v>
      </c>
      <c r="AR99" s="110">
        <v>1</v>
      </c>
      <c r="AS99" s="110" t="s">
        <v>4450</v>
      </c>
      <c r="AT99" s="110" t="s">
        <v>4450</v>
      </c>
      <c r="AU99" s="110" t="s">
        <v>4450</v>
      </c>
      <c r="AV99" s="110">
        <v>0.25</v>
      </c>
      <c r="AW99" s="110" t="s">
        <v>4450</v>
      </c>
      <c r="AX99" s="110" t="s">
        <v>4450</v>
      </c>
      <c r="AY99" s="110" t="s">
        <v>4450</v>
      </c>
      <c r="AZ99" s="8">
        <v>7.4999999999999997E-2</v>
      </c>
      <c r="BA99" s="8" t="s">
        <v>4450</v>
      </c>
      <c r="BB99" s="8" t="s">
        <v>4450</v>
      </c>
      <c r="BC99" s="8" t="s">
        <v>4450</v>
      </c>
      <c r="BD99" s="8">
        <v>7.4999999999999997E-2</v>
      </c>
      <c r="BE99" s="8">
        <v>7.4999999999999997E-2</v>
      </c>
      <c r="BF99" s="8">
        <v>7.4999999999999997E-2</v>
      </c>
      <c r="BG99" s="8">
        <v>7.4999999999999997E-2</v>
      </c>
      <c r="BJ99" s="8">
        <v>0.15</v>
      </c>
      <c r="BK99" s="8">
        <v>1</v>
      </c>
      <c r="BL99" s="8">
        <v>0.5</v>
      </c>
      <c r="BM99" s="8">
        <v>7.4999999999999997E-2</v>
      </c>
      <c r="BN99" s="23">
        <f t="shared" si="69"/>
        <v>0.15</v>
      </c>
      <c r="BO99" s="23">
        <f t="shared" ref="BO99:BQ99" si="96">BK99*BN99</f>
        <v>0.15</v>
      </c>
      <c r="BP99" s="23">
        <f t="shared" si="96"/>
        <v>7.4999999999999997E-2</v>
      </c>
      <c r="BQ99" s="23">
        <f t="shared" si="96"/>
        <v>5.6249999999999998E-3</v>
      </c>
    </row>
    <row r="100" spans="1:69" ht="40" x14ac:dyDescent="0.35">
      <c r="A100" s="102" t="s">
        <v>13</v>
      </c>
      <c r="B100" s="86">
        <v>26</v>
      </c>
      <c r="C100" s="86" t="s">
        <v>4693</v>
      </c>
      <c r="D100" s="2" t="s">
        <v>3279</v>
      </c>
      <c r="E100" s="2" t="s">
        <v>3236</v>
      </c>
      <c r="F100" s="244"/>
      <c r="G100" s="71" t="s">
        <v>3177</v>
      </c>
      <c r="H100" s="71" t="s">
        <v>3656</v>
      </c>
      <c r="I100" s="71" t="s">
        <v>3657</v>
      </c>
      <c r="J100" s="71">
        <v>0.7</v>
      </c>
      <c r="K100" s="71">
        <v>12</v>
      </c>
      <c r="L100" s="101">
        <v>3</v>
      </c>
      <c r="M100" s="101">
        <v>3</v>
      </c>
      <c r="N100" s="120">
        <f t="shared" si="67"/>
        <v>1</v>
      </c>
      <c r="O100" s="120">
        <f t="shared" si="68"/>
        <v>0.25</v>
      </c>
      <c r="P100" s="71" t="s">
        <v>3658</v>
      </c>
      <c r="Q100" s="71" t="s">
        <v>3622</v>
      </c>
      <c r="R100" s="71"/>
      <c r="S100" s="71"/>
      <c r="T100" s="71"/>
      <c r="U100" s="71"/>
      <c r="V100" s="71"/>
      <c r="W100" s="101">
        <v>3</v>
      </c>
      <c r="X100" s="101">
        <v>3</v>
      </c>
      <c r="Y100" s="101">
        <v>3</v>
      </c>
      <c r="Z100" s="101">
        <v>3</v>
      </c>
      <c r="AA100" s="101">
        <v>3</v>
      </c>
      <c r="AB100" s="101">
        <v>6</v>
      </c>
      <c r="AC100" s="101">
        <v>9</v>
      </c>
      <c r="AD100" s="101">
        <v>12</v>
      </c>
      <c r="AE100" s="101">
        <v>3</v>
      </c>
      <c r="AF100" s="101"/>
      <c r="AG100" s="101"/>
      <c r="AH100" s="101"/>
      <c r="AI100" s="109">
        <v>3</v>
      </c>
      <c r="AJ100" s="109" t="s">
        <v>4450</v>
      </c>
      <c r="AK100" s="109" t="s">
        <v>4450</v>
      </c>
      <c r="AL100" s="109" t="s">
        <v>4450</v>
      </c>
      <c r="AM100" s="9" t="s">
        <v>4285</v>
      </c>
      <c r="AN100" s="9"/>
      <c r="AO100" s="9"/>
      <c r="AP100" s="9"/>
      <c r="AQ100" s="2">
        <v>5.2499999999999998E-2</v>
      </c>
      <c r="AR100" s="110">
        <v>1</v>
      </c>
      <c r="AS100" s="110" t="s">
        <v>4450</v>
      </c>
      <c r="AT100" s="110" t="s">
        <v>4450</v>
      </c>
      <c r="AU100" s="110" t="s">
        <v>4450</v>
      </c>
      <c r="AV100" s="110">
        <v>0.25</v>
      </c>
      <c r="AW100" s="110" t="s">
        <v>4450</v>
      </c>
      <c r="AX100" s="110" t="s">
        <v>4450</v>
      </c>
      <c r="AY100" s="110" t="s">
        <v>4450</v>
      </c>
      <c r="AZ100" s="8">
        <v>5.2499999999999998E-2</v>
      </c>
      <c r="BA100" s="8" t="s">
        <v>4450</v>
      </c>
      <c r="BB100" s="8" t="s">
        <v>4450</v>
      </c>
      <c r="BC100" s="8" t="s">
        <v>4450</v>
      </c>
      <c r="BD100" s="8">
        <v>5.2499999999999998E-2</v>
      </c>
      <c r="BE100" s="8">
        <v>5.2499999999999998E-2</v>
      </c>
      <c r="BF100" s="8">
        <v>5.2499999999999998E-2</v>
      </c>
      <c r="BG100" s="8">
        <v>5.2499999999999998E-2</v>
      </c>
      <c r="BJ100" s="8">
        <v>0.15</v>
      </c>
      <c r="BK100" s="8">
        <v>1</v>
      </c>
      <c r="BL100" s="8">
        <v>0.5</v>
      </c>
      <c r="BM100" s="8">
        <v>5.2499999999999998E-2</v>
      </c>
      <c r="BN100" s="23">
        <f t="shared" si="69"/>
        <v>0.15</v>
      </c>
      <c r="BO100" s="23">
        <f t="shared" ref="BO100:BQ100" si="97">BK100*BN100</f>
        <v>0.15</v>
      </c>
      <c r="BP100" s="23">
        <f t="shared" si="97"/>
        <v>7.4999999999999997E-2</v>
      </c>
      <c r="BQ100" s="23">
        <f t="shared" si="97"/>
        <v>3.9375E-3</v>
      </c>
    </row>
    <row r="101" spans="1:69" ht="50" x14ac:dyDescent="0.35">
      <c r="A101" s="102" t="s">
        <v>13</v>
      </c>
      <c r="B101" s="86">
        <v>27</v>
      </c>
      <c r="C101" s="86" t="s">
        <v>4694</v>
      </c>
      <c r="D101" s="2" t="s">
        <v>3279</v>
      </c>
      <c r="E101" s="2" t="s">
        <v>3236</v>
      </c>
      <c r="F101" s="244"/>
      <c r="G101" s="71" t="s">
        <v>3177</v>
      </c>
      <c r="H101" s="71" t="s">
        <v>3659</v>
      </c>
      <c r="I101" s="71" t="s">
        <v>3660</v>
      </c>
      <c r="J101" s="71">
        <v>0.3</v>
      </c>
      <c r="K101" s="71">
        <v>12</v>
      </c>
      <c r="L101" s="101">
        <v>3</v>
      </c>
      <c r="M101" s="101">
        <v>3</v>
      </c>
      <c r="N101" s="120">
        <f t="shared" si="67"/>
        <v>1</v>
      </c>
      <c r="O101" s="120">
        <f t="shared" si="68"/>
        <v>0.25</v>
      </c>
      <c r="P101" s="71" t="s">
        <v>3661</v>
      </c>
      <c r="Q101" s="71" t="s">
        <v>3622</v>
      </c>
      <c r="R101" s="71"/>
      <c r="S101" s="71"/>
      <c r="T101" s="71"/>
      <c r="U101" s="71"/>
      <c r="V101" s="71"/>
      <c r="W101" s="101">
        <v>3</v>
      </c>
      <c r="X101" s="101">
        <v>3</v>
      </c>
      <c r="Y101" s="101">
        <v>3</v>
      </c>
      <c r="Z101" s="101">
        <v>3</v>
      </c>
      <c r="AA101" s="101">
        <v>3</v>
      </c>
      <c r="AB101" s="101">
        <v>6</v>
      </c>
      <c r="AC101" s="101">
        <v>9</v>
      </c>
      <c r="AD101" s="101">
        <v>12</v>
      </c>
      <c r="AE101" s="101">
        <v>3</v>
      </c>
      <c r="AF101" s="101"/>
      <c r="AG101" s="101"/>
      <c r="AH101" s="101"/>
      <c r="AI101" s="109">
        <v>3</v>
      </c>
      <c r="AJ101" s="109" t="s">
        <v>4450</v>
      </c>
      <c r="AK101" s="109" t="s">
        <v>4450</v>
      </c>
      <c r="AL101" s="109" t="s">
        <v>4450</v>
      </c>
      <c r="AM101" s="9" t="s">
        <v>4286</v>
      </c>
      <c r="AN101" s="9"/>
      <c r="AO101" s="9"/>
      <c r="AP101" s="9"/>
      <c r="AQ101" s="2">
        <v>2.2499999999999999E-2</v>
      </c>
      <c r="AR101" s="110">
        <v>1</v>
      </c>
      <c r="AS101" s="110" t="s">
        <v>4450</v>
      </c>
      <c r="AT101" s="110" t="s">
        <v>4450</v>
      </c>
      <c r="AU101" s="110" t="s">
        <v>4450</v>
      </c>
      <c r="AV101" s="110">
        <v>0.25</v>
      </c>
      <c r="AW101" s="110" t="s">
        <v>4450</v>
      </c>
      <c r="AX101" s="110" t="s">
        <v>4450</v>
      </c>
      <c r="AY101" s="110" t="s">
        <v>4450</v>
      </c>
      <c r="AZ101" s="8">
        <v>2.2499999999999999E-2</v>
      </c>
      <c r="BA101" s="8" t="s">
        <v>4450</v>
      </c>
      <c r="BB101" s="8" t="s">
        <v>4450</v>
      </c>
      <c r="BC101" s="8" t="s">
        <v>4450</v>
      </c>
      <c r="BD101" s="8">
        <v>2.2499999999999999E-2</v>
      </c>
      <c r="BE101" s="8">
        <v>2.2499999999999999E-2</v>
      </c>
      <c r="BF101" s="8">
        <v>2.2499999999999999E-2</v>
      </c>
      <c r="BG101" s="8">
        <v>2.2499999999999999E-2</v>
      </c>
      <c r="BJ101" s="8">
        <v>0.15</v>
      </c>
      <c r="BK101" s="8">
        <v>1</v>
      </c>
      <c r="BL101" s="8">
        <v>0.5</v>
      </c>
      <c r="BM101" s="8">
        <v>2.2499999999999999E-2</v>
      </c>
      <c r="BN101" s="23">
        <f t="shared" si="69"/>
        <v>0.15</v>
      </c>
      <c r="BO101" s="23">
        <f t="shared" ref="BO101:BQ101" si="98">BK101*BN101</f>
        <v>0.15</v>
      </c>
      <c r="BP101" s="23">
        <f t="shared" si="98"/>
        <v>7.4999999999999997E-2</v>
      </c>
      <c r="BQ101" s="23">
        <f t="shared" si="98"/>
        <v>1.6875E-3</v>
      </c>
    </row>
    <row r="102" spans="1:69" ht="20" x14ac:dyDescent="0.35">
      <c r="A102" s="102" t="s">
        <v>13</v>
      </c>
      <c r="B102" s="86">
        <v>28</v>
      </c>
      <c r="C102" s="86" t="s">
        <v>4695</v>
      </c>
      <c r="D102" s="2" t="s">
        <v>3280</v>
      </c>
      <c r="E102" s="2" t="s">
        <v>3237</v>
      </c>
      <c r="F102" s="244"/>
      <c r="G102" s="71" t="s">
        <v>3178</v>
      </c>
      <c r="H102" s="71" t="s">
        <v>3662</v>
      </c>
      <c r="I102" s="71" t="s">
        <v>3663</v>
      </c>
      <c r="J102" s="71">
        <v>0.25</v>
      </c>
      <c r="K102" s="71">
        <v>1</v>
      </c>
      <c r="L102" s="101">
        <v>1</v>
      </c>
      <c r="M102" s="101">
        <v>1</v>
      </c>
      <c r="N102" s="120">
        <f t="shared" si="67"/>
        <v>1</v>
      </c>
      <c r="O102" s="120">
        <f t="shared" si="68"/>
        <v>1</v>
      </c>
      <c r="P102" s="71" t="s">
        <v>3664</v>
      </c>
      <c r="Q102" s="71" t="s">
        <v>3665</v>
      </c>
      <c r="R102" s="71"/>
      <c r="S102" s="71"/>
      <c r="T102" s="71"/>
      <c r="U102" s="71"/>
      <c r="V102" s="71"/>
      <c r="W102" s="101">
        <v>1</v>
      </c>
      <c r="X102" s="101">
        <v>0</v>
      </c>
      <c r="Y102" s="101">
        <v>0</v>
      </c>
      <c r="Z102" s="101">
        <v>0</v>
      </c>
      <c r="AA102" s="101">
        <v>1</v>
      </c>
      <c r="AB102" s="101">
        <v>1</v>
      </c>
      <c r="AC102" s="101">
        <v>1</v>
      </c>
      <c r="AD102" s="101">
        <v>1</v>
      </c>
      <c r="AE102" s="101">
        <v>1</v>
      </c>
      <c r="AF102" s="101"/>
      <c r="AG102" s="101"/>
      <c r="AH102" s="101"/>
      <c r="AI102" s="109">
        <v>1</v>
      </c>
      <c r="AJ102" s="109" t="s">
        <v>4450</v>
      </c>
      <c r="AK102" s="109" t="s">
        <v>4450</v>
      </c>
      <c r="AL102" s="109" t="s">
        <v>4450</v>
      </c>
      <c r="AM102" s="9" t="s">
        <v>4287</v>
      </c>
      <c r="AN102" s="9"/>
      <c r="AO102" s="9"/>
      <c r="AP102" s="9"/>
      <c r="AQ102" s="2">
        <v>1.4999999999999999E-2</v>
      </c>
      <c r="AR102" s="110">
        <v>1</v>
      </c>
      <c r="AS102" s="110" t="s">
        <v>4450</v>
      </c>
      <c r="AT102" s="110" t="s">
        <v>4450</v>
      </c>
      <c r="AU102" s="110" t="s">
        <v>4450</v>
      </c>
      <c r="AV102" s="110">
        <v>1</v>
      </c>
      <c r="AW102" s="110" t="s">
        <v>4450</v>
      </c>
      <c r="AX102" s="110" t="s">
        <v>4450</v>
      </c>
      <c r="AY102" s="110" t="s">
        <v>4450</v>
      </c>
      <c r="AZ102" s="8">
        <v>1.4999999999999999E-2</v>
      </c>
      <c r="BA102" s="8" t="s">
        <v>4450</v>
      </c>
      <c r="BB102" s="8" t="s">
        <v>4450</v>
      </c>
      <c r="BC102" s="8" t="s">
        <v>4450</v>
      </c>
      <c r="BD102" s="8">
        <v>1.4999999999999999E-2</v>
      </c>
      <c r="BE102" s="8" t="s">
        <v>4450</v>
      </c>
      <c r="BF102" s="8" t="s">
        <v>4450</v>
      </c>
      <c r="BG102" s="8" t="s">
        <v>4450</v>
      </c>
      <c r="BJ102" s="8">
        <v>0.2</v>
      </c>
      <c r="BK102" s="8">
        <v>0.3</v>
      </c>
      <c r="BL102" s="8">
        <v>1</v>
      </c>
      <c r="BM102" s="8">
        <v>1.4999999999999999E-2</v>
      </c>
      <c r="BN102" s="23">
        <f t="shared" si="69"/>
        <v>0.2</v>
      </c>
      <c r="BO102" s="23">
        <f t="shared" ref="BO102:BQ102" si="99">BK102*BN102</f>
        <v>0.06</v>
      </c>
      <c r="BP102" s="23">
        <f t="shared" si="99"/>
        <v>0.06</v>
      </c>
      <c r="BQ102" s="23">
        <f t="shared" si="99"/>
        <v>8.9999999999999998E-4</v>
      </c>
    </row>
    <row r="103" spans="1:69" ht="20" x14ac:dyDescent="0.35">
      <c r="A103" s="102" t="s">
        <v>13</v>
      </c>
      <c r="B103" s="86">
        <v>29</v>
      </c>
      <c r="C103" s="86" t="s">
        <v>4696</v>
      </c>
      <c r="D103" s="2" t="s">
        <v>3280</v>
      </c>
      <c r="E103" s="2" t="s">
        <v>3237</v>
      </c>
      <c r="F103" s="244"/>
      <c r="G103" s="71" t="s">
        <v>3178</v>
      </c>
      <c r="H103" s="71" t="s">
        <v>3666</v>
      </c>
      <c r="I103" s="71" t="s">
        <v>3667</v>
      </c>
      <c r="J103" s="71">
        <v>0.25</v>
      </c>
      <c r="K103" s="71">
        <v>1</v>
      </c>
      <c r="L103" s="101">
        <v>1</v>
      </c>
      <c r="M103" s="101">
        <v>1</v>
      </c>
      <c r="N103" s="120">
        <f t="shared" si="67"/>
        <v>1</v>
      </c>
      <c r="O103" s="120">
        <f t="shared" si="68"/>
        <v>1</v>
      </c>
      <c r="P103" s="71" t="s">
        <v>3668</v>
      </c>
      <c r="Q103" s="71" t="s">
        <v>3665</v>
      </c>
      <c r="R103" s="71"/>
      <c r="S103" s="71"/>
      <c r="T103" s="71"/>
      <c r="U103" s="71"/>
      <c r="V103" s="71"/>
      <c r="W103" s="101">
        <v>1</v>
      </c>
      <c r="X103" s="101">
        <v>0</v>
      </c>
      <c r="Y103" s="101">
        <v>0</v>
      </c>
      <c r="Z103" s="101">
        <v>0</v>
      </c>
      <c r="AA103" s="101">
        <v>1</v>
      </c>
      <c r="AB103" s="101">
        <v>1</v>
      </c>
      <c r="AC103" s="101">
        <v>1</v>
      </c>
      <c r="AD103" s="101">
        <v>1</v>
      </c>
      <c r="AE103" s="101">
        <v>1</v>
      </c>
      <c r="AF103" s="101"/>
      <c r="AG103" s="101"/>
      <c r="AH103" s="101"/>
      <c r="AI103" s="109">
        <v>1</v>
      </c>
      <c r="AJ103" s="109" t="s">
        <v>4450</v>
      </c>
      <c r="AK103" s="109" t="s">
        <v>4450</v>
      </c>
      <c r="AL103" s="109" t="s">
        <v>4450</v>
      </c>
      <c r="AM103" s="9" t="s">
        <v>4288</v>
      </c>
      <c r="AN103" s="9"/>
      <c r="AO103" s="9"/>
      <c r="AP103" s="9"/>
      <c r="AQ103" s="2">
        <v>1.4999999999999999E-2</v>
      </c>
      <c r="AR103" s="110">
        <v>1</v>
      </c>
      <c r="AS103" s="110" t="s">
        <v>4450</v>
      </c>
      <c r="AT103" s="110" t="s">
        <v>4450</v>
      </c>
      <c r="AU103" s="110" t="s">
        <v>4450</v>
      </c>
      <c r="AV103" s="110">
        <v>1</v>
      </c>
      <c r="AW103" s="110" t="s">
        <v>4450</v>
      </c>
      <c r="AX103" s="110" t="s">
        <v>4450</v>
      </c>
      <c r="AY103" s="110" t="s">
        <v>4450</v>
      </c>
      <c r="AZ103" s="8">
        <v>1.4999999999999999E-2</v>
      </c>
      <c r="BA103" s="8" t="s">
        <v>4450</v>
      </c>
      <c r="BB103" s="8" t="s">
        <v>4450</v>
      </c>
      <c r="BC103" s="8" t="s">
        <v>4450</v>
      </c>
      <c r="BD103" s="8">
        <v>1.4999999999999999E-2</v>
      </c>
      <c r="BE103" s="8" t="s">
        <v>4450</v>
      </c>
      <c r="BF103" s="8" t="s">
        <v>4450</v>
      </c>
      <c r="BG103" s="8" t="s">
        <v>4450</v>
      </c>
      <c r="BJ103" s="8">
        <v>0.2</v>
      </c>
      <c r="BK103" s="8">
        <v>0.3</v>
      </c>
      <c r="BL103" s="8">
        <v>1</v>
      </c>
      <c r="BM103" s="8">
        <v>1.4999999999999999E-2</v>
      </c>
      <c r="BN103" s="23">
        <f t="shared" si="69"/>
        <v>0.2</v>
      </c>
      <c r="BO103" s="23">
        <f t="shared" ref="BO103:BQ103" si="100">BK103*BN103</f>
        <v>0.06</v>
      </c>
      <c r="BP103" s="23">
        <f t="shared" si="100"/>
        <v>0.06</v>
      </c>
      <c r="BQ103" s="23">
        <f t="shared" si="100"/>
        <v>8.9999999999999998E-4</v>
      </c>
    </row>
    <row r="104" spans="1:69" x14ac:dyDescent="0.35">
      <c r="A104" s="102" t="s">
        <v>13</v>
      </c>
      <c r="B104" s="86">
        <v>30</v>
      </c>
      <c r="C104" s="86" t="s">
        <v>4697</v>
      </c>
      <c r="D104" s="2" t="s">
        <v>3280</v>
      </c>
      <c r="E104" s="2" t="s">
        <v>3237</v>
      </c>
      <c r="F104" s="244"/>
      <c r="G104" s="71" t="s">
        <v>3178</v>
      </c>
      <c r="H104" s="71" t="s">
        <v>3669</v>
      </c>
      <c r="I104" s="71" t="s">
        <v>3670</v>
      </c>
      <c r="J104" s="71">
        <v>0.2</v>
      </c>
      <c r="K104" s="71">
        <v>1</v>
      </c>
      <c r="L104" s="101">
        <v>0</v>
      </c>
      <c r="M104" s="101">
        <v>0</v>
      </c>
      <c r="N104" s="120" t="str">
        <f t="shared" si="67"/>
        <v/>
      </c>
      <c r="O104" s="120">
        <f t="shared" si="68"/>
        <v>0</v>
      </c>
      <c r="P104" s="71" t="s">
        <v>3671</v>
      </c>
      <c r="Q104" s="71" t="s">
        <v>3665</v>
      </c>
      <c r="R104" s="71"/>
      <c r="S104" s="71"/>
      <c r="T104" s="71"/>
      <c r="U104" s="71"/>
      <c r="V104" s="71"/>
      <c r="W104" s="101">
        <v>0</v>
      </c>
      <c r="X104" s="101">
        <v>0</v>
      </c>
      <c r="Y104" s="101">
        <v>0</v>
      </c>
      <c r="Z104" s="101">
        <v>1</v>
      </c>
      <c r="AA104" s="101">
        <v>0</v>
      </c>
      <c r="AB104" s="101">
        <v>0</v>
      </c>
      <c r="AC104" s="101">
        <v>0</v>
      </c>
      <c r="AD104" s="101">
        <v>1</v>
      </c>
      <c r="AE104" s="101">
        <v>0</v>
      </c>
      <c r="AF104" s="101"/>
      <c r="AG104" s="101"/>
      <c r="AH104" s="101"/>
      <c r="AI104" s="109">
        <v>0</v>
      </c>
      <c r="AJ104" s="109" t="s">
        <v>4450</v>
      </c>
      <c r="AK104" s="109" t="s">
        <v>4450</v>
      </c>
      <c r="AL104" s="109" t="s">
        <v>4450</v>
      </c>
      <c r="AM104" s="9" t="s">
        <v>4289</v>
      </c>
      <c r="AN104" s="9"/>
      <c r="AO104" s="9"/>
      <c r="AP104" s="9"/>
      <c r="AQ104" s="2" t="s">
        <v>4450</v>
      </c>
      <c r="AR104" s="110" t="s">
        <v>4450</v>
      </c>
      <c r="AS104" s="110" t="s">
        <v>4450</v>
      </c>
      <c r="AT104" s="110" t="s">
        <v>4450</v>
      </c>
      <c r="AU104" s="110" t="s">
        <v>4450</v>
      </c>
      <c r="AV104" s="110">
        <v>0</v>
      </c>
      <c r="AW104" s="110" t="s">
        <v>4450</v>
      </c>
      <c r="AX104" s="110" t="s">
        <v>4450</v>
      </c>
      <c r="AY104" s="110" t="s">
        <v>4450</v>
      </c>
      <c r="AZ104" s="8" t="s">
        <v>4450</v>
      </c>
      <c r="BA104" s="8" t="s">
        <v>4450</v>
      </c>
      <c r="BB104" s="8" t="s">
        <v>4450</v>
      </c>
      <c r="BC104" s="8" t="s">
        <v>4450</v>
      </c>
      <c r="BD104" s="8" t="s">
        <v>4450</v>
      </c>
      <c r="BE104" s="8" t="s">
        <v>4450</v>
      </c>
      <c r="BF104" s="8" t="s">
        <v>4450</v>
      </c>
      <c r="BG104" s="8">
        <v>1.2E-2</v>
      </c>
      <c r="BJ104" s="8">
        <v>0.2</v>
      </c>
      <c r="BK104" s="8">
        <v>0.3</v>
      </c>
      <c r="BL104" s="8">
        <v>1</v>
      </c>
      <c r="BM104" s="8">
        <v>1.2E-2</v>
      </c>
      <c r="BN104" s="23">
        <f t="shared" si="69"/>
        <v>0.2</v>
      </c>
      <c r="BO104" s="23">
        <f t="shared" ref="BO104:BQ104" si="101">BK104*BN104</f>
        <v>0.06</v>
      </c>
      <c r="BP104" s="23">
        <f t="shared" si="101"/>
        <v>0.06</v>
      </c>
      <c r="BQ104" s="23">
        <f t="shared" si="101"/>
        <v>7.1999999999999994E-4</v>
      </c>
    </row>
    <row r="105" spans="1:69" x14ac:dyDescent="0.35">
      <c r="A105" s="102" t="s">
        <v>13</v>
      </c>
      <c r="B105" s="86">
        <v>31</v>
      </c>
      <c r="C105" s="86" t="s">
        <v>4698</v>
      </c>
      <c r="D105" s="2" t="s">
        <v>3280</v>
      </c>
      <c r="E105" s="2" t="s">
        <v>3237</v>
      </c>
      <c r="F105" s="244"/>
      <c r="G105" s="71" t="s">
        <v>3178</v>
      </c>
      <c r="H105" s="71" t="s">
        <v>3672</v>
      </c>
      <c r="I105" s="71" t="s">
        <v>3673</v>
      </c>
      <c r="J105" s="71">
        <v>0.3</v>
      </c>
      <c r="K105" s="71">
        <v>1</v>
      </c>
      <c r="L105" s="101">
        <v>0</v>
      </c>
      <c r="M105" s="101">
        <v>0</v>
      </c>
      <c r="N105" s="120" t="str">
        <f t="shared" si="67"/>
        <v/>
      </c>
      <c r="O105" s="120">
        <f t="shared" si="68"/>
        <v>0</v>
      </c>
      <c r="P105" s="71" t="s">
        <v>3674</v>
      </c>
      <c r="Q105" s="71" t="s">
        <v>3675</v>
      </c>
      <c r="R105" s="71"/>
      <c r="S105" s="71"/>
      <c r="T105" s="71"/>
      <c r="U105" s="71"/>
      <c r="V105" s="71"/>
      <c r="W105" s="101">
        <v>0</v>
      </c>
      <c r="X105" s="101">
        <v>0</v>
      </c>
      <c r="Y105" s="101">
        <v>0</v>
      </c>
      <c r="Z105" s="101">
        <v>1</v>
      </c>
      <c r="AA105" s="101">
        <v>0</v>
      </c>
      <c r="AB105" s="101">
        <v>0</v>
      </c>
      <c r="AC105" s="101">
        <v>0</v>
      </c>
      <c r="AD105" s="101">
        <v>1</v>
      </c>
      <c r="AE105" s="101">
        <v>0</v>
      </c>
      <c r="AF105" s="101"/>
      <c r="AG105" s="101"/>
      <c r="AH105" s="101"/>
      <c r="AI105" s="109">
        <v>0</v>
      </c>
      <c r="AJ105" s="109" t="s">
        <v>4450</v>
      </c>
      <c r="AK105" s="109" t="s">
        <v>4450</v>
      </c>
      <c r="AL105" s="109" t="s">
        <v>4450</v>
      </c>
      <c r="AM105" s="9" t="s">
        <v>4289</v>
      </c>
      <c r="AN105" s="9"/>
      <c r="AO105" s="9"/>
      <c r="AP105" s="9"/>
      <c r="AQ105" s="2" t="s">
        <v>4450</v>
      </c>
      <c r="AR105" s="110" t="s">
        <v>4450</v>
      </c>
      <c r="AS105" s="110" t="s">
        <v>4450</v>
      </c>
      <c r="AT105" s="110" t="s">
        <v>4450</v>
      </c>
      <c r="AU105" s="110" t="s">
        <v>4450</v>
      </c>
      <c r="AV105" s="110">
        <v>0</v>
      </c>
      <c r="AW105" s="110" t="s">
        <v>4450</v>
      </c>
      <c r="AX105" s="110" t="s">
        <v>4450</v>
      </c>
      <c r="AY105" s="110" t="s">
        <v>4450</v>
      </c>
      <c r="AZ105" s="8" t="s">
        <v>4450</v>
      </c>
      <c r="BA105" s="8" t="s">
        <v>4450</v>
      </c>
      <c r="BB105" s="8" t="s">
        <v>4450</v>
      </c>
      <c r="BC105" s="8" t="s">
        <v>4450</v>
      </c>
      <c r="BD105" s="8" t="s">
        <v>4450</v>
      </c>
      <c r="BE105" s="8" t="s">
        <v>4450</v>
      </c>
      <c r="BF105" s="8" t="s">
        <v>4450</v>
      </c>
      <c r="BG105" s="8">
        <v>1.7999999999999999E-2</v>
      </c>
      <c r="BJ105" s="8">
        <v>0.2</v>
      </c>
      <c r="BK105" s="8">
        <v>0.3</v>
      </c>
      <c r="BL105" s="8">
        <v>1</v>
      </c>
      <c r="BM105" s="8">
        <v>1.7999999999999999E-2</v>
      </c>
      <c r="BN105" s="23">
        <f t="shared" si="69"/>
        <v>0.2</v>
      </c>
      <c r="BO105" s="23">
        <f t="shared" ref="BO105:BQ105" si="102">BK105*BN105</f>
        <v>0.06</v>
      </c>
      <c r="BP105" s="23">
        <f t="shared" si="102"/>
        <v>0.06</v>
      </c>
      <c r="BQ105" s="23">
        <f t="shared" si="102"/>
        <v>1.0799999999999998E-3</v>
      </c>
    </row>
    <row r="106" spans="1:69" ht="20" x14ac:dyDescent="0.35">
      <c r="A106" s="102" t="s">
        <v>13</v>
      </c>
      <c r="B106" s="86">
        <v>32</v>
      </c>
      <c r="C106" s="86" t="s">
        <v>4699</v>
      </c>
      <c r="D106" s="2" t="s">
        <v>3280</v>
      </c>
      <c r="E106" s="2" t="s">
        <v>3238</v>
      </c>
      <c r="F106" s="244"/>
      <c r="G106" s="71" t="s">
        <v>3179</v>
      </c>
      <c r="H106" s="71" t="s">
        <v>3676</v>
      </c>
      <c r="I106" s="71" t="s">
        <v>3677</v>
      </c>
      <c r="J106" s="71">
        <v>0.5</v>
      </c>
      <c r="K106" s="71">
        <v>1</v>
      </c>
      <c r="L106" s="101">
        <v>1</v>
      </c>
      <c r="M106" s="101">
        <v>1</v>
      </c>
      <c r="N106" s="120">
        <f t="shared" si="67"/>
        <v>1</v>
      </c>
      <c r="O106" s="120">
        <f t="shared" si="68"/>
        <v>1</v>
      </c>
      <c r="P106" s="71" t="s">
        <v>3678</v>
      </c>
      <c r="Q106" s="71" t="s">
        <v>3665</v>
      </c>
      <c r="R106" s="71"/>
      <c r="S106" s="71"/>
      <c r="T106" s="71"/>
      <c r="U106" s="71"/>
      <c r="V106" s="71"/>
      <c r="W106" s="101">
        <v>1</v>
      </c>
      <c r="X106" s="101">
        <v>0</v>
      </c>
      <c r="Y106" s="101">
        <v>0</v>
      </c>
      <c r="Z106" s="101">
        <v>0</v>
      </c>
      <c r="AA106" s="101">
        <v>1</v>
      </c>
      <c r="AB106" s="101">
        <v>1</v>
      </c>
      <c r="AC106" s="101">
        <v>1</v>
      </c>
      <c r="AD106" s="101">
        <v>1</v>
      </c>
      <c r="AE106" s="101">
        <v>1</v>
      </c>
      <c r="AF106" s="101"/>
      <c r="AG106" s="101"/>
      <c r="AH106" s="101"/>
      <c r="AI106" s="109">
        <v>1</v>
      </c>
      <c r="AJ106" s="109" t="s">
        <v>4450</v>
      </c>
      <c r="AK106" s="109" t="s">
        <v>4450</v>
      </c>
      <c r="AL106" s="109" t="s">
        <v>4450</v>
      </c>
      <c r="AM106" s="9" t="s">
        <v>4290</v>
      </c>
      <c r="AN106" s="9"/>
      <c r="AO106" s="9"/>
      <c r="AP106" s="9"/>
      <c r="AQ106" s="2">
        <v>1.2E-2</v>
      </c>
      <c r="AR106" s="110">
        <v>1</v>
      </c>
      <c r="AS106" s="110" t="s">
        <v>4450</v>
      </c>
      <c r="AT106" s="110" t="s">
        <v>4450</v>
      </c>
      <c r="AU106" s="110" t="s">
        <v>4450</v>
      </c>
      <c r="AV106" s="110">
        <v>1</v>
      </c>
      <c r="AW106" s="110" t="s">
        <v>4450</v>
      </c>
      <c r="AX106" s="110" t="s">
        <v>4450</v>
      </c>
      <c r="AY106" s="110" t="s">
        <v>4450</v>
      </c>
      <c r="AZ106" s="8">
        <v>1.2E-2</v>
      </c>
      <c r="BA106" s="8" t="s">
        <v>4450</v>
      </c>
      <c r="BB106" s="8" t="s">
        <v>4450</v>
      </c>
      <c r="BC106" s="8" t="s">
        <v>4450</v>
      </c>
      <c r="BD106" s="8">
        <v>1.2E-2</v>
      </c>
      <c r="BE106" s="8" t="s">
        <v>4450</v>
      </c>
      <c r="BF106" s="8" t="s">
        <v>4450</v>
      </c>
      <c r="BG106" s="8" t="s">
        <v>4450</v>
      </c>
      <c r="BJ106" s="8">
        <v>0.2</v>
      </c>
      <c r="BK106" s="8">
        <v>0.4</v>
      </c>
      <c r="BL106" s="8">
        <v>0.3</v>
      </c>
      <c r="BM106" s="8">
        <v>1.2E-2</v>
      </c>
      <c r="BN106" s="23">
        <f t="shared" si="69"/>
        <v>0.2</v>
      </c>
      <c r="BO106" s="23">
        <f t="shared" ref="BO106:BQ106" si="103">BK106*BN106</f>
        <v>8.0000000000000016E-2</v>
      </c>
      <c r="BP106" s="23">
        <f t="shared" si="103"/>
        <v>2.4000000000000004E-2</v>
      </c>
      <c r="BQ106" s="23">
        <f t="shared" si="103"/>
        <v>2.8800000000000006E-4</v>
      </c>
    </row>
    <row r="107" spans="1:69" ht="20" x14ac:dyDescent="0.35">
      <c r="A107" s="102" t="s">
        <v>13</v>
      </c>
      <c r="B107" s="86">
        <v>33</v>
      </c>
      <c r="C107" s="86" t="s">
        <v>4700</v>
      </c>
      <c r="D107" s="2" t="s">
        <v>3280</v>
      </c>
      <c r="E107" s="2" t="s">
        <v>3238</v>
      </c>
      <c r="F107" s="244"/>
      <c r="G107" s="71" t="s">
        <v>3179</v>
      </c>
      <c r="H107" s="71" t="s">
        <v>3679</v>
      </c>
      <c r="I107" s="71" t="s">
        <v>3680</v>
      </c>
      <c r="J107" s="71">
        <v>0.5</v>
      </c>
      <c r="K107" s="71">
        <v>1</v>
      </c>
      <c r="L107" s="101">
        <v>1</v>
      </c>
      <c r="M107" s="101">
        <v>1</v>
      </c>
      <c r="N107" s="120">
        <f t="shared" si="67"/>
        <v>1</v>
      </c>
      <c r="O107" s="120">
        <f t="shared" si="68"/>
        <v>1</v>
      </c>
      <c r="P107" s="71" t="s">
        <v>3681</v>
      </c>
      <c r="Q107" s="71" t="s">
        <v>3665</v>
      </c>
      <c r="R107" s="71"/>
      <c r="S107" s="71"/>
      <c r="T107" s="71"/>
      <c r="U107" s="71"/>
      <c r="V107" s="71"/>
      <c r="W107" s="101">
        <v>1</v>
      </c>
      <c r="X107" s="101">
        <v>0</v>
      </c>
      <c r="Y107" s="101">
        <v>0</v>
      </c>
      <c r="Z107" s="101">
        <v>0</v>
      </c>
      <c r="AA107" s="101">
        <v>1</v>
      </c>
      <c r="AB107" s="101">
        <v>1</v>
      </c>
      <c r="AC107" s="101">
        <v>1</v>
      </c>
      <c r="AD107" s="101">
        <v>1</v>
      </c>
      <c r="AE107" s="101">
        <v>1</v>
      </c>
      <c r="AF107" s="101"/>
      <c r="AG107" s="101"/>
      <c r="AH107" s="101"/>
      <c r="AI107" s="109">
        <v>1</v>
      </c>
      <c r="AJ107" s="109" t="s">
        <v>4450</v>
      </c>
      <c r="AK107" s="109" t="s">
        <v>4450</v>
      </c>
      <c r="AL107" s="109" t="s">
        <v>4450</v>
      </c>
      <c r="AM107" s="9" t="s">
        <v>4290</v>
      </c>
      <c r="AN107" s="9"/>
      <c r="AO107" s="9"/>
      <c r="AP107" s="9"/>
      <c r="AQ107" s="2">
        <v>1.2E-2</v>
      </c>
      <c r="AR107" s="110">
        <v>1</v>
      </c>
      <c r="AS107" s="110" t="s">
        <v>4450</v>
      </c>
      <c r="AT107" s="110" t="s">
        <v>4450</v>
      </c>
      <c r="AU107" s="110" t="s">
        <v>4450</v>
      </c>
      <c r="AV107" s="110">
        <v>1</v>
      </c>
      <c r="AW107" s="110" t="s">
        <v>4450</v>
      </c>
      <c r="AX107" s="110" t="s">
        <v>4450</v>
      </c>
      <c r="AY107" s="110" t="s">
        <v>4450</v>
      </c>
      <c r="AZ107" s="8">
        <v>1.2E-2</v>
      </c>
      <c r="BA107" s="8" t="s">
        <v>4450</v>
      </c>
      <c r="BB107" s="8" t="s">
        <v>4450</v>
      </c>
      <c r="BC107" s="8" t="s">
        <v>4450</v>
      </c>
      <c r="BD107" s="8">
        <v>1.2E-2</v>
      </c>
      <c r="BE107" s="8" t="s">
        <v>4450</v>
      </c>
      <c r="BF107" s="8" t="s">
        <v>4450</v>
      </c>
      <c r="BG107" s="8" t="s">
        <v>4450</v>
      </c>
      <c r="BJ107" s="8">
        <v>0.2</v>
      </c>
      <c r="BK107" s="8">
        <v>0.4</v>
      </c>
      <c r="BL107" s="8">
        <v>0.3</v>
      </c>
      <c r="BM107" s="8">
        <v>1.2E-2</v>
      </c>
      <c r="BN107" s="23">
        <f t="shared" si="69"/>
        <v>0.2</v>
      </c>
      <c r="BO107" s="23">
        <f t="shared" ref="BO107:BQ107" si="104">BK107*BN107</f>
        <v>8.0000000000000016E-2</v>
      </c>
      <c r="BP107" s="23">
        <f t="shared" si="104"/>
        <v>2.4000000000000004E-2</v>
      </c>
      <c r="BQ107" s="23">
        <f t="shared" si="104"/>
        <v>2.8800000000000006E-4</v>
      </c>
    </row>
    <row r="108" spans="1:69" ht="20" x14ac:dyDescent="0.35">
      <c r="A108" s="102" t="s">
        <v>13</v>
      </c>
      <c r="B108" s="86">
        <v>34</v>
      </c>
      <c r="C108" s="86" t="s">
        <v>4701</v>
      </c>
      <c r="D108" s="2" t="s">
        <v>3280</v>
      </c>
      <c r="E108" s="2" t="s">
        <v>3238</v>
      </c>
      <c r="F108" s="244"/>
      <c r="G108" s="71" t="s">
        <v>3180</v>
      </c>
      <c r="H108" s="71" t="s">
        <v>3682</v>
      </c>
      <c r="I108" s="71" t="s">
        <v>3683</v>
      </c>
      <c r="J108" s="71">
        <v>0.3</v>
      </c>
      <c r="K108" s="71">
        <v>11</v>
      </c>
      <c r="L108" s="101">
        <v>0</v>
      </c>
      <c r="M108" s="101">
        <v>0</v>
      </c>
      <c r="N108" s="120" t="str">
        <f t="shared" si="67"/>
        <v/>
      </c>
      <c r="O108" s="120">
        <f t="shared" si="68"/>
        <v>0</v>
      </c>
      <c r="P108" s="71" t="s">
        <v>3684</v>
      </c>
      <c r="Q108" s="71" t="s">
        <v>3665</v>
      </c>
      <c r="R108" s="71"/>
      <c r="S108" s="71"/>
      <c r="T108" s="71"/>
      <c r="U108" s="71"/>
      <c r="V108" s="71"/>
      <c r="W108" s="101">
        <v>0</v>
      </c>
      <c r="X108" s="101">
        <v>11</v>
      </c>
      <c r="Y108" s="101">
        <v>0</v>
      </c>
      <c r="Z108" s="101">
        <v>0</v>
      </c>
      <c r="AA108" s="101">
        <v>0</v>
      </c>
      <c r="AB108" s="101">
        <v>11</v>
      </c>
      <c r="AC108" s="101">
        <v>11</v>
      </c>
      <c r="AD108" s="101">
        <v>11</v>
      </c>
      <c r="AE108" s="101">
        <v>0</v>
      </c>
      <c r="AF108" s="101"/>
      <c r="AG108" s="101"/>
      <c r="AH108" s="101"/>
      <c r="AI108" s="109">
        <v>0</v>
      </c>
      <c r="AJ108" s="109" t="s">
        <v>4450</v>
      </c>
      <c r="AK108" s="109" t="s">
        <v>4450</v>
      </c>
      <c r="AL108" s="109" t="s">
        <v>4450</v>
      </c>
      <c r="AM108" s="9" t="s">
        <v>4289</v>
      </c>
      <c r="AN108" s="9"/>
      <c r="AO108" s="9"/>
      <c r="AP108" s="9"/>
      <c r="AQ108" s="2" t="s">
        <v>4450</v>
      </c>
      <c r="AR108" s="110" t="s">
        <v>4450</v>
      </c>
      <c r="AS108" s="110" t="s">
        <v>4450</v>
      </c>
      <c r="AT108" s="110" t="s">
        <v>4450</v>
      </c>
      <c r="AU108" s="110" t="s">
        <v>4450</v>
      </c>
      <c r="AV108" s="110">
        <v>0</v>
      </c>
      <c r="AW108" s="110" t="s">
        <v>4450</v>
      </c>
      <c r="AX108" s="110" t="s">
        <v>4450</v>
      </c>
      <c r="AY108" s="110" t="s">
        <v>4450</v>
      </c>
      <c r="AZ108" s="8" t="s">
        <v>4450</v>
      </c>
      <c r="BA108" s="8" t="s">
        <v>4450</v>
      </c>
      <c r="BB108" s="8" t="s">
        <v>4450</v>
      </c>
      <c r="BC108" s="8" t="s">
        <v>4450</v>
      </c>
      <c r="BD108" s="8" t="s">
        <v>4450</v>
      </c>
      <c r="BE108" s="8">
        <v>1.6800000000000002E-2</v>
      </c>
      <c r="BF108" s="8" t="s">
        <v>4450</v>
      </c>
      <c r="BG108" s="8" t="s">
        <v>4450</v>
      </c>
      <c r="BJ108" s="8">
        <v>0.2</v>
      </c>
      <c r="BK108" s="8">
        <v>0.4</v>
      </c>
      <c r="BL108" s="8">
        <v>0.7</v>
      </c>
      <c r="BM108" s="8">
        <v>1.6800000000000002E-2</v>
      </c>
      <c r="BN108" s="23">
        <f t="shared" si="69"/>
        <v>0.2</v>
      </c>
      <c r="BO108" s="23">
        <f t="shared" ref="BO108:BQ108" si="105">BK108*BN108</f>
        <v>8.0000000000000016E-2</v>
      </c>
      <c r="BP108" s="23">
        <f t="shared" si="105"/>
        <v>5.6000000000000008E-2</v>
      </c>
      <c r="BQ108" s="23">
        <f t="shared" si="105"/>
        <v>9.4080000000000032E-4</v>
      </c>
    </row>
    <row r="109" spans="1:69" ht="20" x14ac:dyDescent="0.35">
      <c r="A109" s="102" t="s">
        <v>13</v>
      </c>
      <c r="B109" s="86">
        <v>35</v>
      </c>
      <c r="C109" s="86" t="s">
        <v>4702</v>
      </c>
      <c r="D109" s="2" t="s">
        <v>3280</v>
      </c>
      <c r="E109" s="2" t="s">
        <v>3238</v>
      </c>
      <c r="F109" s="244"/>
      <c r="G109" s="71" t="s">
        <v>3180</v>
      </c>
      <c r="H109" s="71" t="s">
        <v>3685</v>
      </c>
      <c r="I109" s="71" t="s">
        <v>3686</v>
      </c>
      <c r="J109" s="71">
        <v>0.7</v>
      </c>
      <c r="K109" s="71">
        <v>4</v>
      </c>
      <c r="L109" s="101">
        <v>1</v>
      </c>
      <c r="M109" s="101">
        <v>1</v>
      </c>
      <c r="N109" s="120">
        <f t="shared" si="67"/>
        <v>1</v>
      </c>
      <c r="O109" s="120">
        <f t="shared" si="68"/>
        <v>0.25</v>
      </c>
      <c r="P109" s="71" t="s">
        <v>3687</v>
      </c>
      <c r="Q109" s="71" t="s">
        <v>3665</v>
      </c>
      <c r="R109" s="71"/>
      <c r="S109" s="71"/>
      <c r="T109" s="71"/>
      <c r="U109" s="71"/>
      <c r="V109" s="71"/>
      <c r="W109" s="101">
        <v>1</v>
      </c>
      <c r="X109" s="101">
        <v>1</v>
      </c>
      <c r="Y109" s="101">
        <v>1</v>
      </c>
      <c r="Z109" s="101">
        <v>1</v>
      </c>
      <c r="AA109" s="101">
        <v>1</v>
      </c>
      <c r="AB109" s="101">
        <v>2</v>
      </c>
      <c r="AC109" s="101">
        <v>3</v>
      </c>
      <c r="AD109" s="101">
        <v>4</v>
      </c>
      <c r="AE109" s="101">
        <v>1</v>
      </c>
      <c r="AF109" s="101"/>
      <c r="AG109" s="101"/>
      <c r="AH109" s="101"/>
      <c r="AI109" s="109">
        <v>1</v>
      </c>
      <c r="AJ109" s="109" t="s">
        <v>4450</v>
      </c>
      <c r="AK109" s="109" t="s">
        <v>4450</v>
      </c>
      <c r="AL109" s="109" t="s">
        <v>4450</v>
      </c>
      <c r="AM109" s="9" t="s">
        <v>4291</v>
      </c>
      <c r="AN109" s="9"/>
      <c r="AO109" s="9"/>
      <c r="AP109" s="9"/>
      <c r="AQ109" s="2">
        <v>3.9199999999999999E-2</v>
      </c>
      <c r="AR109" s="110">
        <v>1</v>
      </c>
      <c r="AS109" s="110" t="s">
        <v>4450</v>
      </c>
      <c r="AT109" s="110" t="s">
        <v>4450</v>
      </c>
      <c r="AU109" s="110" t="s">
        <v>4450</v>
      </c>
      <c r="AV109" s="110">
        <v>0.25</v>
      </c>
      <c r="AW109" s="110" t="s">
        <v>4450</v>
      </c>
      <c r="AX109" s="110" t="s">
        <v>4450</v>
      </c>
      <c r="AY109" s="110" t="s">
        <v>4450</v>
      </c>
      <c r="AZ109" s="8">
        <v>3.9199999999999999E-2</v>
      </c>
      <c r="BA109" s="8" t="s">
        <v>4450</v>
      </c>
      <c r="BB109" s="8" t="s">
        <v>4450</v>
      </c>
      <c r="BC109" s="8" t="s">
        <v>4450</v>
      </c>
      <c r="BD109" s="8">
        <v>3.9199999999999999E-2</v>
      </c>
      <c r="BE109" s="8">
        <v>3.9199999999999999E-2</v>
      </c>
      <c r="BF109" s="8">
        <v>3.9199999999999999E-2</v>
      </c>
      <c r="BG109" s="8">
        <v>3.9199999999999999E-2</v>
      </c>
      <c r="BJ109" s="8">
        <v>0.2</v>
      </c>
      <c r="BK109" s="8">
        <v>0.4</v>
      </c>
      <c r="BL109" s="8">
        <v>0.7</v>
      </c>
      <c r="BM109" s="8">
        <v>3.9199999999999999E-2</v>
      </c>
      <c r="BN109" s="23">
        <f t="shared" si="69"/>
        <v>0.2</v>
      </c>
      <c r="BO109" s="23">
        <f t="shared" ref="BO109:BQ109" si="106">BK109*BN109</f>
        <v>8.0000000000000016E-2</v>
      </c>
      <c r="BP109" s="23">
        <f t="shared" si="106"/>
        <v>5.6000000000000008E-2</v>
      </c>
      <c r="BQ109" s="23">
        <f t="shared" si="106"/>
        <v>2.1952000000000004E-3</v>
      </c>
    </row>
    <row r="110" spans="1:69" ht="20" x14ac:dyDescent="0.35">
      <c r="A110" s="102" t="s">
        <v>13</v>
      </c>
      <c r="B110" s="86">
        <v>36</v>
      </c>
      <c r="C110" s="86" t="s">
        <v>4703</v>
      </c>
      <c r="D110" s="2" t="s">
        <v>3280</v>
      </c>
      <c r="E110" s="2" t="s">
        <v>3239</v>
      </c>
      <c r="F110" s="244"/>
      <c r="G110" s="71" t="s">
        <v>3181</v>
      </c>
      <c r="H110" s="71" t="s">
        <v>3688</v>
      </c>
      <c r="I110" s="71" t="s">
        <v>3689</v>
      </c>
      <c r="J110" s="71">
        <v>0.35</v>
      </c>
      <c r="K110" s="71">
        <v>1</v>
      </c>
      <c r="L110" s="101">
        <v>1</v>
      </c>
      <c r="M110" s="101">
        <v>1</v>
      </c>
      <c r="N110" s="120">
        <f t="shared" si="67"/>
        <v>1</v>
      </c>
      <c r="O110" s="120">
        <f t="shared" si="68"/>
        <v>1</v>
      </c>
      <c r="P110" s="71" t="s">
        <v>3690</v>
      </c>
      <c r="Q110" s="71" t="s">
        <v>3691</v>
      </c>
      <c r="R110" s="71"/>
      <c r="S110" s="71"/>
      <c r="T110" s="71"/>
      <c r="U110" s="71"/>
      <c r="V110" s="71"/>
      <c r="W110" s="101">
        <v>1</v>
      </c>
      <c r="X110" s="101">
        <v>0</v>
      </c>
      <c r="Y110" s="101">
        <v>0</v>
      </c>
      <c r="Z110" s="101">
        <v>0</v>
      </c>
      <c r="AA110" s="101">
        <v>1</v>
      </c>
      <c r="AB110" s="101">
        <v>1</v>
      </c>
      <c r="AC110" s="101">
        <v>1</v>
      </c>
      <c r="AD110" s="101">
        <v>1</v>
      </c>
      <c r="AE110" s="101">
        <v>1</v>
      </c>
      <c r="AF110" s="101"/>
      <c r="AG110" s="101"/>
      <c r="AH110" s="101"/>
      <c r="AI110" s="109">
        <v>1</v>
      </c>
      <c r="AJ110" s="109" t="s">
        <v>4450</v>
      </c>
      <c r="AK110" s="109" t="s">
        <v>4450</v>
      </c>
      <c r="AL110" s="109" t="s">
        <v>4450</v>
      </c>
      <c r="AM110" s="9" t="s">
        <v>4292</v>
      </c>
      <c r="AN110" s="9"/>
      <c r="AO110" s="9"/>
      <c r="AP110" s="9"/>
      <c r="AQ110" s="2">
        <v>6.3E-3</v>
      </c>
      <c r="AR110" s="110">
        <v>1</v>
      </c>
      <c r="AS110" s="110" t="s">
        <v>4450</v>
      </c>
      <c r="AT110" s="110" t="s">
        <v>4450</v>
      </c>
      <c r="AU110" s="110" t="s">
        <v>4450</v>
      </c>
      <c r="AV110" s="110">
        <v>1</v>
      </c>
      <c r="AW110" s="110" t="s">
        <v>4450</v>
      </c>
      <c r="AX110" s="110" t="s">
        <v>4450</v>
      </c>
      <c r="AY110" s="110" t="s">
        <v>4450</v>
      </c>
      <c r="AZ110" s="8">
        <v>6.3E-3</v>
      </c>
      <c r="BA110" s="8" t="s">
        <v>4450</v>
      </c>
      <c r="BB110" s="8" t="s">
        <v>4450</v>
      </c>
      <c r="BC110" s="8" t="s">
        <v>4450</v>
      </c>
      <c r="BD110" s="8">
        <v>6.3E-3</v>
      </c>
      <c r="BE110" s="8" t="s">
        <v>4450</v>
      </c>
      <c r="BF110" s="8" t="s">
        <v>4450</v>
      </c>
      <c r="BG110" s="8" t="s">
        <v>4450</v>
      </c>
      <c r="BJ110" s="8">
        <v>0.2</v>
      </c>
      <c r="BK110" s="8">
        <v>0.3</v>
      </c>
      <c r="BL110" s="8">
        <v>0.3</v>
      </c>
      <c r="BM110" s="8">
        <v>6.3E-3</v>
      </c>
      <c r="BN110" s="23">
        <f t="shared" si="69"/>
        <v>0.2</v>
      </c>
      <c r="BO110" s="23">
        <f t="shared" ref="BO110:BQ110" si="107">BK110*BN110</f>
        <v>0.06</v>
      </c>
      <c r="BP110" s="23">
        <f t="shared" si="107"/>
        <v>1.7999999999999999E-2</v>
      </c>
      <c r="BQ110" s="23">
        <f t="shared" si="107"/>
        <v>1.1339999999999999E-4</v>
      </c>
    </row>
    <row r="111" spans="1:69" ht="20" x14ac:dyDescent="0.35">
      <c r="A111" s="102" t="s">
        <v>13</v>
      </c>
      <c r="B111" s="86">
        <v>37</v>
      </c>
      <c r="C111" s="86" t="s">
        <v>4704</v>
      </c>
      <c r="D111" s="2" t="s">
        <v>3280</v>
      </c>
      <c r="E111" s="2" t="s">
        <v>3239</v>
      </c>
      <c r="F111" s="244"/>
      <c r="G111" s="71" t="s">
        <v>3181</v>
      </c>
      <c r="H111" s="71" t="s">
        <v>3692</v>
      </c>
      <c r="I111" s="71" t="s">
        <v>3693</v>
      </c>
      <c r="J111" s="71">
        <v>0.5</v>
      </c>
      <c r="K111" s="71">
        <v>1</v>
      </c>
      <c r="L111" s="101">
        <v>0</v>
      </c>
      <c r="M111" s="101">
        <v>1</v>
      </c>
      <c r="N111" s="120" t="str">
        <f t="shared" si="67"/>
        <v/>
      </c>
      <c r="O111" s="120">
        <f t="shared" si="68"/>
        <v>1</v>
      </c>
      <c r="P111" s="71" t="s">
        <v>3694</v>
      </c>
      <c r="Q111" s="71" t="s">
        <v>3691</v>
      </c>
      <c r="R111" s="71"/>
      <c r="S111" s="71"/>
      <c r="T111" s="71"/>
      <c r="U111" s="71"/>
      <c r="V111" s="71"/>
      <c r="W111" s="101">
        <v>0</v>
      </c>
      <c r="X111" s="101">
        <v>1</v>
      </c>
      <c r="Y111" s="101">
        <v>0</v>
      </c>
      <c r="Z111" s="101">
        <v>0</v>
      </c>
      <c r="AA111" s="101">
        <v>0</v>
      </c>
      <c r="AB111" s="101">
        <v>1</v>
      </c>
      <c r="AC111" s="101">
        <v>1</v>
      </c>
      <c r="AD111" s="101">
        <v>1</v>
      </c>
      <c r="AE111" s="101">
        <v>1</v>
      </c>
      <c r="AF111" s="101"/>
      <c r="AG111" s="101"/>
      <c r="AH111" s="101"/>
      <c r="AI111" s="109">
        <v>1</v>
      </c>
      <c r="AJ111" s="109" t="s">
        <v>4450</v>
      </c>
      <c r="AK111" s="109" t="s">
        <v>4450</v>
      </c>
      <c r="AL111" s="109" t="s">
        <v>4450</v>
      </c>
      <c r="AM111" s="9" t="s">
        <v>4293</v>
      </c>
      <c r="AN111" s="9"/>
      <c r="AO111" s="9"/>
      <c r="AP111" s="9"/>
      <c r="AQ111" s="2" t="s">
        <v>4450</v>
      </c>
      <c r="AR111" s="110" t="s">
        <v>4450</v>
      </c>
      <c r="AS111" s="110" t="s">
        <v>4450</v>
      </c>
      <c r="AT111" s="110" t="s">
        <v>4450</v>
      </c>
      <c r="AU111" s="110" t="s">
        <v>4450</v>
      </c>
      <c r="AV111" s="110">
        <v>1</v>
      </c>
      <c r="AW111" s="110" t="s">
        <v>4450</v>
      </c>
      <c r="AX111" s="110" t="s">
        <v>4450</v>
      </c>
      <c r="AY111" s="110" t="s">
        <v>4450</v>
      </c>
      <c r="AZ111" s="8" t="s">
        <v>4450</v>
      </c>
      <c r="BA111" s="8" t="s">
        <v>4450</v>
      </c>
      <c r="BB111" s="8" t="s">
        <v>4450</v>
      </c>
      <c r="BC111" s="8" t="s">
        <v>4450</v>
      </c>
      <c r="BD111" s="8" t="s">
        <v>4450</v>
      </c>
      <c r="BE111" s="8">
        <v>8.9999999999999993E-3</v>
      </c>
      <c r="BF111" s="8" t="s">
        <v>4450</v>
      </c>
      <c r="BG111" s="8" t="s">
        <v>4450</v>
      </c>
      <c r="BJ111" s="8">
        <v>0.2</v>
      </c>
      <c r="BK111" s="8">
        <v>0.3</v>
      </c>
      <c r="BL111" s="8">
        <v>0.3</v>
      </c>
      <c r="BM111" s="8">
        <v>8.9999999999999993E-3</v>
      </c>
      <c r="BN111" s="23">
        <f t="shared" si="69"/>
        <v>0.2</v>
      </c>
      <c r="BO111" s="23">
        <f t="shared" ref="BO111:BQ111" si="108">BK111*BN111</f>
        <v>0.06</v>
      </c>
      <c r="BP111" s="23">
        <f t="shared" si="108"/>
        <v>1.7999999999999999E-2</v>
      </c>
      <c r="BQ111" s="23">
        <f t="shared" si="108"/>
        <v>1.6199999999999998E-4</v>
      </c>
    </row>
    <row r="112" spans="1:69" ht="20" x14ac:dyDescent="0.35">
      <c r="A112" s="102" t="s">
        <v>13</v>
      </c>
      <c r="B112" s="86">
        <v>38</v>
      </c>
      <c r="C112" s="86" t="s">
        <v>4705</v>
      </c>
      <c r="D112" s="2" t="s">
        <v>3280</v>
      </c>
      <c r="E112" s="2" t="s">
        <v>3239</v>
      </c>
      <c r="F112" s="244"/>
      <c r="G112" s="71" t="s">
        <v>3181</v>
      </c>
      <c r="H112" s="71" t="s">
        <v>3695</v>
      </c>
      <c r="I112" s="71" t="s">
        <v>3696</v>
      </c>
      <c r="J112" s="71">
        <v>0.15</v>
      </c>
      <c r="K112" s="71">
        <v>1</v>
      </c>
      <c r="L112" s="101">
        <v>1</v>
      </c>
      <c r="M112" s="101">
        <v>1</v>
      </c>
      <c r="N112" s="120">
        <f t="shared" si="67"/>
        <v>1</v>
      </c>
      <c r="O112" s="120">
        <f t="shared" si="68"/>
        <v>1</v>
      </c>
      <c r="P112" s="71" t="s">
        <v>3697</v>
      </c>
      <c r="Q112" s="71" t="s">
        <v>3698</v>
      </c>
      <c r="R112" s="71"/>
      <c r="S112" s="71"/>
      <c r="T112" s="71"/>
      <c r="U112" s="71"/>
      <c r="V112" s="71"/>
      <c r="W112" s="101">
        <v>1</v>
      </c>
      <c r="X112" s="101">
        <v>0</v>
      </c>
      <c r="Y112" s="101">
        <v>0</v>
      </c>
      <c r="Z112" s="101">
        <v>0</v>
      </c>
      <c r="AA112" s="101">
        <v>1</v>
      </c>
      <c r="AB112" s="101">
        <v>1</v>
      </c>
      <c r="AC112" s="101">
        <v>1</v>
      </c>
      <c r="AD112" s="101">
        <v>1</v>
      </c>
      <c r="AE112" s="101">
        <v>1</v>
      </c>
      <c r="AF112" s="101"/>
      <c r="AG112" s="101"/>
      <c r="AH112" s="101"/>
      <c r="AI112" s="109">
        <v>1</v>
      </c>
      <c r="AJ112" s="109" t="s">
        <v>4450</v>
      </c>
      <c r="AK112" s="109" t="s">
        <v>4450</v>
      </c>
      <c r="AL112" s="109" t="s">
        <v>4450</v>
      </c>
      <c r="AM112" s="9" t="s">
        <v>4294</v>
      </c>
      <c r="AN112" s="9"/>
      <c r="AO112" s="9"/>
      <c r="AP112" s="9"/>
      <c r="AQ112" s="2">
        <v>2.7000000000000001E-3</v>
      </c>
      <c r="AR112" s="110">
        <v>1</v>
      </c>
      <c r="AS112" s="110" t="s">
        <v>4450</v>
      </c>
      <c r="AT112" s="110" t="s">
        <v>4450</v>
      </c>
      <c r="AU112" s="110" t="s">
        <v>4450</v>
      </c>
      <c r="AV112" s="110">
        <v>1</v>
      </c>
      <c r="AW112" s="110" t="s">
        <v>4450</v>
      </c>
      <c r="AX112" s="110" t="s">
        <v>4450</v>
      </c>
      <c r="AY112" s="110" t="s">
        <v>4450</v>
      </c>
      <c r="AZ112" s="8">
        <v>2.7000000000000001E-3</v>
      </c>
      <c r="BA112" s="8" t="s">
        <v>4450</v>
      </c>
      <c r="BB112" s="8" t="s">
        <v>4450</v>
      </c>
      <c r="BC112" s="8" t="s">
        <v>4450</v>
      </c>
      <c r="BD112" s="8">
        <v>2.7000000000000001E-3</v>
      </c>
      <c r="BE112" s="8" t="s">
        <v>4450</v>
      </c>
      <c r="BF112" s="8" t="s">
        <v>4450</v>
      </c>
      <c r="BG112" s="8" t="s">
        <v>4450</v>
      </c>
      <c r="BJ112" s="8">
        <v>0.2</v>
      </c>
      <c r="BK112" s="8">
        <v>0.3</v>
      </c>
      <c r="BL112" s="8">
        <v>0.3</v>
      </c>
      <c r="BM112" s="8">
        <v>2.7000000000000001E-3</v>
      </c>
      <c r="BN112" s="23">
        <f t="shared" si="69"/>
        <v>0.2</v>
      </c>
      <c r="BO112" s="23">
        <f t="shared" ref="BO112:BQ112" si="109">BK112*BN112</f>
        <v>0.06</v>
      </c>
      <c r="BP112" s="23">
        <f t="shared" si="109"/>
        <v>1.7999999999999999E-2</v>
      </c>
      <c r="BQ112" s="23">
        <f t="shared" si="109"/>
        <v>4.8600000000000002E-5</v>
      </c>
    </row>
    <row r="113" spans="1:69" ht="20" x14ac:dyDescent="0.35">
      <c r="A113" s="102" t="s">
        <v>13</v>
      </c>
      <c r="B113" s="86">
        <v>39</v>
      </c>
      <c r="C113" s="86" t="s">
        <v>4706</v>
      </c>
      <c r="D113" s="2" t="s">
        <v>3280</v>
      </c>
      <c r="E113" s="2" t="s">
        <v>3239</v>
      </c>
      <c r="F113" s="244"/>
      <c r="G113" s="71" t="s">
        <v>3182</v>
      </c>
      <c r="H113" s="71" t="s">
        <v>3699</v>
      </c>
      <c r="I113" s="71" t="s">
        <v>3700</v>
      </c>
      <c r="J113" s="71">
        <v>0.8</v>
      </c>
      <c r="K113" s="71">
        <v>1</v>
      </c>
      <c r="L113" s="101">
        <v>0</v>
      </c>
      <c r="M113" s="101">
        <v>0</v>
      </c>
      <c r="N113" s="120" t="str">
        <f t="shared" si="67"/>
        <v/>
      </c>
      <c r="O113" s="120">
        <f t="shared" si="68"/>
        <v>0</v>
      </c>
      <c r="P113" s="71" t="s">
        <v>3701</v>
      </c>
      <c r="Q113" s="71" t="s">
        <v>3702</v>
      </c>
      <c r="R113" s="71"/>
      <c r="S113" s="71"/>
      <c r="T113" s="71"/>
      <c r="U113" s="71"/>
      <c r="V113" s="71"/>
      <c r="W113" s="101">
        <v>0</v>
      </c>
      <c r="X113" s="101">
        <v>1</v>
      </c>
      <c r="Y113" s="101">
        <v>0</v>
      </c>
      <c r="Z113" s="101">
        <v>0</v>
      </c>
      <c r="AA113" s="101">
        <v>0</v>
      </c>
      <c r="AB113" s="101">
        <v>1</v>
      </c>
      <c r="AC113" s="101">
        <v>1</v>
      </c>
      <c r="AD113" s="101">
        <v>1</v>
      </c>
      <c r="AE113" s="101">
        <v>0</v>
      </c>
      <c r="AF113" s="101"/>
      <c r="AG113" s="101"/>
      <c r="AH113" s="101"/>
      <c r="AI113" s="109">
        <v>0</v>
      </c>
      <c r="AJ113" s="109" t="s">
        <v>4450</v>
      </c>
      <c r="AK113" s="109" t="s">
        <v>4450</v>
      </c>
      <c r="AL113" s="109" t="s">
        <v>4450</v>
      </c>
      <c r="AM113" s="9" t="s">
        <v>4289</v>
      </c>
      <c r="AN113" s="9"/>
      <c r="AO113" s="9"/>
      <c r="AP113" s="9"/>
      <c r="AQ113" s="2" t="s">
        <v>4450</v>
      </c>
      <c r="AR113" s="110" t="s">
        <v>4450</v>
      </c>
      <c r="AS113" s="110" t="s">
        <v>4450</v>
      </c>
      <c r="AT113" s="110" t="s">
        <v>4450</v>
      </c>
      <c r="AU113" s="110" t="s">
        <v>4450</v>
      </c>
      <c r="AV113" s="110">
        <v>0</v>
      </c>
      <c r="AW113" s="110" t="s">
        <v>4450</v>
      </c>
      <c r="AX113" s="110" t="s">
        <v>4450</v>
      </c>
      <c r="AY113" s="110" t="s">
        <v>4450</v>
      </c>
      <c r="AZ113" s="8" t="s">
        <v>4450</v>
      </c>
      <c r="BA113" s="8" t="s">
        <v>4450</v>
      </c>
      <c r="BB113" s="8" t="s">
        <v>4450</v>
      </c>
      <c r="BC113" s="8" t="s">
        <v>4450</v>
      </c>
      <c r="BD113" s="8" t="s">
        <v>4450</v>
      </c>
      <c r="BE113" s="8">
        <v>3.3599999999999998E-2</v>
      </c>
      <c r="BF113" s="8" t="s">
        <v>4450</v>
      </c>
      <c r="BG113" s="8" t="s">
        <v>4450</v>
      </c>
      <c r="BJ113" s="8">
        <v>0.2</v>
      </c>
      <c r="BK113" s="8">
        <v>0.3</v>
      </c>
      <c r="BL113" s="8">
        <v>0.7</v>
      </c>
      <c r="BM113" s="8">
        <v>3.3599999999999998E-2</v>
      </c>
      <c r="BN113" s="23">
        <f t="shared" si="69"/>
        <v>0.2</v>
      </c>
      <c r="BO113" s="23">
        <f t="shared" ref="BO113:BQ113" si="110">BK113*BN113</f>
        <v>0.06</v>
      </c>
      <c r="BP113" s="23">
        <f t="shared" si="110"/>
        <v>4.1999999999999996E-2</v>
      </c>
      <c r="BQ113" s="23">
        <f t="shared" si="110"/>
        <v>1.4111999999999998E-3</v>
      </c>
    </row>
    <row r="114" spans="1:69" x14ac:dyDescent="0.35">
      <c r="A114" s="102" t="s">
        <v>13</v>
      </c>
      <c r="B114" s="86">
        <v>40</v>
      </c>
      <c r="C114" s="86" t="s">
        <v>4707</v>
      </c>
      <c r="D114" s="2" t="s">
        <v>3280</v>
      </c>
      <c r="E114" s="2" t="s">
        <v>3239</v>
      </c>
      <c r="F114" s="244"/>
      <c r="G114" s="71" t="s">
        <v>3182</v>
      </c>
      <c r="H114" s="71" t="s">
        <v>3703</v>
      </c>
      <c r="I114" s="71" t="s">
        <v>3704</v>
      </c>
      <c r="J114" s="71">
        <v>0.2</v>
      </c>
      <c r="K114" s="71">
        <v>1</v>
      </c>
      <c r="L114" s="101">
        <v>0</v>
      </c>
      <c r="M114" s="101">
        <v>0</v>
      </c>
      <c r="N114" s="120" t="str">
        <f t="shared" si="67"/>
        <v/>
      </c>
      <c r="O114" s="120">
        <f t="shared" si="68"/>
        <v>0</v>
      </c>
      <c r="P114" s="71" t="s">
        <v>3705</v>
      </c>
      <c r="Q114" s="71" t="s">
        <v>3698</v>
      </c>
      <c r="R114" s="71"/>
      <c r="S114" s="71"/>
      <c r="T114" s="71"/>
      <c r="U114" s="71"/>
      <c r="V114" s="71"/>
      <c r="W114" s="101">
        <v>0</v>
      </c>
      <c r="X114" s="101">
        <v>1</v>
      </c>
      <c r="Y114" s="101">
        <v>0</v>
      </c>
      <c r="Z114" s="101">
        <v>0</v>
      </c>
      <c r="AA114" s="101">
        <v>0</v>
      </c>
      <c r="AB114" s="101">
        <v>1</v>
      </c>
      <c r="AC114" s="101">
        <v>1</v>
      </c>
      <c r="AD114" s="101">
        <v>1</v>
      </c>
      <c r="AE114" s="101">
        <v>0</v>
      </c>
      <c r="AF114" s="101"/>
      <c r="AG114" s="101"/>
      <c r="AH114" s="101"/>
      <c r="AI114" s="109">
        <v>0</v>
      </c>
      <c r="AJ114" s="109" t="s">
        <v>4450</v>
      </c>
      <c r="AK114" s="109" t="s">
        <v>4450</v>
      </c>
      <c r="AL114" s="109" t="s">
        <v>4450</v>
      </c>
      <c r="AM114" s="9" t="s">
        <v>4289</v>
      </c>
      <c r="AN114" s="9"/>
      <c r="AO114" s="9"/>
      <c r="AP114" s="9"/>
      <c r="AQ114" s="2" t="s">
        <v>4450</v>
      </c>
      <c r="AR114" s="110" t="s">
        <v>4450</v>
      </c>
      <c r="AS114" s="110" t="s">
        <v>4450</v>
      </c>
      <c r="AT114" s="110" t="s">
        <v>4450</v>
      </c>
      <c r="AU114" s="110" t="s">
        <v>4450</v>
      </c>
      <c r="AV114" s="110">
        <v>0</v>
      </c>
      <c r="AW114" s="110" t="s">
        <v>4450</v>
      </c>
      <c r="AX114" s="110" t="s">
        <v>4450</v>
      </c>
      <c r="AY114" s="110" t="s">
        <v>4450</v>
      </c>
      <c r="AZ114" s="8" t="s">
        <v>4450</v>
      </c>
      <c r="BA114" s="8" t="s">
        <v>4450</v>
      </c>
      <c r="BB114" s="8" t="s">
        <v>4450</v>
      </c>
      <c r="BC114" s="8" t="s">
        <v>4450</v>
      </c>
      <c r="BD114" s="8" t="s">
        <v>4450</v>
      </c>
      <c r="BE114" s="8">
        <v>8.3999999999999995E-3</v>
      </c>
      <c r="BF114" s="8" t="s">
        <v>4450</v>
      </c>
      <c r="BG114" s="8" t="s">
        <v>4450</v>
      </c>
      <c r="BJ114" s="8">
        <v>0.2</v>
      </c>
      <c r="BK114" s="8">
        <v>0.3</v>
      </c>
      <c r="BL114" s="8">
        <v>0.7</v>
      </c>
      <c r="BM114" s="8">
        <v>8.3999999999999995E-3</v>
      </c>
      <c r="BN114" s="23">
        <f t="shared" si="69"/>
        <v>0.2</v>
      </c>
      <c r="BO114" s="23">
        <f t="shared" ref="BO114:BQ114" si="111">BK114*BN114</f>
        <v>0.06</v>
      </c>
      <c r="BP114" s="23">
        <f t="shared" si="111"/>
        <v>4.1999999999999996E-2</v>
      </c>
      <c r="BQ114" s="23">
        <f t="shared" si="111"/>
        <v>3.5279999999999996E-4</v>
      </c>
    </row>
    <row r="115" spans="1:69" x14ac:dyDescent="0.35">
      <c r="A115" s="102" t="s">
        <v>13</v>
      </c>
      <c r="B115" s="86">
        <v>41</v>
      </c>
      <c r="C115" s="86" t="s">
        <v>4708</v>
      </c>
      <c r="D115" s="2" t="s">
        <v>3281</v>
      </c>
      <c r="E115" s="2" t="s">
        <v>3240</v>
      </c>
      <c r="F115" s="244"/>
      <c r="G115" s="71" t="s">
        <v>3183</v>
      </c>
      <c r="H115" s="71" t="s">
        <v>3706</v>
      </c>
      <c r="I115" s="71" t="s">
        <v>3707</v>
      </c>
      <c r="J115" s="71">
        <v>0.3</v>
      </c>
      <c r="K115" s="71">
        <v>1</v>
      </c>
      <c r="L115" s="101">
        <v>1</v>
      </c>
      <c r="M115" s="101">
        <v>1</v>
      </c>
      <c r="N115" s="120">
        <f t="shared" si="67"/>
        <v>1</v>
      </c>
      <c r="O115" s="120">
        <f t="shared" si="68"/>
        <v>1</v>
      </c>
      <c r="P115" s="71" t="s">
        <v>3708</v>
      </c>
      <c r="Q115" s="71" t="s">
        <v>3691</v>
      </c>
      <c r="R115" s="71"/>
      <c r="S115" s="71"/>
      <c r="T115" s="71"/>
      <c r="U115" s="71"/>
      <c r="V115" s="71"/>
      <c r="W115" s="101">
        <v>1</v>
      </c>
      <c r="X115" s="101">
        <v>0</v>
      </c>
      <c r="Y115" s="101">
        <v>0</v>
      </c>
      <c r="Z115" s="101">
        <v>0</v>
      </c>
      <c r="AA115" s="101">
        <v>1</v>
      </c>
      <c r="AB115" s="101">
        <v>1</v>
      </c>
      <c r="AC115" s="101">
        <v>1</v>
      </c>
      <c r="AD115" s="101">
        <v>1</v>
      </c>
      <c r="AE115" s="101">
        <v>1</v>
      </c>
      <c r="AF115" s="101"/>
      <c r="AG115" s="101"/>
      <c r="AH115" s="101"/>
      <c r="AI115" s="109">
        <v>1</v>
      </c>
      <c r="AJ115" s="109" t="s">
        <v>4450</v>
      </c>
      <c r="AK115" s="109" t="s">
        <v>4450</v>
      </c>
      <c r="AL115" s="109" t="s">
        <v>4450</v>
      </c>
      <c r="AM115" s="9" t="s">
        <v>4295</v>
      </c>
      <c r="AN115" s="9"/>
      <c r="AO115" s="9"/>
      <c r="AP115" s="9"/>
      <c r="AQ115" s="2">
        <v>1.7999999999999999E-2</v>
      </c>
      <c r="AR115" s="110">
        <v>1</v>
      </c>
      <c r="AS115" s="110" t="s">
        <v>4450</v>
      </c>
      <c r="AT115" s="110" t="s">
        <v>4450</v>
      </c>
      <c r="AU115" s="110" t="s">
        <v>4450</v>
      </c>
      <c r="AV115" s="110">
        <v>1</v>
      </c>
      <c r="AW115" s="110" t="s">
        <v>4450</v>
      </c>
      <c r="AX115" s="110" t="s">
        <v>4450</v>
      </c>
      <c r="AY115" s="110" t="s">
        <v>4450</v>
      </c>
      <c r="AZ115" s="8">
        <v>1.7999999999999999E-2</v>
      </c>
      <c r="BA115" s="8" t="s">
        <v>4450</v>
      </c>
      <c r="BB115" s="8" t="s">
        <v>4450</v>
      </c>
      <c r="BC115" s="8" t="s">
        <v>4450</v>
      </c>
      <c r="BD115" s="8">
        <v>1.7999999999999999E-2</v>
      </c>
      <c r="BE115" s="8" t="s">
        <v>4450</v>
      </c>
      <c r="BF115" s="8" t="s">
        <v>4450</v>
      </c>
      <c r="BG115" s="8" t="s">
        <v>4450</v>
      </c>
      <c r="BJ115" s="8">
        <v>0.2</v>
      </c>
      <c r="BK115" s="8">
        <v>0.3</v>
      </c>
      <c r="BL115" s="8">
        <v>1</v>
      </c>
      <c r="BM115" s="8">
        <v>1.7999999999999999E-2</v>
      </c>
      <c r="BN115" s="23">
        <f t="shared" si="69"/>
        <v>0.2</v>
      </c>
      <c r="BO115" s="23">
        <f t="shared" ref="BO115:BQ115" si="112">BK115*BN115</f>
        <v>0.06</v>
      </c>
      <c r="BP115" s="23">
        <f t="shared" si="112"/>
        <v>0.06</v>
      </c>
      <c r="BQ115" s="23">
        <f t="shared" si="112"/>
        <v>1.0799999999999998E-3</v>
      </c>
    </row>
    <row r="116" spans="1:69" ht="20" x14ac:dyDescent="0.35">
      <c r="A116" s="102" t="s">
        <v>13</v>
      </c>
      <c r="B116" s="86">
        <v>42</v>
      </c>
      <c r="C116" s="86" t="s">
        <v>4709</v>
      </c>
      <c r="D116" s="2" t="s">
        <v>3281</v>
      </c>
      <c r="E116" s="2" t="s">
        <v>3240</v>
      </c>
      <c r="F116" s="244"/>
      <c r="G116" s="71" t="s">
        <v>3183</v>
      </c>
      <c r="H116" s="71" t="s">
        <v>3709</v>
      </c>
      <c r="I116" s="71" t="s">
        <v>3710</v>
      </c>
      <c r="J116" s="71">
        <v>0.1</v>
      </c>
      <c r="K116" s="71">
        <v>1</v>
      </c>
      <c r="L116" s="101">
        <v>1</v>
      </c>
      <c r="M116" s="101">
        <v>1</v>
      </c>
      <c r="N116" s="120">
        <f t="shared" si="67"/>
        <v>1</v>
      </c>
      <c r="O116" s="120">
        <f t="shared" si="68"/>
        <v>1</v>
      </c>
      <c r="P116" s="71" t="s">
        <v>3711</v>
      </c>
      <c r="Q116" s="71" t="s">
        <v>3691</v>
      </c>
      <c r="R116" s="71"/>
      <c r="S116" s="71"/>
      <c r="T116" s="71"/>
      <c r="U116" s="71"/>
      <c r="V116" s="71"/>
      <c r="W116" s="101">
        <v>1</v>
      </c>
      <c r="X116" s="101">
        <v>0</v>
      </c>
      <c r="Y116" s="101">
        <v>0</v>
      </c>
      <c r="Z116" s="101">
        <v>0</v>
      </c>
      <c r="AA116" s="101">
        <v>1</v>
      </c>
      <c r="AB116" s="101">
        <v>1</v>
      </c>
      <c r="AC116" s="101">
        <v>1</v>
      </c>
      <c r="AD116" s="101">
        <v>1</v>
      </c>
      <c r="AE116" s="101">
        <v>1</v>
      </c>
      <c r="AF116" s="101"/>
      <c r="AG116" s="101"/>
      <c r="AH116" s="101"/>
      <c r="AI116" s="109">
        <v>1</v>
      </c>
      <c r="AJ116" s="109" t="s">
        <v>4450</v>
      </c>
      <c r="AK116" s="109" t="s">
        <v>4450</v>
      </c>
      <c r="AL116" s="109" t="s">
        <v>4450</v>
      </c>
      <c r="AM116" s="9" t="s">
        <v>4296</v>
      </c>
      <c r="AN116" s="9"/>
      <c r="AO116" s="9"/>
      <c r="AP116" s="9"/>
      <c r="AQ116" s="2">
        <v>6.0000000000000001E-3</v>
      </c>
      <c r="AR116" s="110">
        <v>1</v>
      </c>
      <c r="AS116" s="110" t="s">
        <v>4450</v>
      </c>
      <c r="AT116" s="110" t="s">
        <v>4450</v>
      </c>
      <c r="AU116" s="110" t="s">
        <v>4450</v>
      </c>
      <c r="AV116" s="110">
        <v>1</v>
      </c>
      <c r="AW116" s="110" t="s">
        <v>4450</v>
      </c>
      <c r="AX116" s="110" t="s">
        <v>4450</v>
      </c>
      <c r="AY116" s="110" t="s">
        <v>4450</v>
      </c>
      <c r="AZ116" s="8">
        <v>6.0000000000000001E-3</v>
      </c>
      <c r="BA116" s="8" t="s">
        <v>4450</v>
      </c>
      <c r="BB116" s="8" t="s">
        <v>4450</v>
      </c>
      <c r="BC116" s="8" t="s">
        <v>4450</v>
      </c>
      <c r="BD116" s="8">
        <v>6.0000000000000001E-3</v>
      </c>
      <c r="BE116" s="8" t="s">
        <v>4450</v>
      </c>
      <c r="BF116" s="8" t="s">
        <v>4450</v>
      </c>
      <c r="BG116" s="8" t="s">
        <v>4450</v>
      </c>
      <c r="BJ116" s="8">
        <v>0.2</v>
      </c>
      <c r="BK116" s="8">
        <v>0.3</v>
      </c>
      <c r="BL116" s="8">
        <v>1</v>
      </c>
      <c r="BM116" s="8">
        <v>6.0000000000000001E-3</v>
      </c>
      <c r="BN116" s="23">
        <f t="shared" si="69"/>
        <v>0.2</v>
      </c>
      <c r="BO116" s="23">
        <f t="shared" ref="BO116:BQ116" si="113">BK116*BN116</f>
        <v>0.06</v>
      </c>
      <c r="BP116" s="23">
        <f t="shared" si="113"/>
        <v>0.06</v>
      </c>
      <c r="BQ116" s="23">
        <f t="shared" si="113"/>
        <v>3.5999999999999997E-4</v>
      </c>
    </row>
    <row r="117" spans="1:69" x14ac:dyDescent="0.35">
      <c r="A117" s="102" t="s">
        <v>13</v>
      </c>
      <c r="B117" s="86">
        <v>43</v>
      </c>
      <c r="C117" s="86" t="s">
        <v>4710</v>
      </c>
      <c r="D117" s="2" t="s">
        <v>3281</v>
      </c>
      <c r="E117" s="2" t="s">
        <v>3240</v>
      </c>
      <c r="F117" s="244"/>
      <c r="G117" s="71" t="s">
        <v>3183</v>
      </c>
      <c r="H117" s="71" t="s">
        <v>3712</v>
      </c>
      <c r="I117" s="71" t="s">
        <v>3713</v>
      </c>
      <c r="J117" s="71">
        <v>0.1</v>
      </c>
      <c r="K117" s="71">
        <v>1</v>
      </c>
      <c r="L117" s="101">
        <v>1</v>
      </c>
      <c r="M117" s="101">
        <v>1</v>
      </c>
      <c r="N117" s="120">
        <f t="shared" si="67"/>
        <v>1</v>
      </c>
      <c r="O117" s="120">
        <f t="shared" si="68"/>
        <v>1</v>
      </c>
      <c r="P117" s="71" t="s">
        <v>3714</v>
      </c>
      <c r="Q117" s="71" t="s">
        <v>3691</v>
      </c>
      <c r="R117" s="71"/>
      <c r="S117" s="71"/>
      <c r="T117" s="71"/>
      <c r="U117" s="71"/>
      <c r="V117" s="71"/>
      <c r="W117" s="101">
        <v>1</v>
      </c>
      <c r="X117" s="101">
        <v>0</v>
      </c>
      <c r="Y117" s="101">
        <v>0</v>
      </c>
      <c r="Z117" s="101">
        <v>0</v>
      </c>
      <c r="AA117" s="101">
        <v>1</v>
      </c>
      <c r="AB117" s="101">
        <v>1</v>
      </c>
      <c r="AC117" s="101">
        <v>1</v>
      </c>
      <c r="AD117" s="101">
        <v>1</v>
      </c>
      <c r="AE117" s="101">
        <v>1</v>
      </c>
      <c r="AF117" s="101"/>
      <c r="AG117" s="101"/>
      <c r="AH117" s="101"/>
      <c r="AI117" s="109">
        <v>1</v>
      </c>
      <c r="AJ117" s="109" t="s">
        <v>4450</v>
      </c>
      <c r="AK117" s="109" t="s">
        <v>4450</v>
      </c>
      <c r="AL117" s="109" t="s">
        <v>4450</v>
      </c>
      <c r="AM117" s="9" t="s">
        <v>4297</v>
      </c>
      <c r="AN117" s="9"/>
      <c r="AO117" s="9"/>
      <c r="AP117" s="9"/>
      <c r="AQ117" s="2">
        <v>6.0000000000000001E-3</v>
      </c>
      <c r="AR117" s="110">
        <v>1</v>
      </c>
      <c r="AS117" s="110" t="s">
        <v>4450</v>
      </c>
      <c r="AT117" s="110" t="s">
        <v>4450</v>
      </c>
      <c r="AU117" s="110" t="s">
        <v>4450</v>
      </c>
      <c r="AV117" s="110">
        <v>1</v>
      </c>
      <c r="AW117" s="110" t="s">
        <v>4450</v>
      </c>
      <c r="AX117" s="110" t="s">
        <v>4450</v>
      </c>
      <c r="AY117" s="110" t="s">
        <v>4450</v>
      </c>
      <c r="AZ117" s="8">
        <v>6.0000000000000001E-3</v>
      </c>
      <c r="BA117" s="8" t="s">
        <v>4450</v>
      </c>
      <c r="BB117" s="8" t="s">
        <v>4450</v>
      </c>
      <c r="BC117" s="8" t="s">
        <v>4450</v>
      </c>
      <c r="BD117" s="8">
        <v>6.0000000000000001E-3</v>
      </c>
      <c r="BE117" s="8" t="s">
        <v>4450</v>
      </c>
      <c r="BF117" s="8" t="s">
        <v>4450</v>
      </c>
      <c r="BG117" s="8" t="s">
        <v>4450</v>
      </c>
      <c r="BJ117" s="8">
        <v>0.2</v>
      </c>
      <c r="BK117" s="8">
        <v>0.3</v>
      </c>
      <c r="BL117" s="8">
        <v>1</v>
      </c>
      <c r="BM117" s="8">
        <v>6.0000000000000001E-3</v>
      </c>
      <c r="BN117" s="23">
        <f t="shared" si="69"/>
        <v>0.2</v>
      </c>
      <c r="BO117" s="23">
        <f t="shared" ref="BO117:BQ117" si="114">BK117*BN117</f>
        <v>0.06</v>
      </c>
      <c r="BP117" s="23">
        <f t="shared" si="114"/>
        <v>0.06</v>
      </c>
      <c r="BQ117" s="23">
        <f t="shared" si="114"/>
        <v>3.5999999999999997E-4</v>
      </c>
    </row>
    <row r="118" spans="1:69" ht="20" x14ac:dyDescent="0.35">
      <c r="A118" s="102" t="s">
        <v>13</v>
      </c>
      <c r="B118" s="86">
        <v>44</v>
      </c>
      <c r="C118" s="86" t="s">
        <v>4711</v>
      </c>
      <c r="D118" s="2" t="s">
        <v>3281</v>
      </c>
      <c r="E118" s="2" t="s">
        <v>3240</v>
      </c>
      <c r="F118" s="244"/>
      <c r="G118" s="71" t="s">
        <v>3183</v>
      </c>
      <c r="H118" s="71" t="s">
        <v>3715</v>
      </c>
      <c r="I118" s="71" t="s">
        <v>3716</v>
      </c>
      <c r="J118" s="71">
        <v>0.2</v>
      </c>
      <c r="K118" s="71">
        <v>4</v>
      </c>
      <c r="L118" s="101">
        <v>1</v>
      </c>
      <c r="M118" s="101">
        <v>1</v>
      </c>
      <c r="N118" s="120">
        <f t="shared" si="67"/>
        <v>1</v>
      </c>
      <c r="O118" s="120">
        <f t="shared" si="68"/>
        <v>0.25</v>
      </c>
      <c r="P118" s="71" t="s">
        <v>3717</v>
      </c>
      <c r="Q118" s="71" t="s">
        <v>3698</v>
      </c>
      <c r="R118" s="71"/>
      <c r="S118" s="71"/>
      <c r="T118" s="71"/>
      <c r="U118" s="71"/>
      <c r="V118" s="71"/>
      <c r="W118" s="101">
        <v>1</v>
      </c>
      <c r="X118" s="101">
        <v>1</v>
      </c>
      <c r="Y118" s="101">
        <v>1</v>
      </c>
      <c r="Z118" s="101">
        <v>1</v>
      </c>
      <c r="AA118" s="101">
        <v>1</v>
      </c>
      <c r="AB118" s="101">
        <v>2</v>
      </c>
      <c r="AC118" s="101">
        <v>3</v>
      </c>
      <c r="AD118" s="101">
        <v>4</v>
      </c>
      <c r="AE118" s="101">
        <v>1</v>
      </c>
      <c r="AF118" s="101"/>
      <c r="AG118" s="101"/>
      <c r="AH118" s="101"/>
      <c r="AI118" s="109">
        <v>1</v>
      </c>
      <c r="AJ118" s="109" t="s">
        <v>4450</v>
      </c>
      <c r="AK118" s="109" t="s">
        <v>4450</v>
      </c>
      <c r="AL118" s="109" t="s">
        <v>4450</v>
      </c>
      <c r="AM118" s="9" t="s">
        <v>4298</v>
      </c>
      <c r="AN118" s="9"/>
      <c r="AO118" s="9"/>
      <c r="AP118" s="9"/>
      <c r="AQ118" s="2">
        <v>1.2E-2</v>
      </c>
      <c r="AR118" s="110">
        <v>1</v>
      </c>
      <c r="AS118" s="110" t="s">
        <v>4450</v>
      </c>
      <c r="AT118" s="110" t="s">
        <v>4450</v>
      </c>
      <c r="AU118" s="110" t="s">
        <v>4450</v>
      </c>
      <c r="AV118" s="110">
        <v>0.25</v>
      </c>
      <c r="AW118" s="110" t="s">
        <v>4450</v>
      </c>
      <c r="AX118" s="110" t="s">
        <v>4450</v>
      </c>
      <c r="AY118" s="110" t="s">
        <v>4450</v>
      </c>
      <c r="AZ118" s="8">
        <v>1.2E-2</v>
      </c>
      <c r="BA118" s="8" t="s">
        <v>4450</v>
      </c>
      <c r="BB118" s="8" t="s">
        <v>4450</v>
      </c>
      <c r="BC118" s="8" t="s">
        <v>4450</v>
      </c>
      <c r="BD118" s="8">
        <v>1.2E-2</v>
      </c>
      <c r="BE118" s="8">
        <v>1.2E-2</v>
      </c>
      <c r="BF118" s="8">
        <v>1.2E-2</v>
      </c>
      <c r="BG118" s="8">
        <v>1.2E-2</v>
      </c>
      <c r="BJ118" s="8">
        <v>0.2</v>
      </c>
      <c r="BK118" s="8">
        <v>0.3</v>
      </c>
      <c r="BL118" s="8">
        <v>1</v>
      </c>
      <c r="BM118" s="8">
        <v>1.2E-2</v>
      </c>
      <c r="BN118" s="23">
        <f t="shared" si="69"/>
        <v>0.2</v>
      </c>
      <c r="BO118" s="23">
        <f t="shared" ref="BO118:BQ118" si="115">BK118*BN118</f>
        <v>0.06</v>
      </c>
      <c r="BP118" s="23">
        <f t="shared" si="115"/>
        <v>0.06</v>
      </c>
      <c r="BQ118" s="23">
        <f t="shared" si="115"/>
        <v>7.1999999999999994E-4</v>
      </c>
    </row>
    <row r="119" spans="1:69" ht="20" x14ac:dyDescent="0.35">
      <c r="A119" s="102" t="s">
        <v>13</v>
      </c>
      <c r="B119" s="86">
        <v>45</v>
      </c>
      <c r="C119" s="86" t="s">
        <v>4712</v>
      </c>
      <c r="D119" s="2" t="s">
        <v>3281</v>
      </c>
      <c r="E119" s="2" t="s">
        <v>3240</v>
      </c>
      <c r="F119" s="244"/>
      <c r="G119" s="71" t="s">
        <v>3183</v>
      </c>
      <c r="H119" s="71" t="s">
        <v>3718</v>
      </c>
      <c r="I119" s="71" t="s">
        <v>3719</v>
      </c>
      <c r="J119" s="71">
        <v>0.3</v>
      </c>
      <c r="K119" s="71">
        <v>4</v>
      </c>
      <c r="L119" s="101">
        <v>1</v>
      </c>
      <c r="M119" s="101">
        <v>1</v>
      </c>
      <c r="N119" s="120">
        <f t="shared" si="67"/>
        <v>1</v>
      </c>
      <c r="O119" s="120">
        <f t="shared" si="68"/>
        <v>0.25</v>
      </c>
      <c r="P119" s="71" t="s">
        <v>3720</v>
      </c>
      <c r="Q119" s="71" t="s">
        <v>3691</v>
      </c>
      <c r="R119" s="71"/>
      <c r="S119" s="71"/>
      <c r="T119" s="71"/>
      <c r="U119" s="71"/>
      <c r="V119" s="71"/>
      <c r="W119" s="101">
        <v>1</v>
      </c>
      <c r="X119" s="101">
        <v>1</v>
      </c>
      <c r="Y119" s="101">
        <v>1</v>
      </c>
      <c r="Z119" s="101">
        <v>1</v>
      </c>
      <c r="AA119" s="101">
        <v>1</v>
      </c>
      <c r="AB119" s="101">
        <v>2</v>
      </c>
      <c r="AC119" s="101">
        <v>3</v>
      </c>
      <c r="AD119" s="101">
        <v>4</v>
      </c>
      <c r="AE119" s="101">
        <v>1</v>
      </c>
      <c r="AF119" s="101"/>
      <c r="AG119" s="101"/>
      <c r="AH119" s="101"/>
      <c r="AI119" s="109">
        <v>1</v>
      </c>
      <c r="AJ119" s="109" t="s">
        <v>4450</v>
      </c>
      <c r="AK119" s="109" t="s">
        <v>4450</v>
      </c>
      <c r="AL119" s="109" t="s">
        <v>4450</v>
      </c>
      <c r="AM119" s="9" t="s">
        <v>4299</v>
      </c>
      <c r="AN119" s="9"/>
      <c r="AO119" s="9"/>
      <c r="AP119" s="9"/>
      <c r="AQ119" s="2">
        <v>1.7999999999999999E-2</v>
      </c>
      <c r="AR119" s="110">
        <v>1</v>
      </c>
      <c r="AS119" s="110" t="s">
        <v>4450</v>
      </c>
      <c r="AT119" s="110" t="s">
        <v>4450</v>
      </c>
      <c r="AU119" s="110" t="s">
        <v>4450</v>
      </c>
      <c r="AV119" s="110">
        <v>0.25</v>
      </c>
      <c r="AW119" s="110" t="s">
        <v>4450</v>
      </c>
      <c r="AX119" s="110" t="s">
        <v>4450</v>
      </c>
      <c r="AY119" s="110" t="s">
        <v>4450</v>
      </c>
      <c r="AZ119" s="8">
        <v>1.7999999999999999E-2</v>
      </c>
      <c r="BA119" s="8" t="s">
        <v>4450</v>
      </c>
      <c r="BB119" s="8" t="s">
        <v>4450</v>
      </c>
      <c r="BC119" s="8" t="s">
        <v>4450</v>
      </c>
      <c r="BD119" s="8">
        <v>1.7999999999999999E-2</v>
      </c>
      <c r="BE119" s="8">
        <v>1.7999999999999999E-2</v>
      </c>
      <c r="BF119" s="8">
        <v>1.7999999999999999E-2</v>
      </c>
      <c r="BG119" s="8">
        <v>1.7999999999999999E-2</v>
      </c>
      <c r="BJ119" s="8">
        <v>0.2</v>
      </c>
      <c r="BK119" s="8">
        <v>0.3</v>
      </c>
      <c r="BL119" s="8">
        <v>1</v>
      </c>
      <c r="BM119" s="8">
        <v>1.7999999999999999E-2</v>
      </c>
      <c r="BN119" s="23">
        <f t="shared" si="69"/>
        <v>0.2</v>
      </c>
      <c r="BO119" s="23">
        <f t="shared" ref="BO119:BQ119" si="116">BK119*BN119</f>
        <v>0.06</v>
      </c>
      <c r="BP119" s="23">
        <f t="shared" si="116"/>
        <v>0.06</v>
      </c>
      <c r="BQ119" s="23">
        <f t="shared" si="116"/>
        <v>1.0799999999999998E-3</v>
      </c>
    </row>
    <row r="120" spans="1:69" x14ac:dyDescent="0.35">
      <c r="A120" s="102" t="s">
        <v>13</v>
      </c>
      <c r="B120" s="86">
        <v>46</v>
      </c>
      <c r="C120" s="86" t="s">
        <v>4713</v>
      </c>
      <c r="D120" s="2" t="s">
        <v>3281</v>
      </c>
      <c r="E120" s="2" t="s">
        <v>3241</v>
      </c>
      <c r="F120" s="244"/>
      <c r="G120" s="71" t="s">
        <v>3184</v>
      </c>
      <c r="H120" s="71" t="s">
        <v>3721</v>
      </c>
      <c r="I120" s="71" t="s">
        <v>3722</v>
      </c>
      <c r="J120" s="71">
        <v>0.2</v>
      </c>
      <c r="K120" s="71">
        <v>1</v>
      </c>
      <c r="L120" s="101">
        <v>1</v>
      </c>
      <c r="M120" s="101">
        <v>1</v>
      </c>
      <c r="N120" s="120">
        <f t="shared" si="67"/>
        <v>1</v>
      </c>
      <c r="O120" s="120">
        <f t="shared" si="68"/>
        <v>1</v>
      </c>
      <c r="P120" s="71" t="s">
        <v>3723</v>
      </c>
      <c r="Q120" s="71" t="s">
        <v>3724</v>
      </c>
      <c r="R120" s="71"/>
      <c r="S120" s="71"/>
      <c r="T120" s="71"/>
      <c r="U120" s="71"/>
      <c r="V120" s="71"/>
      <c r="W120" s="101">
        <v>1</v>
      </c>
      <c r="X120" s="101">
        <v>0</v>
      </c>
      <c r="Y120" s="101">
        <v>0</v>
      </c>
      <c r="Z120" s="101">
        <v>0</v>
      </c>
      <c r="AA120" s="101">
        <v>1</v>
      </c>
      <c r="AB120" s="101">
        <v>1</v>
      </c>
      <c r="AC120" s="101">
        <v>1</v>
      </c>
      <c r="AD120" s="101">
        <v>1</v>
      </c>
      <c r="AE120" s="101">
        <v>1</v>
      </c>
      <c r="AF120" s="101"/>
      <c r="AG120" s="101"/>
      <c r="AH120" s="101"/>
      <c r="AI120" s="109">
        <v>1</v>
      </c>
      <c r="AJ120" s="109" t="s">
        <v>4450</v>
      </c>
      <c r="AK120" s="109" t="s">
        <v>4450</v>
      </c>
      <c r="AL120" s="109" t="s">
        <v>4450</v>
      </c>
      <c r="AM120" s="9" t="s">
        <v>4300</v>
      </c>
      <c r="AN120" s="9"/>
      <c r="AO120" s="9"/>
      <c r="AP120" s="9"/>
      <c r="AQ120" s="2">
        <v>1.2E-2</v>
      </c>
      <c r="AR120" s="110">
        <v>1</v>
      </c>
      <c r="AS120" s="110" t="s">
        <v>4450</v>
      </c>
      <c r="AT120" s="110" t="s">
        <v>4450</v>
      </c>
      <c r="AU120" s="110" t="s">
        <v>4450</v>
      </c>
      <c r="AV120" s="110">
        <v>1</v>
      </c>
      <c r="AW120" s="110" t="s">
        <v>4450</v>
      </c>
      <c r="AX120" s="110" t="s">
        <v>4450</v>
      </c>
      <c r="AY120" s="110" t="s">
        <v>4450</v>
      </c>
      <c r="AZ120" s="8">
        <v>1.2E-2</v>
      </c>
      <c r="BA120" s="8" t="s">
        <v>4450</v>
      </c>
      <c r="BB120" s="8" t="s">
        <v>4450</v>
      </c>
      <c r="BC120" s="8" t="s">
        <v>4450</v>
      </c>
      <c r="BD120" s="8">
        <v>1.2E-2</v>
      </c>
      <c r="BE120" s="8" t="s">
        <v>4450</v>
      </c>
      <c r="BF120" s="8" t="s">
        <v>4450</v>
      </c>
      <c r="BG120" s="8" t="s">
        <v>4450</v>
      </c>
      <c r="BJ120" s="8">
        <v>0.2</v>
      </c>
      <c r="BK120" s="8">
        <v>0.3</v>
      </c>
      <c r="BL120" s="8">
        <v>1</v>
      </c>
      <c r="BM120" s="8">
        <v>1.2E-2</v>
      </c>
      <c r="BN120" s="23">
        <f t="shared" si="69"/>
        <v>0.2</v>
      </c>
      <c r="BO120" s="23">
        <f t="shared" ref="BO120:BQ120" si="117">BK120*BN120</f>
        <v>0.06</v>
      </c>
      <c r="BP120" s="23">
        <f t="shared" si="117"/>
        <v>0.06</v>
      </c>
      <c r="BQ120" s="23">
        <f t="shared" si="117"/>
        <v>7.1999999999999994E-4</v>
      </c>
    </row>
    <row r="121" spans="1:69" x14ac:dyDescent="0.35">
      <c r="A121" s="102" t="s">
        <v>13</v>
      </c>
      <c r="B121" s="86">
        <v>47</v>
      </c>
      <c r="C121" s="86" t="s">
        <v>4714</v>
      </c>
      <c r="D121" s="2" t="s">
        <v>3281</v>
      </c>
      <c r="E121" s="2" t="s">
        <v>3241</v>
      </c>
      <c r="F121" s="244"/>
      <c r="G121" s="71" t="s">
        <v>3184</v>
      </c>
      <c r="H121" s="71" t="s">
        <v>3725</v>
      </c>
      <c r="I121" s="71" t="s">
        <v>3726</v>
      </c>
      <c r="J121" s="71">
        <v>0.2</v>
      </c>
      <c r="K121" s="71">
        <v>1</v>
      </c>
      <c r="L121" s="101">
        <v>1</v>
      </c>
      <c r="M121" s="101">
        <v>1</v>
      </c>
      <c r="N121" s="120">
        <f t="shared" si="67"/>
        <v>1</v>
      </c>
      <c r="O121" s="120">
        <f t="shared" si="68"/>
        <v>1</v>
      </c>
      <c r="P121" s="71" t="s">
        <v>3727</v>
      </c>
      <c r="Q121" s="71" t="s">
        <v>3724</v>
      </c>
      <c r="R121" s="71"/>
      <c r="S121" s="71"/>
      <c r="T121" s="71"/>
      <c r="U121" s="71"/>
      <c r="V121" s="71"/>
      <c r="W121" s="101">
        <v>1</v>
      </c>
      <c r="X121" s="101">
        <v>0</v>
      </c>
      <c r="Y121" s="101">
        <v>0</v>
      </c>
      <c r="Z121" s="101">
        <v>0</v>
      </c>
      <c r="AA121" s="101">
        <v>1</v>
      </c>
      <c r="AB121" s="101">
        <v>1</v>
      </c>
      <c r="AC121" s="101">
        <v>1</v>
      </c>
      <c r="AD121" s="101">
        <v>1</v>
      </c>
      <c r="AE121" s="101">
        <v>1</v>
      </c>
      <c r="AF121" s="101"/>
      <c r="AG121" s="101"/>
      <c r="AH121" s="101"/>
      <c r="AI121" s="109">
        <v>1</v>
      </c>
      <c r="AJ121" s="109" t="s">
        <v>4450</v>
      </c>
      <c r="AK121" s="109" t="s">
        <v>4450</v>
      </c>
      <c r="AL121" s="109" t="s">
        <v>4450</v>
      </c>
      <c r="AM121" s="9" t="s">
        <v>4301</v>
      </c>
      <c r="AN121" s="9"/>
      <c r="AO121" s="9"/>
      <c r="AP121" s="9"/>
      <c r="AQ121" s="2">
        <v>1.2E-2</v>
      </c>
      <c r="AR121" s="110">
        <v>1</v>
      </c>
      <c r="AS121" s="110" t="s">
        <v>4450</v>
      </c>
      <c r="AT121" s="110" t="s">
        <v>4450</v>
      </c>
      <c r="AU121" s="110" t="s">
        <v>4450</v>
      </c>
      <c r="AV121" s="110">
        <v>1</v>
      </c>
      <c r="AW121" s="110" t="s">
        <v>4450</v>
      </c>
      <c r="AX121" s="110" t="s">
        <v>4450</v>
      </c>
      <c r="AY121" s="110" t="s">
        <v>4450</v>
      </c>
      <c r="AZ121" s="8">
        <v>1.2E-2</v>
      </c>
      <c r="BA121" s="8" t="s">
        <v>4450</v>
      </c>
      <c r="BB121" s="8" t="s">
        <v>4450</v>
      </c>
      <c r="BC121" s="8" t="s">
        <v>4450</v>
      </c>
      <c r="BD121" s="8">
        <v>1.2E-2</v>
      </c>
      <c r="BE121" s="8" t="s">
        <v>4450</v>
      </c>
      <c r="BF121" s="8" t="s">
        <v>4450</v>
      </c>
      <c r="BG121" s="8" t="s">
        <v>4450</v>
      </c>
      <c r="BJ121" s="8">
        <v>0.2</v>
      </c>
      <c r="BK121" s="8">
        <v>0.3</v>
      </c>
      <c r="BL121" s="8">
        <v>1</v>
      </c>
      <c r="BM121" s="8">
        <v>1.2E-2</v>
      </c>
      <c r="BN121" s="23">
        <f t="shared" si="69"/>
        <v>0.2</v>
      </c>
      <c r="BO121" s="23">
        <f t="shared" ref="BO121:BQ121" si="118">BK121*BN121</f>
        <v>0.06</v>
      </c>
      <c r="BP121" s="23">
        <f t="shared" si="118"/>
        <v>0.06</v>
      </c>
      <c r="BQ121" s="23">
        <f t="shared" si="118"/>
        <v>7.1999999999999994E-4</v>
      </c>
    </row>
    <row r="122" spans="1:69" x14ac:dyDescent="0.35">
      <c r="A122" s="102" t="s">
        <v>13</v>
      </c>
      <c r="B122" s="86">
        <v>48</v>
      </c>
      <c r="C122" s="86" t="s">
        <v>4715</v>
      </c>
      <c r="D122" s="2" t="s">
        <v>3281</v>
      </c>
      <c r="E122" s="2" t="s">
        <v>3241</v>
      </c>
      <c r="F122" s="244"/>
      <c r="G122" s="71" t="s">
        <v>3184</v>
      </c>
      <c r="H122" s="71" t="s">
        <v>3728</v>
      </c>
      <c r="I122" s="71" t="s">
        <v>3729</v>
      </c>
      <c r="J122" s="71">
        <v>0.2</v>
      </c>
      <c r="K122" s="71">
        <v>1</v>
      </c>
      <c r="L122" s="101">
        <v>1</v>
      </c>
      <c r="M122" s="101">
        <v>1</v>
      </c>
      <c r="N122" s="120">
        <f t="shared" si="67"/>
        <v>1</v>
      </c>
      <c r="O122" s="120">
        <f t="shared" si="68"/>
        <v>1</v>
      </c>
      <c r="P122" s="71" t="s">
        <v>3730</v>
      </c>
      <c r="Q122" s="71" t="s">
        <v>3724</v>
      </c>
      <c r="R122" s="71"/>
      <c r="S122" s="71"/>
      <c r="T122" s="71"/>
      <c r="U122" s="71"/>
      <c r="V122" s="71"/>
      <c r="W122" s="101">
        <v>1</v>
      </c>
      <c r="X122" s="101">
        <v>0</v>
      </c>
      <c r="Y122" s="101">
        <v>0</v>
      </c>
      <c r="Z122" s="101">
        <v>0</v>
      </c>
      <c r="AA122" s="101">
        <v>1</v>
      </c>
      <c r="AB122" s="101">
        <v>1</v>
      </c>
      <c r="AC122" s="101">
        <v>1</v>
      </c>
      <c r="AD122" s="101">
        <v>1</v>
      </c>
      <c r="AE122" s="101">
        <v>1</v>
      </c>
      <c r="AF122" s="101"/>
      <c r="AG122" s="101"/>
      <c r="AH122" s="101"/>
      <c r="AI122" s="109">
        <v>1</v>
      </c>
      <c r="AJ122" s="109" t="s">
        <v>4450</v>
      </c>
      <c r="AK122" s="109" t="s">
        <v>4450</v>
      </c>
      <c r="AL122" s="109" t="s">
        <v>4450</v>
      </c>
      <c r="AM122" s="9" t="s">
        <v>4302</v>
      </c>
      <c r="AN122" s="9"/>
      <c r="AO122" s="9"/>
      <c r="AP122" s="9"/>
      <c r="AQ122" s="2">
        <v>1.2E-2</v>
      </c>
      <c r="AR122" s="110">
        <v>1</v>
      </c>
      <c r="AS122" s="110" t="s">
        <v>4450</v>
      </c>
      <c r="AT122" s="110" t="s">
        <v>4450</v>
      </c>
      <c r="AU122" s="110" t="s">
        <v>4450</v>
      </c>
      <c r="AV122" s="110">
        <v>1</v>
      </c>
      <c r="AW122" s="110" t="s">
        <v>4450</v>
      </c>
      <c r="AX122" s="110" t="s">
        <v>4450</v>
      </c>
      <c r="AY122" s="110" t="s">
        <v>4450</v>
      </c>
      <c r="AZ122" s="8">
        <v>1.2E-2</v>
      </c>
      <c r="BA122" s="8" t="s">
        <v>4450</v>
      </c>
      <c r="BB122" s="8" t="s">
        <v>4450</v>
      </c>
      <c r="BC122" s="8" t="s">
        <v>4450</v>
      </c>
      <c r="BD122" s="8">
        <v>1.2E-2</v>
      </c>
      <c r="BE122" s="8" t="s">
        <v>4450</v>
      </c>
      <c r="BF122" s="8" t="s">
        <v>4450</v>
      </c>
      <c r="BG122" s="8" t="s">
        <v>4450</v>
      </c>
      <c r="BJ122" s="8">
        <v>0.2</v>
      </c>
      <c r="BK122" s="8">
        <v>0.3</v>
      </c>
      <c r="BL122" s="8">
        <v>1</v>
      </c>
      <c r="BM122" s="8">
        <v>1.2E-2</v>
      </c>
      <c r="BN122" s="23">
        <f t="shared" si="69"/>
        <v>0.2</v>
      </c>
      <c r="BO122" s="23">
        <f t="shared" ref="BO122:BQ122" si="119">BK122*BN122</f>
        <v>0.06</v>
      </c>
      <c r="BP122" s="23">
        <f t="shared" si="119"/>
        <v>0.06</v>
      </c>
      <c r="BQ122" s="23">
        <f t="shared" si="119"/>
        <v>7.1999999999999994E-4</v>
      </c>
    </row>
    <row r="123" spans="1:69" x14ac:dyDescent="0.35">
      <c r="A123" s="102" t="s">
        <v>13</v>
      </c>
      <c r="B123" s="86">
        <v>49</v>
      </c>
      <c r="C123" s="86" t="s">
        <v>4716</v>
      </c>
      <c r="D123" s="2" t="s">
        <v>3281</v>
      </c>
      <c r="E123" s="2" t="s">
        <v>3241</v>
      </c>
      <c r="F123" s="244"/>
      <c r="G123" s="71" t="s">
        <v>3184</v>
      </c>
      <c r="H123" s="71" t="s">
        <v>3731</v>
      </c>
      <c r="I123" s="71" t="s">
        <v>3732</v>
      </c>
      <c r="J123" s="71">
        <v>0.2</v>
      </c>
      <c r="K123" s="71">
        <v>3</v>
      </c>
      <c r="L123" s="101">
        <v>1</v>
      </c>
      <c r="M123" s="101">
        <v>1</v>
      </c>
      <c r="N123" s="120">
        <f t="shared" si="67"/>
        <v>1</v>
      </c>
      <c r="O123" s="120">
        <f t="shared" si="68"/>
        <v>0.33333333333333331</v>
      </c>
      <c r="P123" s="71" t="s">
        <v>3733</v>
      </c>
      <c r="Q123" s="71" t="s">
        <v>3724</v>
      </c>
      <c r="R123" s="71"/>
      <c r="S123" s="71"/>
      <c r="T123" s="71"/>
      <c r="U123" s="71"/>
      <c r="V123" s="71"/>
      <c r="W123" s="101">
        <v>1</v>
      </c>
      <c r="X123" s="101">
        <v>1</v>
      </c>
      <c r="Y123" s="101">
        <v>1</v>
      </c>
      <c r="Z123" s="101">
        <v>0</v>
      </c>
      <c r="AA123" s="101">
        <v>1</v>
      </c>
      <c r="AB123" s="101">
        <v>2</v>
      </c>
      <c r="AC123" s="101">
        <v>3</v>
      </c>
      <c r="AD123" s="101">
        <v>3</v>
      </c>
      <c r="AE123" s="101">
        <v>1</v>
      </c>
      <c r="AF123" s="101"/>
      <c r="AG123" s="101"/>
      <c r="AH123" s="101"/>
      <c r="AI123" s="109">
        <v>1</v>
      </c>
      <c r="AJ123" s="109" t="s">
        <v>4450</v>
      </c>
      <c r="AK123" s="109" t="s">
        <v>4450</v>
      </c>
      <c r="AL123" s="109" t="s">
        <v>4450</v>
      </c>
      <c r="AM123" s="9" t="s">
        <v>4303</v>
      </c>
      <c r="AN123" s="9"/>
      <c r="AO123" s="9"/>
      <c r="AP123" s="9"/>
      <c r="AQ123" s="2">
        <v>1.2E-2</v>
      </c>
      <c r="AR123" s="110">
        <v>1</v>
      </c>
      <c r="AS123" s="110" t="s">
        <v>4450</v>
      </c>
      <c r="AT123" s="110" t="s">
        <v>4450</v>
      </c>
      <c r="AU123" s="110" t="s">
        <v>4450</v>
      </c>
      <c r="AV123" s="110">
        <v>0.33333333333333331</v>
      </c>
      <c r="AW123" s="110" t="s">
        <v>4450</v>
      </c>
      <c r="AX123" s="110" t="s">
        <v>4450</v>
      </c>
      <c r="AY123" s="110" t="s">
        <v>4450</v>
      </c>
      <c r="AZ123" s="8">
        <v>1.2E-2</v>
      </c>
      <c r="BA123" s="8" t="s">
        <v>4450</v>
      </c>
      <c r="BB123" s="8" t="s">
        <v>4450</v>
      </c>
      <c r="BC123" s="8" t="s">
        <v>4450</v>
      </c>
      <c r="BD123" s="8">
        <v>1.2E-2</v>
      </c>
      <c r="BE123" s="8">
        <v>1.2E-2</v>
      </c>
      <c r="BF123" s="8">
        <v>1.2E-2</v>
      </c>
      <c r="BG123" s="8" t="s">
        <v>4450</v>
      </c>
      <c r="BJ123" s="8">
        <v>0.2</v>
      </c>
      <c r="BK123" s="8">
        <v>0.3</v>
      </c>
      <c r="BL123" s="8">
        <v>1</v>
      </c>
      <c r="BM123" s="8">
        <v>1.2E-2</v>
      </c>
      <c r="BN123" s="23">
        <f t="shared" si="69"/>
        <v>0.2</v>
      </c>
      <c r="BO123" s="23">
        <f t="shared" ref="BO123:BQ123" si="120">BK123*BN123</f>
        <v>0.06</v>
      </c>
      <c r="BP123" s="23">
        <f t="shared" si="120"/>
        <v>0.06</v>
      </c>
      <c r="BQ123" s="23">
        <f t="shared" si="120"/>
        <v>7.1999999999999994E-4</v>
      </c>
    </row>
    <row r="124" spans="1:69" x14ac:dyDescent="0.35">
      <c r="A124" s="102" t="s">
        <v>13</v>
      </c>
      <c r="B124" s="86">
        <v>50</v>
      </c>
      <c r="C124" s="86" t="s">
        <v>4717</v>
      </c>
      <c r="D124" s="2" t="s">
        <v>3281</v>
      </c>
      <c r="E124" s="2" t="s">
        <v>3241</v>
      </c>
      <c r="F124" s="244"/>
      <c r="G124" s="71" t="s">
        <v>3184</v>
      </c>
      <c r="H124" s="71" t="s">
        <v>3734</v>
      </c>
      <c r="I124" s="71" t="s">
        <v>3735</v>
      </c>
      <c r="J124" s="71">
        <v>0.2</v>
      </c>
      <c r="K124" s="71">
        <v>3</v>
      </c>
      <c r="L124" s="101">
        <v>1</v>
      </c>
      <c r="M124" s="101">
        <v>1</v>
      </c>
      <c r="N124" s="120">
        <f t="shared" si="67"/>
        <v>1</v>
      </c>
      <c r="O124" s="120">
        <f t="shared" si="68"/>
        <v>0.33333333333333331</v>
      </c>
      <c r="P124" s="71" t="s">
        <v>3736</v>
      </c>
      <c r="Q124" s="71" t="s">
        <v>3724</v>
      </c>
      <c r="R124" s="71"/>
      <c r="S124" s="71"/>
      <c r="T124" s="71"/>
      <c r="U124" s="71"/>
      <c r="V124" s="71"/>
      <c r="W124" s="101">
        <v>1</v>
      </c>
      <c r="X124" s="101">
        <v>1</v>
      </c>
      <c r="Y124" s="101">
        <v>1</v>
      </c>
      <c r="Z124" s="101">
        <v>0</v>
      </c>
      <c r="AA124" s="101">
        <v>1</v>
      </c>
      <c r="AB124" s="101">
        <v>2</v>
      </c>
      <c r="AC124" s="101">
        <v>3</v>
      </c>
      <c r="AD124" s="101">
        <v>3</v>
      </c>
      <c r="AE124" s="101">
        <v>1</v>
      </c>
      <c r="AF124" s="101"/>
      <c r="AG124" s="101"/>
      <c r="AH124" s="101"/>
      <c r="AI124" s="109">
        <v>1</v>
      </c>
      <c r="AJ124" s="109" t="s">
        <v>4450</v>
      </c>
      <c r="AK124" s="109" t="s">
        <v>4450</v>
      </c>
      <c r="AL124" s="109" t="s">
        <v>4450</v>
      </c>
      <c r="AM124" s="9" t="s">
        <v>4304</v>
      </c>
      <c r="AN124" s="9"/>
      <c r="AO124" s="9"/>
      <c r="AP124" s="9"/>
      <c r="AQ124" s="2">
        <v>1.2E-2</v>
      </c>
      <c r="AR124" s="110">
        <v>1</v>
      </c>
      <c r="AS124" s="110" t="s">
        <v>4450</v>
      </c>
      <c r="AT124" s="110" t="s">
        <v>4450</v>
      </c>
      <c r="AU124" s="110" t="s">
        <v>4450</v>
      </c>
      <c r="AV124" s="110">
        <v>0.33333333333333331</v>
      </c>
      <c r="AW124" s="110" t="s">
        <v>4450</v>
      </c>
      <c r="AX124" s="110" t="s">
        <v>4450</v>
      </c>
      <c r="AY124" s="110" t="s">
        <v>4450</v>
      </c>
      <c r="AZ124" s="8">
        <v>1.2E-2</v>
      </c>
      <c r="BA124" s="8" t="s">
        <v>4450</v>
      </c>
      <c r="BB124" s="8" t="s">
        <v>4450</v>
      </c>
      <c r="BC124" s="8" t="s">
        <v>4450</v>
      </c>
      <c r="BD124" s="8">
        <v>1.2E-2</v>
      </c>
      <c r="BE124" s="8">
        <v>1.2E-2</v>
      </c>
      <c r="BF124" s="8">
        <v>1.2E-2</v>
      </c>
      <c r="BG124" s="8" t="s">
        <v>4450</v>
      </c>
      <c r="BJ124" s="8">
        <v>0.2</v>
      </c>
      <c r="BK124" s="8">
        <v>0.3</v>
      </c>
      <c r="BL124" s="8">
        <v>1</v>
      </c>
      <c r="BM124" s="8">
        <v>1.2E-2</v>
      </c>
      <c r="BN124" s="23">
        <f t="shared" si="69"/>
        <v>0.2</v>
      </c>
      <c r="BO124" s="23">
        <f t="shared" ref="BO124:BQ124" si="121">BK124*BN124</f>
        <v>0.06</v>
      </c>
      <c r="BP124" s="23">
        <f t="shared" si="121"/>
        <v>0.06</v>
      </c>
      <c r="BQ124" s="23">
        <f t="shared" si="121"/>
        <v>7.1999999999999994E-4</v>
      </c>
    </row>
    <row r="125" spans="1:69" ht="40" x14ac:dyDescent="0.35">
      <c r="A125" s="102" t="s">
        <v>13</v>
      </c>
      <c r="B125" s="86">
        <v>51</v>
      </c>
      <c r="C125" s="86" t="s">
        <v>4718</v>
      </c>
      <c r="D125" s="2" t="s">
        <v>3281</v>
      </c>
      <c r="E125" s="2" t="s">
        <v>3242</v>
      </c>
      <c r="F125" s="244"/>
      <c r="G125" s="71" t="s">
        <v>3185</v>
      </c>
      <c r="H125" s="71" t="s">
        <v>3737</v>
      </c>
      <c r="I125" s="71" t="s">
        <v>3738</v>
      </c>
      <c r="J125" s="71">
        <v>0.3</v>
      </c>
      <c r="K125" s="71">
        <v>2</v>
      </c>
      <c r="L125" s="101">
        <v>1</v>
      </c>
      <c r="M125" s="101">
        <v>1</v>
      </c>
      <c r="N125" s="120">
        <f t="shared" si="67"/>
        <v>1</v>
      </c>
      <c r="O125" s="120">
        <f t="shared" si="68"/>
        <v>0.5</v>
      </c>
      <c r="P125" s="71"/>
      <c r="Q125" s="71" t="s">
        <v>3739</v>
      </c>
      <c r="R125" s="71"/>
      <c r="S125" s="71"/>
      <c r="T125" s="71"/>
      <c r="U125" s="71"/>
      <c r="V125" s="71"/>
      <c r="W125" s="101">
        <v>1</v>
      </c>
      <c r="X125" s="101">
        <v>0</v>
      </c>
      <c r="Y125" s="101">
        <v>1</v>
      </c>
      <c r="Z125" s="101">
        <v>0</v>
      </c>
      <c r="AA125" s="101">
        <v>1</v>
      </c>
      <c r="AB125" s="101">
        <v>1</v>
      </c>
      <c r="AC125" s="101">
        <v>2</v>
      </c>
      <c r="AD125" s="101">
        <v>2</v>
      </c>
      <c r="AE125" s="101">
        <v>1</v>
      </c>
      <c r="AF125" s="101"/>
      <c r="AG125" s="101"/>
      <c r="AH125" s="101"/>
      <c r="AI125" s="109">
        <v>1</v>
      </c>
      <c r="AJ125" s="109" t="s">
        <v>4450</v>
      </c>
      <c r="AK125" s="109" t="s">
        <v>4450</v>
      </c>
      <c r="AL125" s="109" t="s">
        <v>4450</v>
      </c>
      <c r="AM125" s="9" t="s">
        <v>4305</v>
      </c>
      <c r="AN125" s="9"/>
      <c r="AO125" s="9"/>
      <c r="AP125" s="9"/>
      <c r="AQ125" s="2">
        <v>1.2E-2</v>
      </c>
      <c r="AR125" s="110">
        <v>1</v>
      </c>
      <c r="AS125" s="110" t="s">
        <v>4450</v>
      </c>
      <c r="AT125" s="110" t="s">
        <v>4450</v>
      </c>
      <c r="AU125" s="110" t="s">
        <v>4450</v>
      </c>
      <c r="AV125" s="110">
        <v>0.5</v>
      </c>
      <c r="AW125" s="110" t="s">
        <v>4450</v>
      </c>
      <c r="AX125" s="110" t="s">
        <v>4450</v>
      </c>
      <c r="AY125" s="110" t="s">
        <v>4450</v>
      </c>
      <c r="AZ125" s="8">
        <v>1.2E-2</v>
      </c>
      <c r="BA125" s="8" t="s">
        <v>4450</v>
      </c>
      <c r="BB125" s="8" t="s">
        <v>4450</v>
      </c>
      <c r="BC125" s="8" t="s">
        <v>4450</v>
      </c>
      <c r="BD125" s="8">
        <v>1.2E-2</v>
      </c>
      <c r="BE125" s="8" t="s">
        <v>4450</v>
      </c>
      <c r="BF125" s="8">
        <v>1.2E-2</v>
      </c>
      <c r="BG125" s="8" t="s">
        <v>4450</v>
      </c>
      <c r="BJ125" s="8">
        <v>0.2</v>
      </c>
      <c r="BK125" s="8">
        <v>0.2</v>
      </c>
      <c r="BL125" s="8">
        <v>1</v>
      </c>
      <c r="BM125" s="8">
        <v>1.2E-2</v>
      </c>
      <c r="BN125" s="23">
        <f t="shared" si="69"/>
        <v>0.2</v>
      </c>
      <c r="BO125" s="23">
        <f t="shared" ref="BO125:BQ125" si="122">BK125*BN125</f>
        <v>4.0000000000000008E-2</v>
      </c>
      <c r="BP125" s="23">
        <f t="shared" si="122"/>
        <v>4.0000000000000008E-2</v>
      </c>
      <c r="BQ125" s="23">
        <f t="shared" si="122"/>
        <v>4.8000000000000012E-4</v>
      </c>
    </row>
    <row r="126" spans="1:69" ht="20" x14ac:dyDescent="0.35">
      <c r="A126" s="102" t="s">
        <v>13</v>
      </c>
      <c r="B126" s="86">
        <v>52</v>
      </c>
      <c r="C126" s="86" t="s">
        <v>4719</v>
      </c>
      <c r="D126" s="2" t="s">
        <v>3281</v>
      </c>
      <c r="E126" s="2" t="s">
        <v>3242</v>
      </c>
      <c r="F126" s="244"/>
      <c r="G126" s="71" t="s">
        <v>3185</v>
      </c>
      <c r="H126" s="71" t="s">
        <v>3740</v>
      </c>
      <c r="I126" s="71" t="s">
        <v>3741</v>
      </c>
      <c r="J126" s="71">
        <v>0.2</v>
      </c>
      <c r="K126" s="71">
        <v>2</v>
      </c>
      <c r="L126" s="101">
        <v>1</v>
      </c>
      <c r="M126" s="101">
        <v>1</v>
      </c>
      <c r="N126" s="120">
        <f t="shared" si="67"/>
        <v>1</v>
      </c>
      <c r="O126" s="120">
        <f t="shared" si="68"/>
        <v>0.5</v>
      </c>
      <c r="P126" s="71"/>
      <c r="Q126" s="71" t="s">
        <v>3739</v>
      </c>
      <c r="R126" s="71"/>
      <c r="S126" s="71"/>
      <c r="T126" s="71"/>
      <c r="U126" s="71"/>
      <c r="V126" s="71"/>
      <c r="W126" s="101">
        <v>1</v>
      </c>
      <c r="X126" s="101">
        <v>0</v>
      </c>
      <c r="Y126" s="101">
        <v>1</v>
      </c>
      <c r="Z126" s="101">
        <v>0</v>
      </c>
      <c r="AA126" s="101">
        <v>1</v>
      </c>
      <c r="AB126" s="101">
        <v>1</v>
      </c>
      <c r="AC126" s="101">
        <v>2</v>
      </c>
      <c r="AD126" s="101">
        <v>2</v>
      </c>
      <c r="AE126" s="101">
        <v>1</v>
      </c>
      <c r="AF126" s="101"/>
      <c r="AG126" s="101"/>
      <c r="AH126" s="101"/>
      <c r="AI126" s="109">
        <v>1</v>
      </c>
      <c r="AJ126" s="109" t="s">
        <v>4450</v>
      </c>
      <c r="AK126" s="109" t="s">
        <v>4450</v>
      </c>
      <c r="AL126" s="109" t="s">
        <v>4450</v>
      </c>
      <c r="AM126" s="9" t="s">
        <v>4306</v>
      </c>
      <c r="AN126" s="9"/>
      <c r="AO126" s="9"/>
      <c r="AP126" s="9"/>
      <c r="AQ126" s="2">
        <v>8.0000000000000019E-3</v>
      </c>
      <c r="AR126" s="110">
        <v>1</v>
      </c>
      <c r="AS126" s="110" t="s">
        <v>4450</v>
      </c>
      <c r="AT126" s="110" t="s">
        <v>4450</v>
      </c>
      <c r="AU126" s="110" t="s">
        <v>4450</v>
      </c>
      <c r="AV126" s="110">
        <v>0.5</v>
      </c>
      <c r="AW126" s="110" t="s">
        <v>4450</v>
      </c>
      <c r="AX126" s="110" t="s">
        <v>4450</v>
      </c>
      <c r="AY126" s="110" t="s">
        <v>4450</v>
      </c>
      <c r="AZ126" s="8">
        <v>8.0000000000000019E-3</v>
      </c>
      <c r="BA126" s="8" t="s">
        <v>4450</v>
      </c>
      <c r="BB126" s="8" t="s">
        <v>4450</v>
      </c>
      <c r="BC126" s="8" t="s">
        <v>4450</v>
      </c>
      <c r="BD126" s="8">
        <v>8.0000000000000019E-3</v>
      </c>
      <c r="BE126" s="8" t="s">
        <v>4450</v>
      </c>
      <c r="BF126" s="8">
        <v>8.0000000000000019E-3</v>
      </c>
      <c r="BG126" s="8" t="s">
        <v>4450</v>
      </c>
      <c r="BJ126" s="8">
        <v>0.2</v>
      </c>
      <c r="BK126" s="8">
        <v>0.2</v>
      </c>
      <c r="BL126" s="8">
        <v>1</v>
      </c>
      <c r="BM126" s="8">
        <v>8.0000000000000019E-3</v>
      </c>
      <c r="BN126" s="23">
        <f t="shared" si="69"/>
        <v>0.2</v>
      </c>
      <c r="BO126" s="23">
        <f t="shared" ref="BO126:BQ126" si="123">BK126*BN126</f>
        <v>4.0000000000000008E-2</v>
      </c>
      <c r="BP126" s="23">
        <f t="shared" si="123"/>
        <v>4.0000000000000008E-2</v>
      </c>
      <c r="BQ126" s="23">
        <f t="shared" si="123"/>
        <v>3.2000000000000013E-4</v>
      </c>
    </row>
    <row r="127" spans="1:69" ht="20" x14ac:dyDescent="0.35">
      <c r="A127" s="102" t="s">
        <v>13</v>
      </c>
      <c r="B127" s="86">
        <v>53</v>
      </c>
      <c r="C127" s="86" t="s">
        <v>4720</v>
      </c>
      <c r="D127" s="2" t="s">
        <v>3281</v>
      </c>
      <c r="E127" s="2" t="s">
        <v>3242</v>
      </c>
      <c r="F127" s="244"/>
      <c r="G127" s="71" t="s">
        <v>3185</v>
      </c>
      <c r="H127" s="71" t="s">
        <v>3742</v>
      </c>
      <c r="I127" s="71" t="s">
        <v>3743</v>
      </c>
      <c r="J127" s="71">
        <v>0.1</v>
      </c>
      <c r="K127" s="71">
        <v>2</v>
      </c>
      <c r="L127" s="101">
        <v>1</v>
      </c>
      <c r="M127" s="101">
        <v>1</v>
      </c>
      <c r="N127" s="120">
        <f t="shared" si="67"/>
        <v>1</v>
      </c>
      <c r="O127" s="120">
        <f t="shared" si="68"/>
        <v>0.5</v>
      </c>
      <c r="P127" s="71"/>
      <c r="Q127" s="71" t="s">
        <v>3739</v>
      </c>
      <c r="R127" s="71"/>
      <c r="S127" s="71"/>
      <c r="T127" s="71"/>
      <c r="U127" s="71"/>
      <c r="V127" s="71"/>
      <c r="W127" s="101">
        <v>1</v>
      </c>
      <c r="X127" s="101">
        <v>0</v>
      </c>
      <c r="Y127" s="101">
        <v>1</v>
      </c>
      <c r="Z127" s="101">
        <v>0</v>
      </c>
      <c r="AA127" s="101">
        <v>1</v>
      </c>
      <c r="AB127" s="101">
        <v>1</v>
      </c>
      <c r="AC127" s="101">
        <v>2</v>
      </c>
      <c r="AD127" s="101">
        <v>2</v>
      </c>
      <c r="AE127" s="101">
        <v>1</v>
      </c>
      <c r="AF127" s="101"/>
      <c r="AG127" s="101"/>
      <c r="AH127" s="101"/>
      <c r="AI127" s="109">
        <v>1</v>
      </c>
      <c r="AJ127" s="109" t="s">
        <v>4450</v>
      </c>
      <c r="AK127" s="109" t="s">
        <v>4450</v>
      </c>
      <c r="AL127" s="109" t="s">
        <v>4450</v>
      </c>
      <c r="AM127" s="9" t="s">
        <v>4307</v>
      </c>
      <c r="AN127" s="9"/>
      <c r="AO127" s="9"/>
      <c r="AP127" s="9"/>
      <c r="AQ127" s="2">
        <v>4.000000000000001E-3</v>
      </c>
      <c r="AR127" s="110">
        <v>1</v>
      </c>
      <c r="AS127" s="110" t="s">
        <v>4450</v>
      </c>
      <c r="AT127" s="110" t="s">
        <v>4450</v>
      </c>
      <c r="AU127" s="110" t="s">
        <v>4450</v>
      </c>
      <c r="AV127" s="110">
        <v>0.5</v>
      </c>
      <c r="AW127" s="110" t="s">
        <v>4450</v>
      </c>
      <c r="AX127" s="110" t="s">
        <v>4450</v>
      </c>
      <c r="AY127" s="110" t="s">
        <v>4450</v>
      </c>
      <c r="AZ127" s="8">
        <v>4.000000000000001E-3</v>
      </c>
      <c r="BA127" s="8" t="s">
        <v>4450</v>
      </c>
      <c r="BB127" s="8" t="s">
        <v>4450</v>
      </c>
      <c r="BC127" s="8" t="s">
        <v>4450</v>
      </c>
      <c r="BD127" s="8">
        <v>4.000000000000001E-3</v>
      </c>
      <c r="BE127" s="8" t="s">
        <v>4450</v>
      </c>
      <c r="BF127" s="8">
        <v>4.000000000000001E-3</v>
      </c>
      <c r="BG127" s="8" t="s">
        <v>4450</v>
      </c>
      <c r="BJ127" s="8">
        <v>0.2</v>
      </c>
      <c r="BK127" s="8">
        <v>0.2</v>
      </c>
      <c r="BL127" s="8">
        <v>1</v>
      </c>
      <c r="BM127" s="8">
        <v>4.000000000000001E-3</v>
      </c>
      <c r="BN127" s="23">
        <f t="shared" si="69"/>
        <v>0.2</v>
      </c>
      <c r="BO127" s="23">
        <f t="shared" ref="BO127:BQ127" si="124">BK127*BN127</f>
        <v>4.0000000000000008E-2</v>
      </c>
      <c r="BP127" s="23">
        <f t="shared" si="124"/>
        <v>4.0000000000000008E-2</v>
      </c>
      <c r="BQ127" s="23">
        <f t="shared" si="124"/>
        <v>1.6000000000000007E-4</v>
      </c>
    </row>
    <row r="128" spans="1:69" ht="20" x14ac:dyDescent="0.35">
      <c r="A128" s="102" t="s">
        <v>13</v>
      </c>
      <c r="B128" s="86">
        <v>54</v>
      </c>
      <c r="C128" s="86" t="s">
        <v>4721</v>
      </c>
      <c r="D128" s="2" t="s">
        <v>3281</v>
      </c>
      <c r="E128" s="2" t="s">
        <v>3242</v>
      </c>
      <c r="F128" s="244"/>
      <c r="G128" s="71" t="s">
        <v>3185</v>
      </c>
      <c r="H128" s="71" t="s">
        <v>3744</v>
      </c>
      <c r="I128" s="71" t="s">
        <v>3745</v>
      </c>
      <c r="J128" s="71">
        <v>0.2</v>
      </c>
      <c r="K128" s="71">
        <v>2</v>
      </c>
      <c r="L128" s="101">
        <v>1</v>
      </c>
      <c r="M128" s="101">
        <v>1</v>
      </c>
      <c r="N128" s="120">
        <f t="shared" si="67"/>
        <v>1</v>
      </c>
      <c r="O128" s="120">
        <f t="shared" si="68"/>
        <v>0.5</v>
      </c>
      <c r="P128" s="71"/>
      <c r="Q128" s="71" t="s">
        <v>3739</v>
      </c>
      <c r="R128" s="71"/>
      <c r="S128" s="71"/>
      <c r="T128" s="71"/>
      <c r="U128" s="71"/>
      <c r="V128" s="71"/>
      <c r="W128" s="101">
        <v>1</v>
      </c>
      <c r="X128" s="101">
        <v>0</v>
      </c>
      <c r="Y128" s="101">
        <v>1</v>
      </c>
      <c r="Z128" s="101">
        <v>0</v>
      </c>
      <c r="AA128" s="101">
        <v>1</v>
      </c>
      <c r="AB128" s="101">
        <v>1</v>
      </c>
      <c r="AC128" s="101">
        <v>2</v>
      </c>
      <c r="AD128" s="101">
        <v>2</v>
      </c>
      <c r="AE128" s="101">
        <v>1</v>
      </c>
      <c r="AF128" s="101"/>
      <c r="AG128" s="101"/>
      <c r="AH128" s="101"/>
      <c r="AI128" s="109">
        <v>1</v>
      </c>
      <c r="AJ128" s="109" t="s">
        <v>4450</v>
      </c>
      <c r="AK128" s="109" t="s">
        <v>4450</v>
      </c>
      <c r="AL128" s="109" t="s">
        <v>4450</v>
      </c>
      <c r="AM128" s="9" t="s">
        <v>4308</v>
      </c>
      <c r="AN128" s="9"/>
      <c r="AO128" s="9"/>
      <c r="AP128" s="9"/>
      <c r="AQ128" s="2">
        <v>8.0000000000000019E-3</v>
      </c>
      <c r="AR128" s="110">
        <v>1</v>
      </c>
      <c r="AS128" s="110" t="s">
        <v>4450</v>
      </c>
      <c r="AT128" s="110" t="s">
        <v>4450</v>
      </c>
      <c r="AU128" s="110" t="s">
        <v>4450</v>
      </c>
      <c r="AV128" s="110">
        <v>0.5</v>
      </c>
      <c r="AW128" s="110" t="s">
        <v>4450</v>
      </c>
      <c r="AX128" s="110" t="s">
        <v>4450</v>
      </c>
      <c r="AY128" s="110" t="s">
        <v>4450</v>
      </c>
      <c r="AZ128" s="8">
        <v>8.0000000000000019E-3</v>
      </c>
      <c r="BA128" s="8" t="s">
        <v>4450</v>
      </c>
      <c r="BB128" s="8" t="s">
        <v>4450</v>
      </c>
      <c r="BC128" s="8" t="s">
        <v>4450</v>
      </c>
      <c r="BD128" s="8">
        <v>8.0000000000000019E-3</v>
      </c>
      <c r="BE128" s="8" t="s">
        <v>4450</v>
      </c>
      <c r="BF128" s="8">
        <v>8.0000000000000019E-3</v>
      </c>
      <c r="BG128" s="8" t="s">
        <v>4450</v>
      </c>
      <c r="BJ128" s="8">
        <v>0.2</v>
      </c>
      <c r="BK128" s="8">
        <v>0.2</v>
      </c>
      <c r="BL128" s="8">
        <v>1</v>
      </c>
      <c r="BM128" s="8">
        <v>8.0000000000000019E-3</v>
      </c>
      <c r="BN128" s="23">
        <f t="shared" si="69"/>
        <v>0.2</v>
      </c>
      <c r="BO128" s="23">
        <f t="shared" ref="BO128:BQ128" si="125">BK128*BN128</f>
        <v>4.0000000000000008E-2</v>
      </c>
      <c r="BP128" s="23">
        <f t="shared" si="125"/>
        <v>4.0000000000000008E-2</v>
      </c>
      <c r="BQ128" s="23">
        <f t="shared" si="125"/>
        <v>3.2000000000000013E-4</v>
      </c>
    </row>
    <row r="129" spans="1:69" ht="20" x14ac:dyDescent="0.35">
      <c r="A129" s="102" t="s">
        <v>13</v>
      </c>
      <c r="B129" s="86">
        <v>55</v>
      </c>
      <c r="C129" s="86" t="s">
        <v>4722</v>
      </c>
      <c r="D129" s="2" t="s">
        <v>3281</v>
      </c>
      <c r="E129" s="2" t="s">
        <v>3242</v>
      </c>
      <c r="F129" s="244"/>
      <c r="G129" s="71" t="s">
        <v>3185</v>
      </c>
      <c r="H129" s="71" t="s">
        <v>3746</v>
      </c>
      <c r="I129" s="71" t="s">
        <v>3747</v>
      </c>
      <c r="J129" s="71">
        <v>0.2</v>
      </c>
      <c r="K129" s="71">
        <v>2</v>
      </c>
      <c r="L129" s="101">
        <v>1</v>
      </c>
      <c r="M129" s="101">
        <v>1</v>
      </c>
      <c r="N129" s="120">
        <f t="shared" si="67"/>
        <v>1</v>
      </c>
      <c r="O129" s="120">
        <f t="shared" si="68"/>
        <v>0.5</v>
      </c>
      <c r="P129" s="71"/>
      <c r="Q129" s="71" t="s">
        <v>3739</v>
      </c>
      <c r="R129" s="71"/>
      <c r="S129" s="71"/>
      <c r="T129" s="71"/>
      <c r="U129" s="71"/>
      <c r="V129" s="71"/>
      <c r="W129" s="101">
        <v>1</v>
      </c>
      <c r="X129" s="101">
        <v>0</v>
      </c>
      <c r="Y129" s="101">
        <v>1</v>
      </c>
      <c r="Z129" s="101">
        <v>0</v>
      </c>
      <c r="AA129" s="101">
        <v>1</v>
      </c>
      <c r="AB129" s="101">
        <v>1</v>
      </c>
      <c r="AC129" s="101">
        <v>2</v>
      </c>
      <c r="AD129" s="101">
        <v>2</v>
      </c>
      <c r="AE129" s="101">
        <v>1</v>
      </c>
      <c r="AF129" s="101"/>
      <c r="AG129" s="101"/>
      <c r="AH129" s="101"/>
      <c r="AI129" s="109">
        <v>1</v>
      </c>
      <c r="AJ129" s="109" t="s">
        <v>4450</v>
      </c>
      <c r="AK129" s="109" t="s">
        <v>4450</v>
      </c>
      <c r="AL129" s="109" t="s">
        <v>4450</v>
      </c>
      <c r="AM129" s="9" t="s">
        <v>4309</v>
      </c>
      <c r="AN129" s="9"/>
      <c r="AO129" s="9"/>
      <c r="AP129" s="9"/>
      <c r="AQ129" s="2">
        <v>8.0000000000000019E-3</v>
      </c>
      <c r="AR129" s="110">
        <v>1</v>
      </c>
      <c r="AS129" s="110" t="s">
        <v>4450</v>
      </c>
      <c r="AT129" s="110" t="s">
        <v>4450</v>
      </c>
      <c r="AU129" s="110" t="s">
        <v>4450</v>
      </c>
      <c r="AV129" s="110">
        <v>0.5</v>
      </c>
      <c r="AW129" s="110" t="s">
        <v>4450</v>
      </c>
      <c r="AX129" s="110" t="s">
        <v>4450</v>
      </c>
      <c r="AY129" s="110" t="s">
        <v>4450</v>
      </c>
      <c r="AZ129" s="8">
        <v>8.0000000000000019E-3</v>
      </c>
      <c r="BA129" s="8" t="s">
        <v>4450</v>
      </c>
      <c r="BB129" s="8" t="s">
        <v>4450</v>
      </c>
      <c r="BC129" s="8" t="s">
        <v>4450</v>
      </c>
      <c r="BD129" s="8">
        <v>8.0000000000000019E-3</v>
      </c>
      <c r="BE129" s="8" t="s">
        <v>4450</v>
      </c>
      <c r="BF129" s="8">
        <v>8.0000000000000019E-3</v>
      </c>
      <c r="BG129" s="8" t="s">
        <v>4450</v>
      </c>
      <c r="BJ129" s="8">
        <v>0.2</v>
      </c>
      <c r="BK129" s="8">
        <v>0.2</v>
      </c>
      <c r="BL129" s="8">
        <v>1</v>
      </c>
      <c r="BM129" s="8">
        <v>8.0000000000000019E-3</v>
      </c>
      <c r="BN129" s="23">
        <f t="shared" si="69"/>
        <v>0.2</v>
      </c>
      <c r="BO129" s="23">
        <f t="shared" ref="BO129:BQ129" si="126">BK129*BN129</f>
        <v>4.0000000000000008E-2</v>
      </c>
      <c r="BP129" s="23">
        <f t="shared" si="126"/>
        <v>4.0000000000000008E-2</v>
      </c>
      <c r="BQ129" s="23">
        <f t="shared" si="126"/>
        <v>3.2000000000000013E-4</v>
      </c>
    </row>
    <row r="130" spans="1:69" ht="20" x14ac:dyDescent="0.35">
      <c r="A130" s="102" t="s">
        <v>13</v>
      </c>
      <c r="B130" s="86">
        <v>56</v>
      </c>
      <c r="C130" s="86" t="s">
        <v>4723</v>
      </c>
      <c r="D130" s="2" t="s">
        <v>3281</v>
      </c>
      <c r="E130" s="2" t="s">
        <v>3243</v>
      </c>
      <c r="F130" s="244"/>
      <c r="G130" s="71" t="s">
        <v>3186</v>
      </c>
      <c r="H130" s="71" t="s">
        <v>3748</v>
      </c>
      <c r="I130" s="71" t="s">
        <v>3749</v>
      </c>
      <c r="J130" s="71">
        <v>0.6</v>
      </c>
      <c r="K130" s="71">
        <v>4</v>
      </c>
      <c r="L130" s="101">
        <v>1</v>
      </c>
      <c r="M130" s="101">
        <v>1</v>
      </c>
      <c r="N130" s="120">
        <f t="shared" si="67"/>
        <v>1</v>
      </c>
      <c r="O130" s="120">
        <f t="shared" si="68"/>
        <v>0.25</v>
      </c>
      <c r="P130" s="71" t="s">
        <v>3750</v>
      </c>
      <c r="Q130" s="71" t="s">
        <v>3751</v>
      </c>
      <c r="R130" s="71"/>
      <c r="S130" s="71"/>
      <c r="T130" s="71"/>
      <c r="U130" s="71"/>
      <c r="V130" s="71"/>
      <c r="W130" s="101">
        <v>1</v>
      </c>
      <c r="X130" s="101">
        <v>1</v>
      </c>
      <c r="Y130" s="101">
        <v>1</v>
      </c>
      <c r="Z130" s="101">
        <v>1</v>
      </c>
      <c r="AA130" s="101">
        <v>1</v>
      </c>
      <c r="AB130" s="101">
        <v>2</v>
      </c>
      <c r="AC130" s="101">
        <v>3</v>
      </c>
      <c r="AD130" s="101">
        <v>4</v>
      </c>
      <c r="AE130" s="101">
        <v>1</v>
      </c>
      <c r="AF130" s="101"/>
      <c r="AG130" s="101"/>
      <c r="AH130" s="101"/>
      <c r="AI130" s="109">
        <v>1</v>
      </c>
      <c r="AJ130" s="109" t="s">
        <v>4450</v>
      </c>
      <c r="AK130" s="109" t="s">
        <v>4450</v>
      </c>
      <c r="AL130" s="109" t="s">
        <v>4450</v>
      </c>
      <c r="AM130" s="9" t="s">
        <v>4310</v>
      </c>
      <c r="AN130" s="9"/>
      <c r="AO130" s="9"/>
      <c r="AP130" s="9"/>
      <c r="AQ130" s="2">
        <v>2.4E-2</v>
      </c>
      <c r="AR130" s="110">
        <v>1</v>
      </c>
      <c r="AS130" s="110" t="s">
        <v>4450</v>
      </c>
      <c r="AT130" s="110" t="s">
        <v>4450</v>
      </c>
      <c r="AU130" s="110" t="s">
        <v>4450</v>
      </c>
      <c r="AV130" s="110">
        <v>0.25</v>
      </c>
      <c r="AW130" s="110" t="s">
        <v>4450</v>
      </c>
      <c r="AX130" s="110" t="s">
        <v>4450</v>
      </c>
      <c r="AY130" s="110" t="s">
        <v>4450</v>
      </c>
      <c r="AZ130" s="8">
        <v>2.4E-2</v>
      </c>
      <c r="BA130" s="8" t="s">
        <v>4450</v>
      </c>
      <c r="BB130" s="8" t="s">
        <v>4450</v>
      </c>
      <c r="BC130" s="8" t="s">
        <v>4450</v>
      </c>
      <c r="BD130" s="8">
        <v>2.4E-2</v>
      </c>
      <c r="BE130" s="8">
        <v>2.4E-2</v>
      </c>
      <c r="BF130" s="8">
        <v>2.4E-2</v>
      </c>
      <c r="BG130" s="8">
        <v>2.4E-2</v>
      </c>
      <c r="BJ130" s="8">
        <v>0.2</v>
      </c>
      <c r="BK130" s="8">
        <v>0.2</v>
      </c>
      <c r="BL130" s="8">
        <v>1</v>
      </c>
      <c r="BM130" s="8">
        <v>2.4E-2</v>
      </c>
      <c r="BN130" s="23">
        <f t="shared" si="69"/>
        <v>0.2</v>
      </c>
      <c r="BO130" s="23">
        <f t="shared" ref="BO130:BQ130" si="127">BK130*BN130</f>
        <v>4.0000000000000008E-2</v>
      </c>
      <c r="BP130" s="23">
        <f t="shared" si="127"/>
        <v>4.0000000000000008E-2</v>
      </c>
      <c r="BQ130" s="23">
        <f t="shared" si="127"/>
        <v>9.6000000000000024E-4</v>
      </c>
    </row>
    <row r="131" spans="1:69" x14ac:dyDescent="0.35">
      <c r="A131" s="102" t="s">
        <v>13</v>
      </c>
      <c r="B131" s="86">
        <v>57</v>
      </c>
      <c r="C131" s="86" t="s">
        <v>4724</v>
      </c>
      <c r="D131" s="2" t="s">
        <v>3281</v>
      </c>
      <c r="E131" s="2" t="s">
        <v>3243</v>
      </c>
      <c r="F131" s="244"/>
      <c r="G131" s="71" t="s">
        <v>3186</v>
      </c>
      <c r="H131" s="71" t="s">
        <v>3752</v>
      </c>
      <c r="I131" s="71" t="s">
        <v>3753</v>
      </c>
      <c r="J131" s="71">
        <v>0.4</v>
      </c>
      <c r="K131" s="71">
        <v>4</v>
      </c>
      <c r="L131" s="101">
        <v>1</v>
      </c>
      <c r="M131" s="101">
        <v>1</v>
      </c>
      <c r="N131" s="120">
        <f t="shared" si="67"/>
        <v>1</v>
      </c>
      <c r="O131" s="120">
        <f t="shared" si="68"/>
        <v>0.25</v>
      </c>
      <c r="P131" s="71" t="s">
        <v>3754</v>
      </c>
      <c r="Q131" s="71" t="s">
        <v>3751</v>
      </c>
      <c r="R131" s="71"/>
      <c r="S131" s="71"/>
      <c r="T131" s="71"/>
      <c r="U131" s="71"/>
      <c r="V131" s="71"/>
      <c r="W131" s="101">
        <v>1</v>
      </c>
      <c r="X131" s="101">
        <v>1</v>
      </c>
      <c r="Y131" s="101">
        <v>1</v>
      </c>
      <c r="Z131" s="101">
        <v>1</v>
      </c>
      <c r="AA131" s="101">
        <v>1</v>
      </c>
      <c r="AB131" s="101">
        <v>2</v>
      </c>
      <c r="AC131" s="101">
        <v>3</v>
      </c>
      <c r="AD131" s="101">
        <v>4</v>
      </c>
      <c r="AE131" s="101">
        <v>1</v>
      </c>
      <c r="AF131" s="101"/>
      <c r="AG131" s="101"/>
      <c r="AH131" s="101"/>
      <c r="AI131" s="109">
        <v>1</v>
      </c>
      <c r="AJ131" s="109" t="s">
        <v>4450</v>
      </c>
      <c r="AK131" s="109" t="s">
        <v>4450</v>
      </c>
      <c r="AL131" s="109" t="s">
        <v>4450</v>
      </c>
      <c r="AM131" s="9" t="s">
        <v>4311</v>
      </c>
      <c r="AN131" s="9"/>
      <c r="AO131" s="9"/>
      <c r="AP131" s="9"/>
      <c r="AQ131" s="2">
        <v>1.6000000000000004E-2</v>
      </c>
      <c r="AR131" s="110">
        <v>1</v>
      </c>
      <c r="AS131" s="110" t="s">
        <v>4450</v>
      </c>
      <c r="AT131" s="110" t="s">
        <v>4450</v>
      </c>
      <c r="AU131" s="110" t="s">
        <v>4450</v>
      </c>
      <c r="AV131" s="110">
        <v>0.25</v>
      </c>
      <c r="AW131" s="110" t="s">
        <v>4450</v>
      </c>
      <c r="AX131" s="110" t="s">
        <v>4450</v>
      </c>
      <c r="AY131" s="110" t="s">
        <v>4450</v>
      </c>
      <c r="AZ131" s="8">
        <v>1.6000000000000004E-2</v>
      </c>
      <c r="BA131" s="8" t="s">
        <v>4450</v>
      </c>
      <c r="BB131" s="8" t="s">
        <v>4450</v>
      </c>
      <c r="BC131" s="8" t="s">
        <v>4450</v>
      </c>
      <c r="BD131" s="8">
        <v>1.6000000000000004E-2</v>
      </c>
      <c r="BE131" s="8">
        <v>1.6000000000000004E-2</v>
      </c>
      <c r="BF131" s="8">
        <v>1.6000000000000004E-2</v>
      </c>
      <c r="BG131" s="8">
        <v>1.6000000000000004E-2</v>
      </c>
      <c r="BJ131" s="8">
        <v>0.2</v>
      </c>
      <c r="BK131" s="8">
        <v>0.2</v>
      </c>
      <c r="BL131" s="8">
        <v>1</v>
      </c>
      <c r="BM131" s="8">
        <v>1.6000000000000004E-2</v>
      </c>
      <c r="BN131" s="23">
        <f t="shared" si="69"/>
        <v>0.2</v>
      </c>
      <c r="BO131" s="23">
        <f t="shared" ref="BO131:BQ131" si="128">BK131*BN131</f>
        <v>4.0000000000000008E-2</v>
      </c>
      <c r="BP131" s="23">
        <f t="shared" si="128"/>
        <v>4.0000000000000008E-2</v>
      </c>
      <c r="BQ131" s="23">
        <f t="shared" si="128"/>
        <v>6.4000000000000027E-4</v>
      </c>
    </row>
    <row r="132" spans="1:69" ht="30" x14ac:dyDescent="0.35">
      <c r="A132" s="102" t="s">
        <v>13</v>
      </c>
      <c r="B132" s="86">
        <v>58</v>
      </c>
      <c r="C132" s="86" t="s">
        <v>4725</v>
      </c>
      <c r="D132" s="2" t="s">
        <v>3282</v>
      </c>
      <c r="E132" s="2" t="s">
        <v>3244</v>
      </c>
      <c r="F132" s="244"/>
      <c r="G132" s="71" t="s">
        <v>3187</v>
      </c>
      <c r="H132" s="71" t="s">
        <v>3755</v>
      </c>
      <c r="I132" s="71" t="s">
        <v>3756</v>
      </c>
      <c r="J132" s="71">
        <v>0.2</v>
      </c>
      <c r="K132" s="71">
        <v>1</v>
      </c>
      <c r="L132" s="101">
        <v>1</v>
      </c>
      <c r="M132" s="101">
        <v>1</v>
      </c>
      <c r="N132" s="120">
        <f t="shared" si="67"/>
        <v>1</v>
      </c>
      <c r="O132" s="120">
        <f t="shared" si="68"/>
        <v>1</v>
      </c>
      <c r="P132" s="71"/>
      <c r="Q132" s="71" t="s">
        <v>3751</v>
      </c>
      <c r="R132" s="71"/>
      <c r="S132" s="71"/>
      <c r="T132" s="71"/>
      <c r="U132" s="71"/>
      <c r="V132" s="71"/>
      <c r="W132" s="101">
        <v>1</v>
      </c>
      <c r="X132" s="101">
        <v>0</v>
      </c>
      <c r="Y132" s="101">
        <v>0</v>
      </c>
      <c r="Z132" s="101">
        <v>0</v>
      </c>
      <c r="AA132" s="101">
        <v>1</v>
      </c>
      <c r="AB132" s="101">
        <v>1</v>
      </c>
      <c r="AC132" s="101">
        <v>1</v>
      </c>
      <c r="AD132" s="101">
        <v>1</v>
      </c>
      <c r="AE132" s="101">
        <v>1</v>
      </c>
      <c r="AF132" s="101"/>
      <c r="AG132" s="101"/>
      <c r="AH132" s="101"/>
      <c r="AI132" s="109">
        <v>1</v>
      </c>
      <c r="AJ132" s="109" t="s">
        <v>4450</v>
      </c>
      <c r="AK132" s="109" t="s">
        <v>4450</v>
      </c>
      <c r="AL132" s="109" t="s">
        <v>4450</v>
      </c>
      <c r="AM132" s="9" t="s">
        <v>4312</v>
      </c>
      <c r="AN132" s="9"/>
      <c r="AO132" s="9"/>
      <c r="AP132" s="9"/>
      <c r="AQ132" s="2">
        <v>6.000000000000001E-3</v>
      </c>
      <c r="AR132" s="110">
        <v>1</v>
      </c>
      <c r="AS132" s="110" t="s">
        <v>4450</v>
      </c>
      <c r="AT132" s="110" t="s">
        <v>4450</v>
      </c>
      <c r="AU132" s="110" t="s">
        <v>4450</v>
      </c>
      <c r="AV132" s="110">
        <v>1</v>
      </c>
      <c r="AW132" s="110" t="s">
        <v>4450</v>
      </c>
      <c r="AX132" s="110" t="s">
        <v>4450</v>
      </c>
      <c r="AY132" s="110" t="s">
        <v>4450</v>
      </c>
      <c r="AZ132" s="8">
        <v>6.000000000000001E-3</v>
      </c>
      <c r="BA132" s="8" t="s">
        <v>4450</v>
      </c>
      <c r="BB132" s="8" t="s">
        <v>4450</v>
      </c>
      <c r="BC132" s="8" t="s">
        <v>4450</v>
      </c>
      <c r="BD132" s="8">
        <v>6.000000000000001E-3</v>
      </c>
      <c r="BE132" s="8" t="s">
        <v>4450</v>
      </c>
      <c r="BF132" s="8" t="s">
        <v>4450</v>
      </c>
      <c r="BG132" s="8" t="s">
        <v>4450</v>
      </c>
      <c r="BJ132" s="8">
        <v>0.15</v>
      </c>
      <c r="BK132" s="8">
        <v>0.2</v>
      </c>
      <c r="BL132" s="8">
        <v>1</v>
      </c>
      <c r="BM132" s="8">
        <v>6.000000000000001E-3</v>
      </c>
      <c r="BN132" s="23">
        <f t="shared" si="69"/>
        <v>0.15</v>
      </c>
      <c r="BO132" s="23">
        <f t="shared" ref="BO132:BQ132" si="129">BK132*BN132</f>
        <v>0.03</v>
      </c>
      <c r="BP132" s="23">
        <f t="shared" si="129"/>
        <v>0.03</v>
      </c>
      <c r="BQ132" s="23">
        <f t="shared" si="129"/>
        <v>1.8000000000000001E-4</v>
      </c>
    </row>
    <row r="133" spans="1:69" x14ac:dyDescent="0.35">
      <c r="A133" s="102" t="s">
        <v>13</v>
      </c>
      <c r="B133" s="86">
        <v>59</v>
      </c>
      <c r="C133" s="86" t="s">
        <v>4726</v>
      </c>
      <c r="D133" s="2" t="s">
        <v>3282</v>
      </c>
      <c r="E133" s="2" t="s">
        <v>3244</v>
      </c>
      <c r="F133" s="244"/>
      <c r="G133" s="71" t="s">
        <v>3187</v>
      </c>
      <c r="H133" s="71" t="s">
        <v>3757</v>
      </c>
      <c r="I133" s="71" t="s">
        <v>3758</v>
      </c>
      <c r="J133" s="71">
        <v>0.3</v>
      </c>
      <c r="K133" s="71">
        <v>2</v>
      </c>
      <c r="L133" s="101">
        <v>1</v>
      </c>
      <c r="M133" s="101">
        <v>1</v>
      </c>
      <c r="N133" s="120">
        <f t="shared" si="67"/>
        <v>1</v>
      </c>
      <c r="O133" s="120">
        <f t="shared" si="68"/>
        <v>0.5</v>
      </c>
      <c r="P133" s="71"/>
      <c r="Q133" s="71" t="s">
        <v>3751</v>
      </c>
      <c r="R133" s="71"/>
      <c r="S133" s="71"/>
      <c r="T133" s="71"/>
      <c r="U133" s="71"/>
      <c r="V133" s="71"/>
      <c r="W133" s="101">
        <v>1</v>
      </c>
      <c r="X133" s="101">
        <v>0</v>
      </c>
      <c r="Y133" s="101">
        <v>1</v>
      </c>
      <c r="Z133" s="101">
        <v>0</v>
      </c>
      <c r="AA133" s="101">
        <v>1</v>
      </c>
      <c r="AB133" s="101">
        <v>1</v>
      </c>
      <c r="AC133" s="101">
        <v>2</v>
      </c>
      <c r="AD133" s="101">
        <v>2</v>
      </c>
      <c r="AE133" s="101">
        <v>1</v>
      </c>
      <c r="AF133" s="101"/>
      <c r="AG133" s="101"/>
      <c r="AH133" s="101"/>
      <c r="AI133" s="109">
        <v>1</v>
      </c>
      <c r="AJ133" s="109" t="s">
        <v>4450</v>
      </c>
      <c r="AK133" s="109" t="s">
        <v>4450</v>
      </c>
      <c r="AL133" s="109" t="s">
        <v>4450</v>
      </c>
      <c r="AM133" s="9" t="s">
        <v>4313</v>
      </c>
      <c r="AN133" s="9"/>
      <c r="AO133" s="9"/>
      <c r="AP133" s="9"/>
      <c r="AQ133" s="2">
        <v>8.9999999999999993E-3</v>
      </c>
      <c r="AR133" s="110">
        <v>1</v>
      </c>
      <c r="AS133" s="110" t="s">
        <v>4450</v>
      </c>
      <c r="AT133" s="110" t="s">
        <v>4450</v>
      </c>
      <c r="AU133" s="110" t="s">
        <v>4450</v>
      </c>
      <c r="AV133" s="110">
        <v>0.5</v>
      </c>
      <c r="AW133" s="110" t="s">
        <v>4450</v>
      </c>
      <c r="AX133" s="110" t="s">
        <v>4450</v>
      </c>
      <c r="AY133" s="110" t="s">
        <v>4450</v>
      </c>
      <c r="AZ133" s="8">
        <v>8.9999999999999993E-3</v>
      </c>
      <c r="BA133" s="8" t="s">
        <v>4450</v>
      </c>
      <c r="BB133" s="8" t="s">
        <v>4450</v>
      </c>
      <c r="BC133" s="8" t="s">
        <v>4450</v>
      </c>
      <c r="BD133" s="8">
        <v>8.9999999999999993E-3</v>
      </c>
      <c r="BE133" s="8" t="s">
        <v>4450</v>
      </c>
      <c r="BF133" s="8">
        <v>8.9999999999999993E-3</v>
      </c>
      <c r="BG133" s="8" t="s">
        <v>4450</v>
      </c>
      <c r="BJ133" s="8">
        <v>0.15</v>
      </c>
      <c r="BK133" s="8">
        <v>0.2</v>
      </c>
      <c r="BL133" s="8">
        <v>1</v>
      </c>
      <c r="BM133" s="8">
        <v>8.9999999999999993E-3</v>
      </c>
      <c r="BN133" s="23">
        <f t="shared" si="69"/>
        <v>0.15</v>
      </c>
      <c r="BO133" s="23">
        <f t="shared" ref="BO133:BQ133" si="130">BK133*BN133</f>
        <v>0.03</v>
      </c>
      <c r="BP133" s="23">
        <f t="shared" si="130"/>
        <v>0.03</v>
      </c>
      <c r="BQ133" s="23">
        <f t="shared" si="130"/>
        <v>2.6999999999999995E-4</v>
      </c>
    </row>
    <row r="134" spans="1:69" x14ac:dyDescent="0.35">
      <c r="A134" s="102" t="s">
        <v>13</v>
      </c>
      <c r="B134" s="86">
        <v>60</v>
      </c>
      <c r="C134" s="86" t="s">
        <v>4727</v>
      </c>
      <c r="D134" s="2" t="s">
        <v>3282</v>
      </c>
      <c r="E134" s="2" t="s">
        <v>3244</v>
      </c>
      <c r="F134" s="244"/>
      <c r="G134" s="71" t="s">
        <v>3187</v>
      </c>
      <c r="H134" s="71" t="s">
        <v>3759</v>
      </c>
      <c r="I134" s="71" t="s">
        <v>3760</v>
      </c>
      <c r="J134" s="71">
        <v>0.2</v>
      </c>
      <c r="K134" s="71">
        <v>1</v>
      </c>
      <c r="L134" s="101">
        <v>1</v>
      </c>
      <c r="M134" s="101">
        <v>1</v>
      </c>
      <c r="N134" s="120">
        <f t="shared" si="67"/>
        <v>1</v>
      </c>
      <c r="O134" s="120">
        <f t="shared" si="68"/>
        <v>1</v>
      </c>
      <c r="P134" s="71"/>
      <c r="Q134" s="71" t="s">
        <v>3751</v>
      </c>
      <c r="R134" s="71"/>
      <c r="S134" s="71"/>
      <c r="T134" s="71"/>
      <c r="U134" s="71"/>
      <c r="V134" s="71"/>
      <c r="W134" s="101">
        <v>1</v>
      </c>
      <c r="X134" s="101">
        <v>0</v>
      </c>
      <c r="Y134" s="101">
        <v>0</v>
      </c>
      <c r="Z134" s="101">
        <v>0</v>
      </c>
      <c r="AA134" s="101">
        <v>1</v>
      </c>
      <c r="AB134" s="101">
        <v>1</v>
      </c>
      <c r="AC134" s="101">
        <v>1</v>
      </c>
      <c r="AD134" s="101">
        <v>1</v>
      </c>
      <c r="AE134" s="101">
        <v>1</v>
      </c>
      <c r="AF134" s="101"/>
      <c r="AG134" s="101"/>
      <c r="AH134" s="101"/>
      <c r="AI134" s="109">
        <v>1</v>
      </c>
      <c r="AJ134" s="109" t="s">
        <v>4450</v>
      </c>
      <c r="AK134" s="109" t="s">
        <v>4450</v>
      </c>
      <c r="AL134" s="109" t="s">
        <v>4450</v>
      </c>
      <c r="AM134" s="9" t="s">
        <v>4314</v>
      </c>
      <c r="AN134" s="9"/>
      <c r="AO134" s="9"/>
      <c r="AP134" s="9"/>
      <c r="AQ134" s="2">
        <v>6.000000000000001E-3</v>
      </c>
      <c r="AR134" s="110">
        <v>1</v>
      </c>
      <c r="AS134" s="110" t="s">
        <v>4450</v>
      </c>
      <c r="AT134" s="110" t="s">
        <v>4450</v>
      </c>
      <c r="AU134" s="110" t="s">
        <v>4450</v>
      </c>
      <c r="AV134" s="110">
        <v>1</v>
      </c>
      <c r="AW134" s="110" t="s">
        <v>4450</v>
      </c>
      <c r="AX134" s="110" t="s">
        <v>4450</v>
      </c>
      <c r="AY134" s="110" t="s">
        <v>4450</v>
      </c>
      <c r="AZ134" s="8">
        <v>6.000000000000001E-3</v>
      </c>
      <c r="BA134" s="8" t="s">
        <v>4450</v>
      </c>
      <c r="BB134" s="8" t="s">
        <v>4450</v>
      </c>
      <c r="BC134" s="8" t="s">
        <v>4450</v>
      </c>
      <c r="BD134" s="8">
        <v>6.000000000000001E-3</v>
      </c>
      <c r="BE134" s="8" t="s">
        <v>4450</v>
      </c>
      <c r="BF134" s="8" t="s">
        <v>4450</v>
      </c>
      <c r="BG134" s="8" t="s">
        <v>4450</v>
      </c>
      <c r="BJ134" s="8">
        <v>0.15</v>
      </c>
      <c r="BK134" s="8">
        <v>0.2</v>
      </c>
      <c r="BL134" s="8">
        <v>1</v>
      </c>
      <c r="BM134" s="8">
        <v>6.000000000000001E-3</v>
      </c>
      <c r="BN134" s="23">
        <f t="shared" si="69"/>
        <v>0.15</v>
      </c>
      <c r="BO134" s="23">
        <f t="shared" ref="BO134:BQ134" si="131">BK134*BN134</f>
        <v>0.03</v>
      </c>
      <c r="BP134" s="23">
        <f t="shared" si="131"/>
        <v>0.03</v>
      </c>
      <c r="BQ134" s="23">
        <f t="shared" si="131"/>
        <v>1.8000000000000001E-4</v>
      </c>
    </row>
    <row r="135" spans="1:69" ht="20" x14ac:dyDescent="0.35">
      <c r="A135" s="102" t="s">
        <v>13</v>
      </c>
      <c r="B135" s="86">
        <v>61</v>
      </c>
      <c r="C135" s="86" t="s">
        <v>4728</v>
      </c>
      <c r="D135" s="2" t="s">
        <v>3282</v>
      </c>
      <c r="E135" s="2" t="s">
        <v>3244</v>
      </c>
      <c r="F135" s="244"/>
      <c r="G135" s="71" t="s">
        <v>3187</v>
      </c>
      <c r="H135" s="71" t="s">
        <v>3761</v>
      </c>
      <c r="I135" s="71" t="s">
        <v>3762</v>
      </c>
      <c r="J135" s="71">
        <v>0.3</v>
      </c>
      <c r="K135" s="71">
        <v>2</v>
      </c>
      <c r="L135" s="101">
        <v>1</v>
      </c>
      <c r="M135" s="101">
        <v>1</v>
      </c>
      <c r="N135" s="120">
        <f t="shared" si="67"/>
        <v>1</v>
      </c>
      <c r="O135" s="120">
        <f t="shared" si="68"/>
        <v>0.5</v>
      </c>
      <c r="P135" s="71"/>
      <c r="Q135" s="71" t="s">
        <v>3751</v>
      </c>
      <c r="R135" s="71"/>
      <c r="S135" s="71"/>
      <c r="T135" s="71"/>
      <c r="U135" s="71"/>
      <c r="V135" s="71"/>
      <c r="W135" s="101">
        <v>1</v>
      </c>
      <c r="X135" s="101">
        <v>0</v>
      </c>
      <c r="Y135" s="101">
        <v>1</v>
      </c>
      <c r="Z135" s="101">
        <v>0</v>
      </c>
      <c r="AA135" s="101">
        <v>1</v>
      </c>
      <c r="AB135" s="101">
        <v>1</v>
      </c>
      <c r="AC135" s="101">
        <v>2</v>
      </c>
      <c r="AD135" s="101">
        <v>2</v>
      </c>
      <c r="AE135" s="101">
        <v>1</v>
      </c>
      <c r="AF135" s="101"/>
      <c r="AG135" s="101"/>
      <c r="AH135" s="101"/>
      <c r="AI135" s="109">
        <v>1</v>
      </c>
      <c r="AJ135" s="109" t="s">
        <v>4450</v>
      </c>
      <c r="AK135" s="109" t="s">
        <v>4450</v>
      </c>
      <c r="AL135" s="109" t="s">
        <v>4450</v>
      </c>
      <c r="AM135" s="9" t="s">
        <v>4315</v>
      </c>
      <c r="AN135" s="9"/>
      <c r="AO135" s="9"/>
      <c r="AP135" s="9"/>
      <c r="AQ135" s="2">
        <v>8.9999999999999993E-3</v>
      </c>
      <c r="AR135" s="110">
        <v>1</v>
      </c>
      <c r="AS135" s="110" t="s">
        <v>4450</v>
      </c>
      <c r="AT135" s="110" t="s">
        <v>4450</v>
      </c>
      <c r="AU135" s="110" t="s">
        <v>4450</v>
      </c>
      <c r="AV135" s="110">
        <v>0.5</v>
      </c>
      <c r="AW135" s="110" t="s">
        <v>4450</v>
      </c>
      <c r="AX135" s="110" t="s">
        <v>4450</v>
      </c>
      <c r="AY135" s="110" t="s">
        <v>4450</v>
      </c>
      <c r="AZ135" s="8">
        <v>8.9999999999999993E-3</v>
      </c>
      <c r="BA135" s="8" t="s">
        <v>4450</v>
      </c>
      <c r="BB135" s="8" t="s">
        <v>4450</v>
      </c>
      <c r="BC135" s="8" t="s">
        <v>4450</v>
      </c>
      <c r="BD135" s="8">
        <v>8.9999999999999993E-3</v>
      </c>
      <c r="BE135" s="8" t="s">
        <v>4450</v>
      </c>
      <c r="BF135" s="8">
        <v>8.9999999999999993E-3</v>
      </c>
      <c r="BG135" s="8" t="s">
        <v>4450</v>
      </c>
      <c r="BJ135" s="8">
        <v>0.15</v>
      </c>
      <c r="BK135" s="8">
        <v>0.2</v>
      </c>
      <c r="BL135" s="8">
        <v>1</v>
      </c>
      <c r="BM135" s="8">
        <v>8.9999999999999993E-3</v>
      </c>
      <c r="BN135" s="23">
        <f t="shared" si="69"/>
        <v>0.15</v>
      </c>
      <c r="BO135" s="23">
        <f t="shared" ref="BO135:BQ135" si="132">BK135*BN135</f>
        <v>0.03</v>
      </c>
      <c r="BP135" s="23">
        <f t="shared" si="132"/>
        <v>0.03</v>
      </c>
      <c r="BQ135" s="23">
        <f t="shared" si="132"/>
        <v>2.6999999999999995E-4</v>
      </c>
    </row>
    <row r="136" spans="1:69" ht="20" x14ac:dyDescent="0.35">
      <c r="A136" s="102" t="s">
        <v>13</v>
      </c>
      <c r="B136" s="86">
        <v>62</v>
      </c>
      <c r="C136" s="86" t="s">
        <v>4729</v>
      </c>
      <c r="D136" s="2" t="s">
        <v>3282</v>
      </c>
      <c r="E136" s="2" t="s">
        <v>3245</v>
      </c>
      <c r="F136" s="244"/>
      <c r="G136" s="71" t="s">
        <v>3188</v>
      </c>
      <c r="H136" s="71" t="s">
        <v>3763</v>
      </c>
      <c r="I136" s="71" t="s">
        <v>3764</v>
      </c>
      <c r="J136" s="71">
        <v>0.15</v>
      </c>
      <c r="K136" s="71">
        <v>2</v>
      </c>
      <c r="L136" s="101">
        <v>1</v>
      </c>
      <c r="M136" s="101">
        <v>1</v>
      </c>
      <c r="N136" s="120">
        <f t="shared" si="67"/>
        <v>1</v>
      </c>
      <c r="O136" s="120">
        <f t="shared" si="68"/>
        <v>0.5</v>
      </c>
      <c r="P136" s="71" t="s">
        <v>3765</v>
      </c>
      <c r="Q136" s="71" t="s">
        <v>3698</v>
      </c>
      <c r="R136" s="71"/>
      <c r="S136" s="71"/>
      <c r="T136" s="71"/>
      <c r="U136" s="71"/>
      <c r="V136" s="71"/>
      <c r="W136" s="101">
        <v>1</v>
      </c>
      <c r="X136" s="101">
        <v>1</v>
      </c>
      <c r="Y136" s="101">
        <v>0</v>
      </c>
      <c r="Z136" s="101">
        <v>0</v>
      </c>
      <c r="AA136" s="101">
        <v>1</v>
      </c>
      <c r="AB136" s="101">
        <v>2</v>
      </c>
      <c r="AC136" s="101">
        <v>2</v>
      </c>
      <c r="AD136" s="101">
        <v>2</v>
      </c>
      <c r="AE136" s="101">
        <v>1</v>
      </c>
      <c r="AF136" s="101"/>
      <c r="AG136" s="101"/>
      <c r="AH136" s="101"/>
      <c r="AI136" s="109">
        <v>1</v>
      </c>
      <c r="AJ136" s="109" t="s">
        <v>4450</v>
      </c>
      <c r="AK136" s="109" t="s">
        <v>4450</v>
      </c>
      <c r="AL136" s="109" t="s">
        <v>4450</v>
      </c>
      <c r="AM136" s="9" t="s">
        <v>4316</v>
      </c>
      <c r="AN136" s="9"/>
      <c r="AO136" s="9"/>
      <c r="AP136" s="9"/>
      <c r="AQ136" s="2">
        <v>6.7499999999999999E-3</v>
      </c>
      <c r="AR136" s="110">
        <v>1</v>
      </c>
      <c r="AS136" s="110" t="s">
        <v>4450</v>
      </c>
      <c r="AT136" s="110" t="s">
        <v>4450</v>
      </c>
      <c r="AU136" s="110" t="s">
        <v>4450</v>
      </c>
      <c r="AV136" s="110">
        <v>0.5</v>
      </c>
      <c r="AW136" s="110" t="s">
        <v>4450</v>
      </c>
      <c r="AX136" s="110" t="s">
        <v>4450</v>
      </c>
      <c r="AY136" s="110" t="s">
        <v>4450</v>
      </c>
      <c r="AZ136" s="8">
        <v>6.7499999999999999E-3</v>
      </c>
      <c r="BA136" s="8" t="s">
        <v>4450</v>
      </c>
      <c r="BB136" s="8" t="s">
        <v>4450</v>
      </c>
      <c r="BC136" s="8" t="s">
        <v>4450</v>
      </c>
      <c r="BD136" s="8">
        <v>6.7499999999999999E-3</v>
      </c>
      <c r="BE136" s="8">
        <v>6.7499999999999999E-3</v>
      </c>
      <c r="BF136" s="8" t="s">
        <v>4450</v>
      </c>
      <c r="BG136" s="8" t="s">
        <v>4450</v>
      </c>
      <c r="BJ136" s="8">
        <v>0.15</v>
      </c>
      <c r="BK136" s="8">
        <v>0.3</v>
      </c>
      <c r="BL136" s="8">
        <v>1</v>
      </c>
      <c r="BM136" s="8">
        <v>6.7499999999999999E-3</v>
      </c>
      <c r="BN136" s="23">
        <f t="shared" si="69"/>
        <v>0.15</v>
      </c>
      <c r="BO136" s="23">
        <f t="shared" ref="BO136:BQ136" si="133">BK136*BN136</f>
        <v>4.4999999999999998E-2</v>
      </c>
      <c r="BP136" s="23">
        <f t="shared" si="133"/>
        <v>4.4999999999999998E-2</v>
      </c>
      <c r="BQ136" s="23">
        <f t="shared" si="133"/>
        <v>3.0374999999999998E-4</v>
      </c>
    </row>
    <row r="137" spans="1:69" ht="20" x14ac:dyDescent="0.35">
      <c r="A137" s="102" t="s">
        <v>13</v>
      </c>
      <c r="B137" s="86">
        <v>63</v>
      </c>
      <c r="C137" s="86" t="s">
        <v>4730</v>
      </c>
      <c r="D137" s="2" t="s">
        <v>3282</v>
      </c>
      <c r="E137" s="2" t="s">
        <v>3245</v>
      </c>
      <c r="F137" s="244"/>
      <c r="G137" s="71" t="s">
        <v>3188</v>
      </c>
      <c r="H137" s="71" t="s">
        <v>3766</v>
      </c>
      <c r="I137" s="71" t="s">
        <v>3767</v>
      </c>
      <c r="J137" s="71">
        <v>0.15</v>
      </c>
      <c r="K137" s="71">
        <v>2</v>
      </c>
      <c r="L137" s="101">
        <v>1</v>
      </c>
      <c r="M137" s="101">
        <v>1</v>
      </c>
      <c r="N137" s="120">
        <f t="shared" ref="N137:N200" si="134">IF(L137=0,"",IF(M137/L137&gt;1,1,M137/L137))</f>
        <v>1</v>
      </c>
      <c r="O137" s="120">
        <f t="shared" ref="O137:O200" si="135">M137/K137</f>
        <v>0.5</v>
      </c>
      <c r="P137" s="71" t="s">
        <v>3768</v>
      </c>
      <c r="Q137" s="71" t="s">
        <v>3698</v>
      </c>
      <c r="R137" s="71"/>
      <c r="S137" s="71"/>
      <c r="T137" s="71"/>
      <c r="U137" s="71"/>
      <c r="V137" s="71"/>
      <c r="W137" s="101">
        <v>1</v>
      </c>
      <c r="X137" s="101">
        <v>1</v>
      </c>
      <c r="Y137" s="101">
        <v>0</v>
      </c>
      <c r="Z137" s="101">
        <v>0</v>
      </c>
      <c r="AA137" s="101">
        <v>1</v>
      </c>
      <c r="AB137" s="101">
        <v>2</v>
      </c>
      <c r="AC137" s="101">
        <v>2</v>
      </c>
      <c r="AD137" s="101">
        <v>2</v>
      </c>
      <c r="AE137" s="101">
        <v>1</v>
      </c>
      <c r="AF137" s="101"/>
      <c r="AG137" s="101"/>
      <c r="AH137" s="101"/>
      <c r="AI137" s="109">
        <v>1</v>
      </c>
      <c r="AJ137" s="109" t="s">
        <v>4450</v>
      </c>
      <c r="AK137" s="109" t="s">
        <v>4450</v>
      </c>
      <c r="AL137" s="109" t="s">
        <v>4450</v>
      </c>
      <c r="AM137" s="9" t="s">
        <v>4316</v>
      </c>
      <c r="AN137" s="9"/>
      <c r="AO137" s="9"/>
      <c r="AP137" s="9"/>
      <c r="AQ137" s="2">
        <v>6.7499999999999999E-3</v>
      </c>
      <c r="AR137" s="110">
        <v>1</v>
      </c>
      <c r="AS137" s="110" t="s">
        <v>4450</v>
      </c>
      <c r="AT137" s="110" t="s">
        <v>4450</v>
      </c>
      <c r="AU137" s="110" t="s">
        <v>4450</v>
      </c>
      <c r="AV137" s="110">
        <v>0.5</v>
      </c>
      <c r="AW137" s="110" t="s">
        <v>4450</v>
      </c>
      <c r="AX137" s="110" t="s">
        <v>4450</v>
      </c>
      <c r="AY137" s="110" t="s">
        <v>4450</v>
      </c>
      <c r="AZ137" s="8">
        <v>6.7499999999999999E-3</v>
      </c>
      <c r="BA137" s="8" t="s">
        <v>4450</v>
      </c>
      <c r="BB137" s="8" t="s">
        <v>4450</v>
      </c>
      <c r="BC137" s="8" t="s">
        <v>4450</v>
      </c>
      <c r="BD137" s="8">
        <v>6.7499999999999999E-3</v>
      </c>
      <c r="BE137" s="8">
        <v>6.7499999999999999E-3</v>
      </c>
      <c r="BF137" s="8" t="s">
        <v>4450</v>
      </c>
      <c r="BG137" s="8" t="s">
        <v>4450</v>
      </c>
      <c r="BJ137" s="8">
        <v>0.15</v>
      </c>
      <c r="BK137" s="8">
        <v>0.3</v>
      </c>
      <c r="BL137" s="8">
        <v>1</v>
      </c>
      <c r="BM137" s="8">
        <v>6.7499999999999999E-3</v>
      </c>
      <c r="BN137" s="23">
        <f t="shared" ref="BN137:BN200" si="136">BJ137</f>
        <v>0.15</v>
      </c>
      <c r="BO137" s="23">
        <f t="shared" ref="BO137:BQ137" si="137">BK137*BN137</f>
        <v>4.4999999999999998E-2</v>
      </c>
      <c r="BP137" s="23">
        <f t="shared" si="137"/>
        <v>4.4999999999999998E-2</v>
      </c>
      <c r="BQ137" s="23">
        <f t="shared" si="137"/>
        <v>3.0374999999999998E-4</v>
      </c>
    </row>
    <row r="138" spans="1:69" ht="20" x14ac:dyDescent="0.35">
      <c r="A138" s="102" t="s">
        <v>13</v>
      </c>
      <c r="B138" s="86">
        <v>64</v>
      </c>
      <c r="C138" s="86" t="s">
        <v>4731</v>
      </c>
      <c r="D138" s="2" t="s">
        <v>3282</v>
      </c>
      <c r="E138" s="2" t="s">
        <v>3245</v>
      </c>
      <c r="F138" s="244"/>
      <c r="G138" s="71" t="s">
        <v>3188</v>
      </c>
      <c r="H138" s="71" t="s">
        <v>3769</v>
      </c>
      <c r="I138" s="71" t="s">
        <v>3770</v>
      </c>
      <c r="J138" s="71">
        <v>0.15</v>
      </c>
      <c r="K138" s="71">
        <v>2</v>
      </c>
      <c r="L138" s="101">
        <v>1</v>
      </c>
      <c r="M138" s="101">
        <v>1</v>
      </c>
      <c r="N138" s="120">
        <f t="shared" si="134"/>
        <v>1</v>
      </c>
      <c r="O138" s="120">
        <f t="shared" si="135"/>
        <v>0.5</v>
      </c>
      <c r="P138" s="71" t="s">
        <v>3771</v>
      </c>
      <c r="Q138" s="71" t="s">
        <v>3691</v>
      </c>
      <c r="R138" s="71"/>
      <c r="S138" s="71"/>
      <c r="T138" s="71"/>
      <c r="U138" s="71"/>
      <c r="V138" s="71"/>
      <c r="W138" s="101">
        <v>1</v>
      </c>
      <c r="X138" s="101">
        <v>1</v>
      </c>
      <c r="Y138" s="101">
        <v>0</v>
      </c>
      <c r="Z138" s="101">
        <v>0</v>
      </c>
      <c r="AA138" s="101">
        <v>1</v>
      </c>
      <c r="AB138" s="101">
        <v>2</v>
      </c>
      <c r="AC138" s="101">
        <v>2</v>
      </c>
      <c r="AD138" s="101">
        <v>2</v>
      </c>
      <c r="AE138" s="101">
        <v>1</v>
      </c>
      <c r="AF138" s="101"/>
      <c r="AG138" s="101"/>
      <c r="AH138" s="101"/>
      <c r="AI138" s="109">
        <v>1</v>
      </c>
      <c r="AJ138" s="109" t="s">
        <v>4450</v>
      </c>
      <c r="AK138" s="109" t="s">
        <v>4450</v>
      </c>
      <c r="AL138" s="109" t="s">
        <v>4450</v>
      </c>
      <c r="AM138" s="9" t="s">
        <v>4317</v>
      </c>
      <c r="AN138" s="9"/>
      <c r="AO138" s="9"/>
      <c r="AP138" s="9"/>
      <c r="AQ138" s="2">
        <v>6.7499999999999999E-3</v>
      </c>
      <c r="AR138" s="110">
        <v>1</v>
      </c>
      <c r="AS138" s="110" t="s">
        <v>4450</v>
      </c>
      <c r="AT138" s="110" t="s">
        <v>4450</v>
      </c>
      <c r="AU138" s="110" t="s">
        <v>4450</v>
      </c>
      <c r="AV138" s="110">
        <v>0.5</v>
      </c>
      <c r="AW138" s="110" t="s">
        <v>4450</v>
      </c>
      <c r="AX138" s="110" t="s">
        <v>4450</v>
      </c>
      <c r="AY138" s="110" t="s">
        <v>4450</v>
      </c>
      <c r="AZ138" s="8">
        <v>6.7499999999999999E-3</v>
      </c>
      <c r="BA138" s="8" t="s">
        <v>4450</v>
      </c>
      <c r="BB138" s="8" t="s">
        <v>4450</v>
      </c>
      <c r="BC138" s="8" t="s">
        <v>4450</v>
      </c>
      <c r="BD138" s="8">
        <v>6.7499999999999999E-3</v>
      </c>
      <c r="BE138" s="8">
        <v>6.7499999999999999E-3</v>
      </c>
      <c r="BF138" s="8" t="s">
        <v>4450</v>
      </c>
      <c r="BG138" s="8" t="s">
        <v>4450</v>
      </c>
      <c r="BJ138" s="8">
        <v>0.15</v>
      </c>
      <c r="BK138" s="8">
        <v>0.3</v>
      </c>
      <c r="BL138" s="8">
        <v>1</v>
      </c>
      <c r="BM138" s="8">
        <v>6.7499999999999999E-3</v>
      </c>
      <c r="BN138" s="23">
        <f t="shared" si="136"/>
        <v>0.15</v>
      </c>
      <c r="BO138" s="23">
        <f t="shared" ref="BO138:BQ138" si="138">BK138*BN138</f>
        <v>4.4999999999999998E-2</v>
      </c>
      <c r="BP138" s="23">
        <f t="shared" si="138"/>
        <v>4.4999999999999998E-2</v>
      </c>
      <c r="BQ138" s="23">
        <f t="shared" si="138"/>
        <v>3.0374999999999998E-4</v>
      </c>
    </row>
    <row r="139" spans="1:69" x14ac:dyDescent="0.35">
      <c r="A139" s="102" t="s">
        <v>13</v>
      </c>
      <c r="B139" s="86">
        <v>65</v>
      </c>
      <c r="C139" s="86" t="s">
        <v>4732</v>
      </c>
      <c r="D139" s="2" t="s">
        <v>3282</v>
      </c>
      <c r="E139" s="2" t="s">
        <v>3245</v>
      </c>
      <c r="F139" s="244"/>
      <c r="G139" s="71" t="s">
        <v>3188</v>
      </c>
      <c r="H139" s="71" t="s">
        <v>3772</v>
      </c>
      <c r="I139" s="71" t="s">
        <v>3773</v>
      </c>
      <c r="J139" s="71">
        <v>0.1</v>
      </c>
      <c r="K139" s="71">
        <v>1</v>
      </c>
      <c r="L139" s="101">
        <v>1</v>
      </c>
      <c r="M139" s="101">
        <v>1</v>
      </c>
      <c r="N139" s="120">
        <f t="shared" si="134"/>
        <v>1</v>
      </c>
      <c r="O139" s="120">
        <f t="shared" si="135"/>
        <v>1</v>
      </c>
      <c r="P139" s="71" t="s">
        <v>3774</v>
      </c>
      <c r="Q139" s="71" t="s">
        <v>3691</v>
      </c>
      <c r="R139" s="71"/>
      <c r="S139" s="71"/>
      <c r="T139" s="71"/>
      <c r="U139" s="71"/>
      <c r="V139" s="71"/>
      <c r="W139" s="101">
        <v>1</v>
      </c>
      <c r="X139" s="101">
        <v>0</v>
      </c>
      <c r="Y139" s="101">
        <v>0</v>
      </c>
      <c r="Z139" s="101">
        <v>0</v>
      </c>
      <c r="AA139" s="101">
        <v>1</v>
      </c>
      <c r="AB139" s="101">
        <v>1</v>
      </c>
      <c r="AC139" s="101">
        <v>1</v>
      </c>
      <c r="AD139" s="101">
        <v>1</v>
      </c>
      <c r="AE139" s="101">
        <v>1</v>
      </c>
      <c r="AF139" s="101"/>
      <c r="AG139" s="101"/>
      <c r="AH139" s="101"/>
      <c r="AI139" s="109">
        <v>1</v>
      </c>
      <c r="AJ139" s="109" t="s">
        <v>4450</v>
      </c>
      <c r="AK139" s="109" t="s">
        <v>4450</v>
      </c>
      <c r="AL139" s="109" t="s">
        <v>4450</v>
      </c>
      <c r="AM139" s="9" t="s">
        <v>4318</v>
      </c>
      <c r="AN139" s="9"/>
      <c r="AO139" s="9"/>
      <c r="AP139" s="9"/>
      <c r="AQ139" s="2">
        <v>4.4999999999999997E-3</v>
      </c>
      <c r="AR139" s="110">
        <v>1</v>
      </c>
      <c r="AS139" s="110" t="s">
        <v>4450</v>
      </c>
      <c r="AT139" s="110" t="s">
        <v>4450</v>
      </c>
      <c r="AU139" s="110" t="s">
        <v>4450</v>
      </c>
      <c r="AV139" s="110">
        <v>1</v>
      </c>
      <c r="AW139" s="110" t="s">
        <v>4450</v>
      </c>
      <c r="AX139" s="110" t="s">
        <v>4450</v>
      </c>
      <c r="AY139" s="110" t="s">
        <v>4450</v>
      </c>
      <c r="AZ139" s="8">
        <v>4.4999999999999997E-3</v>
      </c>
      <c r="BA139" s="8" t="s">
        <v>4450</v>
      </c>
      <c r="BB139" s="8" t="s">
        <v>4450</v>
      </c>
      <c r="BC139" s="8" t="s">
        <v>4450</v>
      </c>
      <c r="BD139" s="8">
        <v>4.4999999999999997E-3</v>
      </c>
      <c r="BE139" s="8" t="s">
        <v>4450</v>
      </c>
      <c r="BF139" s="8" t="s">
        <v>4450</v>
      </c>
      <c r="BG139" s="8" t="s">
        <v>4450</v>
      </c>
      <c r="BJ139" s="8">
        <v>0.15</v>
      </c>
      <c r="BK139" s="8">
        <v>0.3</v>
      </c>
      <c r="BL139" s="8">
        <v>1</v>
      </c>
      <c r="BM139" s="8">
        <v>4.4999999999999997E-3</v>
      </c>
      <c r="BN139" s="23">
        <f t="shared" si="136"/>
        <v>0.15</v>
      </c>
      <c r="BO139" s="23">
        <f t="shared" ref="BO139:BQ139" si="139">BK139*BN139</f>
        <v>4.4999999999999998E-2</v>
      </c>
      <c r="BP139" s="23">
        <f t="shared" si="139"/>
        <v>4.4999999999999998E-2</v>
      </c>
      <c r="BQ139" s="23">
        <f t="shared" si="139"/>
        <v>2.0249999999999999E-4</v>
      </c>
    </row>
    <row r="140" spans="1:69" x14ac:dyDescent="0.35">
      <c r="A140" s="102" t="s">
        <v>13</v>
      </c>
      <c r="B140" s="86">
        <v>66</v>
      </c>
      <c r="C140" s="86" t="s">
        <v>4733</v>
      </c>
      <c r="D140" s="2" t="s">
        <v>3282</v>
      </c>
      <c r="E140" s="2" t="s">
        <v>3245</v>
      </c>
      <c r="F140" s="244"/>
      <c r="G140" s="71" t="s">
        <v>3188</v>
      </c>
      <c r="H140" s="71" t="s">
        <v>3775</v>
      </c>
      <c r="I140" s="71" t="s">
        <v>3776</v>
      </c>
      <c r="J140" s="71">
        <v>0.15</v>
      </c>
      <c r="K140" s="71">
        <v>1</v>
      </c>
      <c r="L140" s="101">
        <v>1</v>
      </c>
      <c r="M140" s="101">
        <v>1</v>
      </c>
      <c r="N140" s="120">
        <f t="shared" si="134"/>
        <v>1</v>
      </c>
      <c r="O140" s="120">
        <f t="shared" si="135"/>
        <v>1</v>
      </c>
      <c r="P140" s="71" t="s">
        <v>3777</v>
      </c>
      <c r="Q140" s="71" t="s">
        <v>3691</v>
      </c>
      <c r="R140" s="71"/>
      <c r="S140" s="71"/>
      <c r="T140" s="71"/>
      <c r="U140" s="71"/>
      <c r="V140" s="71"/>
      <c r="W140" s="101">
        <v>1</v>
      </c>
      <c r="X140" s="101">
        <v>0</v>
      </c>
      <c r="Y140" s="101">
        <v>0</v>
      </c>
      <c r="Z140" s="101">
        <v>0</v>
      </c>
      <c r="AA140" s="101">
        <v>1</v>
      </c>
      <c r="AB140" s="101">
        <v>1</v>
      </c>
      <c r="AC140" s="101">
        <v>1</v>
      </c>
      <c r="AD140" s="101">
        <v>1</v>
      </c>
      <c r="AE140" s="101">
        <v>1</v>
      </c>
      <c r="AF140" s="101"/>
      <c r="AG140" s="101"/>
      <c r="AH140" s="101"/>
      <c r="AI140" s="109">
        <v>1</v>
      </c>
      <c r="AJ140" s="109" t="s">
        <v>4450</v>
      </c>
      <c r="AK140" s="109" t="s">
        <v>4450</v>
      </c>
      <c r="AL140" s="109" t="s">
        <v>4450</v>
      </c>
      <c r="AM140" s="9" t="s">
        <v>4319</v>
      </c>
      <c r="AN140" s="9"/>
      <c r="AO140" s="9"/>
      <c r="AP140" s="9"/>
      <c r="AQ140" s="2">
        <v>6.7499999999999999E-3</v>
      </c>
      <c r="AR140" s="110">
        <v>1</v>
      </c>
      <c r="AS140" s="110" t="s">
        <v>4450</v>
      </c>
      <c r="AT140" s="110" t="s">
        <v>4450</v>
      </c>
      <c r="AU140" s="110" t="s">
        <v>4450</v>
      </c>
      <c r="AV140" s="110">
        <v>1</v>
      </c>
      <c r="AW140" s="110" t="s">
        <v>4450</v>
      </c>
      <c r="AX140" s="110" t="s">
        <v>4450</v>
      </c>
      <c r="AY140" s="110" t="s">
        <v>4450</v>
      </c>
      <c r="AZ140" s="8">
        <v>6.7499999999999999E-3</v>
      </c>
      <c r="BA140" s="8" t="s">
        <v>4450</v>
      </c>
      <c r="BB140" s="8" t="s">
        <v>4450</v>
      </c>
      <c r="BC140" s="8" t="s">
        <v>4450</v>
      </c>
      <c r="BD140" s="8">
        <v>6.7499999999999999E-3</v>
      </c>
      <c r="BE140" s="8" t="s">
        <v>4450</v>
      </c>
      <c r="BF140" s="8" t="s">
        <v>4450</v>
      </c>
      <c r="BG140" s="8" t="s">
        <v>4450</v>
      </c>
      <c r="BJ140" s="8">
        <v>0.15</v>
      </c>
      <c r="BK140" s="8">
        <v>0.3</v>
      </c>
      <c r="BL140" s="8">
        <v>1</v>
      </c>
      <c r="BM140" s="8">
        <v>6.7499999999999999E-3</v>
      </c>
      <c r="BN140" s="23">
        <f t="shared" si="136"/>
        <v>0.15</v>
      </c>
      <c r="BO140" s="23">
        <f t="shared" ref="BO140:BQ140" si="140">BK140*BN140</f>
        <v>4.4999999999999998E-2</v>
      </c>
      <c r="BP140" s="23">
        <f t="shared" si="140"/>
        <v>4.4999999999999998E-2</v>
      </c>
      <c r="BQ140" s="23">
        <f t="shared" si="140"/>
        <v>3.0374999999999998E-4</v>
      </c>
    </row>
    <row r="141" spans="1:69" x14ac:dyDescent="0.35">
      <c r="A141" s="102" t="s">
        <v>13</v>
      </c>
      <c r="B141" s="86">
        <v>67</v>
      </c>
      <c r="C141" s="86" t="s">
        <v>4734</v>
      </c>
      <c r="D141" s="2" t="s">
        <v>3282</v>
      </c>
      <c r="E141" s="2" t="s">
        <v>3245</v>
      </c>
      <c r="F141" s="244"/>
      <c r="G141" s="71" t="s">
        <v>3188</v>
      </c>
      <c r="H141" s="71" t="s">
        <v>3778</v>
      </c>
      <c r="I141" s="71" t="s">
        <v>3779</v>
      </c>
      <c r="J141" s="71">
        <v>0.15</v>
      </c>
      <c r="K141" s="71">
        <v>1</v>
      </c>
      <c r="L141" s="101">
        <v>1</v>
      </c>
      <c r="M141" s="101">
        <v>1</v>
      </c>
      <c r="N141" s="120">
        <f t="shared" si="134"/>
        <v>1</v>
      </c>
      <c r="O141" s="120">
        <f t="shared" si="135"/>
        <v>1</v>
      </c>
      <c r="P141" s="71" t="s">
        <v>3780</v>
      </c>
      <c r="Q141" s="71" t="s">
        <v>3698</v>
      </c>
      <c r="R141" s="71"/>
      <c r="S141" s="71"/>
      <c r="T141" s="71"/>
      <c r="U141" s="71"/>
      <c r="V141" s="71"/>
      <c r="W141" s="101">
        <v>1</v>
      </c>
      <c r="X141" s="101">
        <v>0</v>
      </c>
      <c r="Y141" s="101">
        <v>0</v>
      </c>
      <c r="Z141" s="101">
        <v>0</v>
      </c>
      <c r="AA141" s="101">
        <v>1</v>
      </c>
      <c r="AB141" s="101">
        <v>1</v>
      </c>
      <c r="AC141" s="101">
        <v>1</v>
      </c>
      <c r="AD141" s="101">
        <v>1</v>
      </c>
      <c r="AE141" s="101">
        <v>1</v>
      </c>
      <c r="AF141" s="101"/>
      <c r="AG141" s="101"/>
      <c r="AH141" s="101"/>
      <c r="AI141" s="109">
        <v>1</v>
      </c>
      <c r="AJ141" s="109" t="s">
        <v>4450</v>
      </c>
      <c r="AK141" s="109" t="s">
        <v>4450</v>
      </c>
      <c r="AL141" s="109" t="s">
        <v>4450</v>
      </c>
      <c r="AM141" s="9" t="s">
        <v>4320</v>
      </c>
      <c r="AN141" s="9"/>
      <c r="AO141" s="9"/>
      <c r="AP141" s="9"/>
      <c r="AQ141" s="2">
        <v>6.7499999999999999E-3</v>
      </c>
      <c r="AR141" s="110">
        <v>1</v>
      </c>
      <c r="AS141" s="110" t="s">
        <v>4450</v>
      </c>
      <c r="AT141" s="110" t="s">
        <v>4450</v>
      </c>
      <c r="AU141" s="110" t="s">
        <v>4450</v>
      </c>
      <c r="AV141" s="110">
        <v>1</v>
      </c>
      <c r="AW141" s="110" t="s">
        <v>4450</v>
      </c>
      <c r="AX141" s="110" t="s">
        <v>4450</v>
      </c>
      <c r="AY141" s="110" t="s">
        <v>4450</v>
      </c>
      <c r="AZ141" s="8">
        <v>6.7499999999999999E-3</v>
      </c>
      <c r="BA141" s="8" t="s">
        <v>4450</v>
      </c>
      <c r="BB141" s="8" t="s">
        <v>4450</v>
      </c>
      <c r="BC141" s="8" t="s">
        <v>4450</v>
      </c>
      <c r="BD141" s="8">
        <v>6.7499999999999999E-3</v>
      </c>
      <c r="BE141" s="8" t="s">
        <v>4450</v>
      </c>
      <c r="BF141" s="8" t="s">
        <v>4450</v>
      </c>
      <c r="BG141" s="8" t="s">
        <v>4450</v>
      </c>
      <c r="BJ141" s="8">
        <v>0.15</v>
      </c>
      <c r="BK141" s="8">
        <v>0.3</v>
      </c>
      <c r="BL141" s="8">
        <v>1</v>
      </c>
      <c r="BM141" s="8">
        <v>6.7499999999999999E-3</v>
      </c>
      <c r="BN141" s="23">
        <f t="shared" si="136"/>
        <v>0.15</v>
      </c>
      <c r="BO141" s="23">
        <f t="shared" ref="BO141:BQ141" si="141">BK141*BN141</f>
        <v>4.4999999999999998E-2</v>
      </c>
      <c r="BP141" s="23">
        <f t="shared" si="141"/>
        <v>4.4999999999999998E-2</v>
      </c>
      <c r="BQ141" s="23">
        <f t="shared" si="141"/>
        <v>3.0374999999999998E-4</v>
      </c>
    </row>
    <row r="142" spans="1:69" ht="20" x14ac:dyDescent="0.35">
      <c r="A142" s="102" t="s">
        <v>13</v>
      </c>
      <c r="B142" s="86">
        <v>68</v>
      </c>
      <c r="C142" s="86" t="s">
        <v>4735</v>
      </c>
      <c r="D142" s="2" t="s">
        <v>3282</v>
      </c>
      <c r="E142" s="2" t="s">
        <v>3245</v>
      </c>
      <c r="F142" s="244"/>
      <c r="G142" s="71" t="s">
        <v>3188</v>
      </c>
      <c r="H142" s="71" t="s">
        <v>3781</v>
      </c>
      <c r="I142" s="71" t="s">
        <v>3782</v>
      </c>
      <c r="J142" s="71">
        <v>0.15</v>
      </c>
      <c r="K142" s="71">
        <v>1</v>
      </c>
      <c r="L142" s="101">
        <v>1</v>
      </c>
      <c r="M142" s="101">
        <v>1</v>
      </c>
      <c r="N142" s="120">
        <f t="shared" si="134"/>
        <v>1</v>
      </c>
      <c r="O142" s="120">
        <f t="shared" si="135"/>
        <v>1</v>
      </c>
      <c r="P142" s="71" t="s">
        <v>3783</v>
      </c>
      <c r="Q142" s="71" t="s">
        <v>3691</v>
      </c>
      <c r="R142" s="71"/>
      <c r="S142" s="71"/>
      <c r="T142" s="71"/>
      <c r="U142" s="71"/>
      <c r="V142" s="71"/>
      <c r="W142" s="101">
        <v>1</v>
      </c>
      <c r="X142" s="101">
        <v>0</v>
      </c>
      <c r="Y142" s="101">
        <v>0</v>
      </c>
      <c r="Z142" s="101">
        <v>0</v>
      </c>
      <c r="AA142" s="101">
        <v>1</v>
      </c>
      <c r="AB142" s="101">
        <v>1</v>
      </c>
      <c r="AC142" s="101">
        <v>1</v>
      </c>
      <c r="AD142" s="101">
        <v>1</v>
      </c>
      <c r="AE142" s="101">
        <v>1</v>
      </c>
      <c r="AF142" s="101"/>
      <c r="AG142" s="101"/>
      <c r="AH142" s="101"/>
      <c r="AI142" s="109">
        <v>1</v>
      </c>
      <c r="AJ142" s="109" t="s">
        <v>4450</v>
      </c>
      <c r="AK142" s="109" t="s">
        <v>4450</v>
      </c>
      <c r="AL142" s="109" t="s">
        <v>4450</v>
      </c>
      <c r="AM142" s="9" t="s">
        <v>4321</v>
      </c>
      <c r="AN142" s="9"/>
      <c r="AO142" s="9"/>
      <c r="AP142" s="9"/>
      <c r="AQ142" s="2">
        <v>6.7499999999999999E-3</v>
      </c>
      <c r="AR142" s="110">
        <v>1</v>
      </c>
      <c r="AS142" s="110" t="s">
        <v>4450</v>
      </c>
      <c r="AT142" s="110" t="s">
        <v>4450</v>
      </c>
      <c r="AU142" s="110" t="s">
        <v>4450</v>
      </c>
      <c r="AV142" s="110">
        <v>1</v>
      </c>
      <c r="AW142" s="110" t="s">
        <v>4450</v>
      </c>
      <c r="AX142" s="110" t="s">
        <v>4450</v>
      </c>
      <c r="AY142" s="110" t="s">
        <v>4450</v>
      </c>
      <c r="AZ142" s="8">
        <v>6.7499999999999999E-3</v>
      </c>
      <c r="BA142" s="8" t="s">
        <v>4450</v>
      </c>
      <c r="BB142" s="8" t="s">
        <v>4450</v>
      </c>
      <c r="BC142" s="8" t="s">
        <v>4450</v>
      </c>
      <c r="BD142" s="8">
        <v>6.7499999999999999E-3</v>
      </c>
      <c r="BE142" s="8" t="s">
        <v>4450</v>
      </c>
      <c r="BF142" s="8" t="s">
        <v>4450</v>
      </c>
      <c r="BG142" s="8" t="s">
        <v>4450</v>
      </c>
      <c r="BJ142" s="8">
        <v>0.15</v>
      </c>
      <c r="BK142" s="8">
        <v>0.3</v>
      </c>
      <c r="BL142" s="8">
        <v>1</v>
      </c>
      <c r="BM142" s="8">
        <v>6.7499999999999999E-3</v>
      </c>
      <c r="BN142" s="23">
        <f t="shared" si="136"/>
        <v>0.15</v>
      </c>
      <c r="BO142" s="23">
        <f t="shared" ref="BO142:BQ142" si="142">BK142*BN142</f>
        <v>4.4999999999999998E-2</v>
      </c>
      <c r="BP142" s="23">
        <f t="shared" si="142"/>
        <v>4.4999999999999998E-2</v>
      </c>
      <c r="BQ142" s="23">
        <f t="shared" si="142"/>
        <v>3.0374999999999998E-4</v>
      </c>
    </row>
    <row r="143" spans="1:69" ht="20" x14ac:dyDescent="0.35">
      <c r="A143" s="102" t="s">
        <v>13</v>
      </c>
      <c r="B143" s="86">
        <v>69</v>
      </c>
      <c r="C143" s="86" t="s">
        <v>4736</v>
      </c>
      <c r="D143" s="2" t="s">
        <v>3282</v>
      </c>
      <c r="E143" s="2" t="s">
        <v>3246</v>
      </c>
      <c r="F143" s="244"/>
      <c r="G143" s="71" t="s">
        <v>3189</v>
      </c>
      <c r="H143" s="71" t="s">
        <v>3784</v>
      </c>
      <c r="I143" s="71" t="s">
        <v>3785</v>
      </c>
      <c r="J143" s="71">
        <v>0.2</v>
      </c>
      <c r="K143" s="71">
        <v>4</v>
      </c>
      <c r="L143" s="101">
        <v>1</v>
      </c>
      <c r="M143" s="101">
        <v>1</v>
      </c>
      <c r="N143" s="120">
        <f t="shared" si="134"/>
        <v>1</v>
      </c>
      <c r="O143" s="120">
        <f t="shared" si="135"/>
        <v>0.25</v>
      </c>
      <c r="P143" s="71"/>
      <c r="Q143" s="71" t="s">
        <v>3691</v>
      </c>
      <c r="R143" s="71"/>
      <c r="S143" s="71"/>
      <c r="T143" s="71"/>
      <c r="U143" s="71"/>
      <c r="V143" s="71"/>
      <c r="W143" s="101">
        <v>1</v>
      </c>
      <c r="X143" s="101">
        <v>1</v>
      </c>
      <c r="Y143" s="101">
        <v>1</v>
      </c>
      <c r="Z143" s="101">
        <v>1</v>
      </c>
      <c r="AA143" s="101">
        <v>1</v>
      </c>
      <c r="AB143" s="101">
        <v>2</v>
      </c>
      <c r="AC143" s="101">
        <v>3</v>
      </c>
      <c r="AD143" s="101">
        <v>4</v>
      </c>
      <c r="AE143" s="101">
        <v>1</v>
      </c>
      <c r="AF143" s="101"/>
      <c r="AG143" s="101"/>
      <c r="AH143" s="101"/>
      <c r="AI143" s="109">
        <v>1</v>
      </c>
      <c r="AJ143" s="109" t="s">
        <v>4450</v>
      </c>
      <c r="AK143" s="109" t="s">
        <v>4450</v>
      </c>
      <c r="AL143" s="109" t="s">
        <v>4450</v>
      </c>
      <c r="AM143" s="9" t="s">
        <v>4322</v>
      </c>
      <c r="AN143" s="9"/>
      <c r="AO143" s="9"/>
      <c r="AP143" s="9"/>
      <c r="AQ143" s="2">
        <v>8.9999999999999993E-3</v>
      </c>
      <c r="AR143" s="110">
        <v>1</v>
      </c>
      <c r="AS143" s="110" t="s">
        <v>4450</v>
      </c>
      <c r="AT143" s="110" t="s">
        <v>4450</v>
      </c>
      <c r="AU143" s="110" t="s">
        <v>4450</v>
      </c>
      <c r="AV143" s="110">
        <v>0.25</v>
      </c>
      <c r="AW143" s="110" t="s">
        <v>4450</v>
      </c>
      <c r="AX143" s="110" t="s">
        <v>4450</v>
      </c>
      <c r="AY143" s="110" t="s">
        <v>4450</v>
      </c>
      <c r="AZ143" s="8">
        <v>8.9999999999999993E-3</v>
      </c>
      <c r="BA143" s="8" t="s">
        <v>4450</v>
      </c>
      <c r="BB143" s="8" t="s">
        <v>4450</v>
      </c>
      <c r="BC143" s="8" t="s">
        <v>4450</v>
      </c>
      <c r="BD143" s="8">
        <v>8.9999999999999993E-3</v>
      </c>
      <c r="BE143" s="8">
        <v>8.9999999999999993E-3</v>
      </c>
      <c r="BF143" s="8">
        <v>8.9999999999999993E-3</v>
      </c>
      <c r="BG143" s="8">
        <v>8.9999999999999993E-3</v>
      </c>
      <c r="BJ143" s="8">
        <v>0.15</v>
      </c>
      <c r="BK143" s="8">
        <v>0.3</v>
      </c>
      <c r="BL143" s="8">
        <v>1</v>
      </c>
      <c r="BM143" s="8">
        <v>8.9999999999999993E-3</v>
      </c>
      <c r="BN143" s="23">
        <f t="shared" si="136"/>
        <v>0.15</v>
      </c>
      <c r="BO143" s="23">
        <f t="shared" ref="BO143:BQ143" si="143">BK143*BN143</f>
        <v>4.4999999999999998E-2</v>
      </c>
      <c r="BP143" s="23">
        <f t="shared" si="143"/>
        <v>4.4999999999999998E-2</v>
      </c>
      <c r="BQ143" s="23">
        <f t="shared" si="143"/>
        <v>4.0499999999999998E-4</v>
      </c>
    </row>
    <row r="144" spans="1:69" x14ac:dyDescent="0.35">
      <c r="A144" s="102" t="s">
        <v>13</v>
      </c>
      <c r="B144" s="86">
        <v>70</v>
      </c>
      <c r="C144" s="86" t="s">
        <v>4737</v>
      </c>
      <c r="D144" s="2" t="s">
        <v>3282</v>
      </c>
      <c r="E144" s="2" t="s">
        <v>3246</v>
      </c>
      <c r="F144" s="244"/>
      <c r="G144" s="71" t="s">
        <v>3189</v>
      </c>
      <c r="H144" s="71" t="s">
        <v>3786</v>
      </c>
      <c r="I144" s="71" t="s">
        <v>3787</v>
      </c>
      <c r="J144" s="71">
        <v>0.6</v>
      </c>
      <c r="K144" s="71">
        <v>1</v>
      </c>
      <c r="L144" s="101">
        <v>1</v>
      </c>
      <c r="M144" s="101">
        <v>1</v>
      </c>
      <c r="N144" s="120">
        <f t="shared" si="134"/>
        <v>1</v>
      </c>
      <c r="O144" s="120">
        <f t="shared" si="135"/>
        <v>1</v>
      </c>
      <c r="P144" s="71"/>
      <c r="Q144" s="71" t="s">
        <v>3691</v>
      </c>
      <c r="R144" s="71"/>
      <c r="S144" s="71"/>
      <c r="T144" s="71"/>
      <c r="U144" s="71"/>
      <c r="V144" s="71"/>
      <c r="W144" s="101">
        <v>1</v>
      </c>
      <c r="X144" s="101">
        <v>0</v>
      </c>
      <c r="Y144" s="101">
        <v>0</v>
      </c>
      <c r="Z144" s="101">
        <v>0</v>
      </c>
      <c r="AA144" s="101">
        <v>1</v>
      </c>
      <c r="AB144" s="101">
        <v>1</v>
      </c>
      <c r="AC144" s="101">
        <v>1</v>
      </c>
      <c r="AD144" s="101">
        <v>1</v>
      </c>
      <c r="AE144" s="101">
        <v>1</v>
      </c>
      <c r="AF144" s="101"/>
      <c r="AG144" s="101"/>
      <c r="AH144" s="101"/>
      <c r="AI144" s="109">
        <v>1</v>
      </c>
      <c r="AJ144" s="109" t="s">
        <v>4450</v>
      </c>
      <c r="AK144" s="109" t="s">
        <v>4450</v>
      </c>
      <c r="AL144" s="109" t="s">
        <v>4450</v>
      </c>
      <c r="AM144" s="9" t="s">
        <v>4323</v>
      </c>
      <c r="AN144" s="9"/>
      <c r="AO144" s="9"/>
      <c r="AP144" s="9"/>
      <c r="AQ144" s="2">
        <v>2.7E-2</v>
      </c>
      <c r="AR144" s="110">
        <v>1</v>
      </c>
      <c r="AS144" s="110" t="s">
        <v>4450</v>
      </c>
      <c r="AT144" s="110" t="s">
        <v>4450</v>
      </c>
      <c r="AU144" s="110" t="s">
        <v>4450</v>
      </c>
      <c r="AV144" s="110">
        <v>1</v>
      </c>
      <c r="AW144" s="110" t="s">
        <v>4450</v>
      </c>
      <c r="AX144" s="110" t="s">
        <v>4450</v>
      </c>
      <c r="AY144" s="110" t="s">
        <v>4450</v>
      </c>
      <c r="AZ144" s="8">
        <v>2.7E-2</v>
      </c>
      <c r="BA144" s="8" t="s">
        <v>4450</v>
      </c>
      <c r="BB144" s="8" t="s">
        <v>4450</v>
      </c>
      <c r="BC144" s="8" t="s">
        <v>4450</v>
      </c>
      <c r="BD144" s="8">
        <v>2.7E-2</v>
      </c>
      <c r="BE144" s="8" t="s">
        <v>4450</v>
      </c>
      <c r="BF144" s="8" t="s">
        <v>4450</v>
      </c>
      <c r="BG144" s="8" t="s">
        <v>4450</v>
      </c>
      <c r="BJ144" s="8">
        <v>0.15</v>
      </c>
      <c r="BK144" s="8">
        <v>0.3</v>
      </c>
      <c r="BL144" s="8">
        <v>1</v>
      </c>
      <c r="BM144" s="8">
        <v>2.7E-2</v>
      </c>
      <c r="BN144" s="23">
        <f t="shared" si="136"/>
        <v>0.15</v>
      </c>
      <c r="BO144" s="23">
        <f t="shared" ref="BO144:BQ144" si="144">BK144*BN144</f>
        <v>4.4999999999999998E-2</v>
      </c>
      <c r="BP144" s="23">
        <f t="shared" si="144"/>
        <v>4.4999999999999998E-2</v>
      </c>
      <c r="BQ144" s="23">
        <f t="shared" si="144"/>
        <v>1.2149999999999999E-3</v>
      </c>
    </row>
    <row r="145" spans="1:69" ht="20" x14ac:dyDescent="0.35">
      <c r="A145" s="102" t="s">
        <v>13</v>
      </c>
      <c r="B145" s="86">
        <v>71</v>
      </c>
      <c r="C145" s="86" t="s">
        <v>4738</v>
      </c>
      <c r="D145" s="2" t="s">
        <v>3282</v>
      </c>
      <c r="E145" s="2" t="s">
        <v>3246</v>
      </c>
      <c r="F145" s="244"/>
      <c r="G145" s="71" t="s">
        <v>3189</v>
      </c>
      <c r="H145" s="71" t="s">
        <v>3788</v>
      </c>
      <c r="I145" s="71" t="s">
        <v>3789</v>
      </c>
      <c r="J145" s="71">
        <v>0.2</v>
      </c>
      <c r="K145" s="71">
        <v>1</v>
      </c>
      <c r="L145" s="101">
        <v>0</v>
      </c>
      <c r="M145" s="101">
        <v>0</v>
      </c>
      <c r="N145" s="120" t="str">
        <f t="shared" si="134"/>
        <v/>
      </c>
      <c r="O145" s="120">
        <f t="shared" si="135"/>
        <v>0</v>
      </c>
      <c r="P145" s="71"/>
      <c r="Q145" s="71"/>
      <c r="R145" s="71"/>
      <c r="S145" s="71"/>
      <c r="T145" s="71"/>
      <c r="U145" s="71"/>
      <c r="V145" s="71"/>
      <c r="W145" s="101">
        <v>0</v>
      </c>
      <c r="X145" s="101">
        <v>1</v>
      </c>
      <c r="Y145" s="101">
        <v>0</v>
      </c>
      <c r="Z145" s="101">
        <v>0</v>
      </c>
      <c r="AA145" s="101">
        <v>0</v>
      </c>
      <c r="AB145" s="101">
        <v>1</v>
      </c>
      <c r="AC145" s="101">
        <v>1</v>
      </c>
      <c r="AD145" s="101">
        <v>1</v>
      </c>
      <c r="AE145" s="101">
        <v>0</v>
      </c>
      <c r="AF145" s="101"/>
      <c r="AG145" s="101"/>
      <c r="AH145" s="101"/>
      <c r="AI145" s="109">
        <v>0</v>
      </c>
      <c r="AJ145" s="109" t="s">
        <v>4450</v>
      </c>
      <c r="AK145" s="109" t="s">
        <v>4450</v>
      </c>
      <c r="AL145" s="109" t="s">
        <v>4450</v>
      </c>
      <c r="AM145" s="9" t="s">
        <v>4289</v>
      </c>
      <c r="AN145" s="9"/>
      <c r="AO145" s="9"/>
      <c r="AP145" s="9"/>
      <c r="AQ145" s="2" t="s">
        <v>4450</v>
      </c>
      <c r="AR145" s="110" t="s">
        <v>4450</v>
      </c>
      <c r="AS145" s="110" t="s">
        <v>4450</v>
      </c>
      <c r="AT145" s="110" t="s">
        <v>4450</v>
      </c>
      <c r="AU145" s="110" t="s">
        <v>4450</v>
      </c>
      <c r="AV145" s="110">
        <v>0</v>
      </c>
      <c r="AW145" s="110" t="s">
        <v>4450</v>
      </c>
      <c r="AX145" s="110" t="s">
        <v>4450</v>
      </c>
      <c r="AY145" s="110" t="s">
        <v>4450</v>
      </c>
      <c r="AZ145" s="8" t="s">
        <v>4450</v>
      </c>
      <c r="BA145" s="8" t="s">
        <v>4450</v>
      </c>
      <c r="BB145" s="8" t="s">
        <v>4450</v>
      </c>
      <c r="BC145" s="8" t="s">
        <v>4450</v>
      </c>
      <c r="BD145" s="8" t="s">
        <v>4450</v>
      </c>
      <c r="BE145" s="8">
        <v>8.9999999999999993E-3</v>
      </c>
      <c r="BF145" s="8" t="s">
        <v>4450</v>
      </c>
      <c r="BG145" s="8" t="s">
        <v>4450</v>
      </c>
      <c r="BJ145" s="8">
        <v>0.15</v>
      </c>
      <c r="BK145" s="8">
        <v>0.3</v>
      </c>
      <c r="BL145" s="8">
        <v>1</v>
      </c>
      <c r="BM145" s="8">
        <v>8.9999999999999993E-3</v>
      </c>
      <c r="BN145" s="23">
        <f t="shared" si="136"/>
        <v>0.15</v>
      </c>
      <c r="BO145" s="23">
        <f t="shared" ref="BO145:BQ145" si="145">BK145*BN145</f>
        <v>4.4999999999999998E-2</v>
      </c>
      <c r="BP145" s="23">
        <f t="shared" si="145"/>
        <v>4.4999999999999998E-2</v>
      </c>
      <c r="BQ145" s="23">
        <f t="shared" si="145"/>
        <v>4.0499999999999998E-4</v>
      </c>
    </row>
    <row r="146" spans="1:69" x14ac:dyDescent="0.35">
      <c r="A146" s="102" t="s">
        <v>13</v>
      </c>
      <c r="B146" s="86">
        <v>72</v>
      </c>
      <c r="C146" s="86" t="s">
        <v>4739</v>
      </c>
      <c r="D146" s="2" t="s">
        <v>3282</v>
      </c>
      <c r="E146" s="2" t="s">
        <v>3247</v>
      </c>
      <c r="F146" s="244"/>
      <c r="G146" s="71" t="s">
        <v>3190</v>
      </c>
      <c r="H146" s="71" t="s">
        <v>3790</v>
      </c>
      <c r="I146" s="71" t="s">
        <v>3791</v>
      </c>
      <c r="J146" s="71">
        <v>0.1</v>
      </c>
      <c r="K146" s="71">
        <v>1</v>
      </c>
      <c r="L146" s="101">
        <v>0</v>
      </c>
      <c r="M146" s="101">
        <v>0</v>
      </c>
      <c r="N146" s="120" t="str">
        <f t="shared" si="134"/>
        <v/>
      </c>
      <c r="O146" s="120">
        <f t="shared" si="135"/>
        <v>0</v>
      </c>
      <c r="P146" s="71"/>
      <c r="Q146" s="71"/>
      <c r="R146" s="71"/>
      <c r="S146" s="71"/>
      <c r="T146" s="71"/>
      <c r="U146" s="71"/>
      <c r="V146" s="71"/>
      <c r="W146" s="101">
        <v>0</v>
      </c>
      <c r="X146" s="101">
        <v>1</v>
      </c>
      <c r="Y146" s="101">
        <v>0</v>
      </c>
      <c r="Z146" s="101">
        <v>0</v>
      </c>
      <c r="AA146" s="101">
        <v>0</v>
      </c>
      <c r="AB146" s="101">
        <v>1</v>
      </c>
      <c r="AC146" s="101">
        <v>1</v>
      </c>
      <c r="AD146" s="101">
        <v>1</v>
      </c>
      <c r="AE146" s="101">
        <v>0</v>
      </c>
      <c r="AF146" s="101"/>
      <c r="AG146" s="101"/>
      <c r="AH146" s="101"/>
      <c r="AI146" s="109">
        <v>0</v>
      </c>
      <c r="AJ146" s="109" t="s">
        <v>4450</v>
      </c>
      <c r="AK146" s="109" t="s">
        <v>4450</v>
      </c>
      <c r="AL146" s="109" t="s">
        <v>4450</v>
      </c>
      <c r="AM146" s="9" t="s">
        <v>4289</v>
      </c>
      <c r="AN146" s="9"/>
      <c r="AO146" s="9"/>
      <c r="AP146" s="9"/>
      <c r="AQ146" s="2" t="s">
        <v>4450</v>
      </c>
      <c r="AR146" s="110" t="s">
        <v>4450</v>
      </c>
      <c r="AS146" s="110" t="s">
        <v>4450</v>
      </c>
      <c r="AT146" s="110" t="s">
        <v>4450</v>
      </c>
      <c r="AU146" s="110" t="s">
        <v>4450</v>
      </c>
      <c r="AV146" s="110">
        <v>0</v>
      </c>
      <c r="AW146" s="110" t="s">
        <v>4450</v>
      </c>
      <c r="AX146" s="110" t="s">
        <v>4450</v>
      </c>
      <c r="AY146" s="110" t="s">
        <v>4450</v>
      </c>
      <c r="AZ146" s="8" t="s">
        <v>4450</v>
      </c>
      <c r="BA146" s="8" t="s">
        <v>4450</v>
      </c>
      <c r="BB146" s="8" t="s">
        <v>4450</v>
      </c>
      <c r="BC146" s="8" t="s">
        <v>4450</v>
      </c>
      <c r="BD146" s="8" t="s">
        <v>4450</v>
      </c>
      <c r="BE146" s="8">
        <v>3.0000000000000005E-3</v>
      </c>
      <c r="BF146" s="8" t="s">
        <v>4450</v>
      </c>
      <c r="BG146" s="8" t="s">
        <v>4450</v>
      </c>
      <c r="BJ146" s="8">
        <v>0.15</v>
      </c>
      <c r="BK146" s="8">
        <v>0.2</v>
      </c>
      <c r="BL146" s="8">
        <v>1</v>
      </c>
      <c r="BM146" s="8">
        <v>3.0000000000000005E-3</v>
      </c>
      <c r="BN146" s="23">
        <f t="shared" si="136"/>
        <v>0.15</v>
      </c>
      <c r="BO146" s="23">
        <f t="shared" ref="BO146:BQ146" si="146">BK146*BN146</f>
        <v>0.03</v>
      </c>
      <c r="BP146" s="23">
        <f t="shared" si="146"/>
        <v>0.03</v>
      </c>
      <c r="BQ146" s="23">
        <f t="shared" si="146"/>
        <v>9.0000000000000006E-5</v>
      </c>
    </row>
    <row r="147" spans="1:69" x14ac:dyDescent="0.35">
      <c r="A147" s="102" t="s">
        <v>13</v>
      </c>
      <c r="B147" s="86">
        <v>73</v>
      </c>
      <c r="C147" s="86" t="s">
        <v>4740</v>
      </c>
      <c r="D147" s="2" t="s">
        <v>3282</v>
      </c>
      <c r="E147" s="2" t="s">
        <v>3247</v>
      </c>
      <c r="F147" s="244"/>
      <c r="G147" s="71" t="s">
        <v>3190</v>
      </c>
      <c r="H147" s="71" t="s">
        <v>3792</v>
      </c>
      <c r="I147" s="71" t="s">
        <v>3793</v>
      </c>
      <c r="J147" s="71">
        <v>0.1</v>
      </c>
      <c r="K147" s="71">
        <v>1</v>
      </c>
      <c r="L147" s="101">
        <v>0</v>
      </c>
      <c r="M147" s="101">
        <v>0</v>
      </c>
      <c r="N147" s="120" t="str">
        <f t="shared" si="134"/>
        <v/>
      </c>
      <c r="O147" s="120">
        <f t="shared" si="135"/>
        <v>0</v>
      </c>
      <c r="P147" s="71"/>
      <c r="Q147" s="71"/>
      <c r="R147" s="71"/>
      <c r="S147" s="71"/>
      <c r="T147" s="71"/>
      <c r="U147" s="71"/>
      <c r="V147" s="71"/>
      <c r="W147" s="101">
        <v>0</v>
      </c>
      <c r="X147" s="101">
        <v>1</v>
      </c>
      <c r="Y147" s="101">
        <v>0</v>
      </c>
      <c r="Z147" s="101">
        <v>0</v>
      </c>
      <c r="AA147" s="101">
        <v>0</v>
      </c>
      <c r="AB147" s="101">
        <v>1</v>
      </c>
      <c r="AC147" s="101">
        <v>1</v>
      </c>
      <c r="AD147" s="101">
        <v>1</v>
      </c>
      <c r="AE147" s="101">
        <v>0</v>
      </c>
      <c r="AF147" s="101"/>
      <c r="AG147" s="101"/>
      <c r="AH147" s="101"/>
      <c r="AI147" s="109">
        <v>0</v>
      </c>
      <c r="AJ147" s="109" t="s">
        <v>4450</v>
      </c>
      <c r="AK147" s="109" t="s">
        <v>4450</v>
      </c>
      <c r="AL147" s="109" t="s">
        <v>4450</v>
      </c>
      <c r="AM147" s="9" t="s">
        <v>4289</v>
      </c>
      <c r="AN147" s="9"/>
      <c r="AO147" s="9"/>
      <c r="AP147" s="9"/>
      <c r="AQ147" s="2" t="s">
        <v>4450</v>
      </c>
      <c r="AR147" s="110" t="s">
        <v>4450</v>
      </c>
      <c r="AS147" s="110" t="s">
        <v>4450</v>
      </c>
      <c r="AT147" s="110" t="s">
        <v>4450</v>
      </c>
      <c r="AU147" s="110" t="s">
        <v>4450</v>
      </c>
      <c r="AV147" s="110">
        <v>0</v>
      </c>
      <c r="AW147" s="110" t="s">
        <v>4450</v>
      </c>
      <c r="AX147" s="110" t="s">
        <v>4450</v>
      </c>
      <c r="AY147" s="110" t="s">
        <v>4450</v>
      </c>
      <c r="AZ147" s="8" t="s">
        <v>4450</v>
      </c>
      <c r="BA147" s="8" t="s">
        <v>4450</v>
      </c>
      <c r="BB147" s="8" t="s">
        <v>4450</v>
      </c>
      <c r="BC147" s="8" t="s">
        <v>4450</v>
      </c>
      <c r="BD147" s="8" t="s">
        <v>4450</v>
      </c>
      <c r="BE147" s="8">
        <v>3.0000000000000005E-3</v>
      </c>
      <c r="BF147" s="8" t="s">
        <v>4450</v>
      </c>
      <c r="BG147" s="8" t="s">
        <v>4450</v>
      </c>
      <c r="BJ147" s="8">
        <v>0.15</v>
      </c>
      <c r="BK147" s="8">
        <v>0.2</v>
      </c>
      <c r="BL147" s="8">
        <v>1</v>
      </c>
      <c r="BM147" s="8">
        <v>3.0000000000000005E-3</v>
      </c>
      <c r="BN147" s="23">
        <f t="shared" si="136"/>
        <v>0.15</v>
      </c>
      <c r="BO147" s="23">
        <f t="shared" ref="BO147:BQ147" si="147">BK147*BN147</f>
        <v>0.03</v>
      </c>
      <c r="BP147" s="23">
        <f t="shared" si="147"/>
        <v>0.03</v>
      </c>
      <c r="BQ147" s="23">
        <f t="shared" si="147"/>
        <v>9.0000000000000006E-5</v>
      </c>
    </row>
    <row r="148" spans="1:69" x14ac:dyDescent="0.35">
      <c r="A148" s="102" t="s">
        <v>13</v>
      </c>
      <c r="B148" s="86">
        <v>74</v>
      </c>
      <c r="C148" s="86" t="s">
        <v>4741</v>
      </c>
      <c r="D148" s="2" t="s">
        <v>3282</v>
      </c>
      <c r="E148" s="2" t="s">
        <v>3247</v>
      </c>
      <c r="F148" s="244"/>
      <c r="G148" s="71" t="s">
        <v>3190</v>
      </c>
      <c r="H148" s="71" t="s">
        <v>3794</v>
      </c>
      <c r="I148" s="71" t="s">
        <v>3795</v>
      </c>
      <c r="J148" s="71">
        <v>0.1</v>
      </c>
      <c r="K148" s="71">
        <v>1</v>
      </c>
      <c r="L148" s="101">
        <v>0</v>
      </c>
      <c r="M148" s="101">
        <v>0</v>
      </c>
      <c r="N148" s="120" t="str">
        <f t="shared" si="134"/>
        <v/>
      </c>
      <c r="O148" s="120">
        <f t="shared" si="135"/>
        <v>0</v>
      </c>
      <c r="P148" s="71"/>
      <c r="Q148" s="71"/>
      <c r="R148" s="71"/>
      <c r="S148" s="71"/>
      <c r="T148" s="71"/>
      <c r="U148" s="71"/>
      <c r="V148" s="71"/>
      <c r="W148" s="101">
        <v>0</v>
      </c>
      <c r="X148" s="101">
        <v>1</v>
      </c>
      <c r="Y148" s="101">
        <v>0</v>
      </c>
      <c r="Z148" s="101">
        <v>0</v>
      </c>
      <c r="AA148" s="101">
        <v>0</v>
      </c>
      <c r="AB148" s="101">
        <v>1</v>
      </c>
      <c r="AC148" s="101">
        <v>1</v>
      </c>
      <c r="AD148" s="101">
        <v>1</v>
      </c>
      <c r="AE148" s="101">
        <v>0</v>
      </c>
      <c r="AF148" s="101"/>
      <c r="AG148" s="101"/>
      <c r="AH148" s="101"/>
      <c r="AI148" s="109">
        <v>0</v>
      </c>
      <c r="AJ148" s="109" t="s">
        <v>4450</v>
      </c>
      <c r="AK148" s="109" t="s">
        <v>4450</v>
      </c>
      <c r="AL148" s="109" t="s">
        <v>4450</v>
      </c>
      <c r="AM148" s="9" t="s">
        <v>4289</v>
      </c>
      <c r="AN148" s="9"/>
      <c r="AO148" s="9"/>
      <c r="AP148" s="9"/>
      <c r="AQ148" s="2" t="s">
        <v>4450</v>
      </c>
      <c r="AR148" s="110" t="s">
        <v>4450</v>
      </c>
      <c r="AS148" s="110" t="s">
        <v>4450</v>
      </c>
      <c r="AT148" s="110" t="s">
        <v>4450</v>
      </c>
      <c r="AU148" s="110" t="s">
        <v>4450</v>
      </c>
      <c r="AV148" s="110">
        <v>0</v>
      </c>
      <c r="AW148" s="110" t="s">
        <v>4450</v>
      </c>
      <c r="AX148" s="110" t="s">
        <v>4450</v>
      </c>
      <c r="AY148" s="110" t="s">
        <v>4450</v>
      </c>
      <c r="AZ148" s="8" t="s">
        <v>4450</v>
      </c>
      <c r="BA148" s="8" t="s">
        <v>4450</v>
      </c>
      <c r="BB148" s="8" t="s">
        <v>4450</v>
      </c>
      <c r="BC148" s="8" t="s">
        <v>4450</v>
      </c>
      <c r="BD148" s="8" t="s">
        <v>4450</v>
      </c>
      <c r="BE148" s="8">
        <v>3.0000000000000005E-3</v>
      </c>
      <c r="BF148" s="8" t="s">
        <v>4450</v>
      </c>
      <c r="BG148" s="8" t="s">
        <v>4450</v>
      </c>
      <c r="BJ148" s="8">
        <v>0.15</v>
      </c>
      <c r="BK148" s="8">
        <v>0.2</v>
      </c>
      <c r="BL148" s="8">
        <v>1</v>
      </c>
      <c r="BM148" s="8">
        <v>3.0000000000000005E-3</v>
      </c>
      <c r="BN148" s="23">
        <f t="shared" si="136"/>
        <v>0.15</v>
      </c>
      <c r="BO148" s="23">
        <f t="shared" ref="BO148:BQ148" si="148">BK148*BN148</f>
        <v>0.03</v>
      </c>
      <c r="BP148" s="23">
        <f t="shared" si="148"/>
        <v>0.03</v>
      </c>
      <c r="BQ148" s="23">
        <f t="shared" si="148"/>
        <v>9.0000000000000006E-5</v>
      </c>
    </row>
    <row r="149" spans="1:69" x14ac:dyDescent="0.35">
      <c r="A149" s="102" t="s">
        <v>13</v>
      </c>
      <c r="B149" s="86">
        <v>75</v>
      </c>
      <c r="C149" s="86" t="s">
        <v>4742</v>
      </c>
      <c r="D149" s="2" t="s">
        <v>3282</v>
      </c>
      <c r="E149" s="2" t="s">
        <v>3247</v>
      </c>
      <c r="F149" s="244"/>
      <c r="G149" s="71" t="s">
        <v>3190</v>
      </c>
      <c r="H149" s="71" t="s">
        <v>3796</v>
      </c>
      <c r="I149" s="71" t="s">
        <v>3797</v>
      </c>
      <c r="J149" s="71">
        <v>0.1</v>
      </c>
      <c r="K149" s="71">
        <v>1</v>
      </c>
      <c r="L149" s="101">
        <v>0</v>
      </c>
      <c r="M149" s="101">
        <v>0</v>
      </c>
      <c r="N149" s="120" t="str">
        <f t="shared" si="134"/>
        <v/>
      </c>
      <c r="O149" s="120">
        <f t="shared" si="135"/>
        <v>0</v>
      </c>
      <c r="P149" s="71"/>
      <c r="Q149" s="71"/>
      <c r="R149" s="71"/>
      <c r="S149" s="71"/>
      <c r="T149" s="71"/>
      <c r="U149" s="71"/>
      <c r="V149" s="71"/>
      <c r="W149" s="101">
        <v>0</v>
      </c>
      <c r="X149" s="101">
        <v>1</v>
      </c>
      <c r="Y149" s="101">
        <v>0</v>
      </c>
      <c r="Z149" s="101">
        <v>0</v>
      </c>
      <c r="AA149" s="101">
        <v>0</v>
      </c>
      <c r="AB149" s="101">
        <v>1</v>
      </c>
      <c r="AC149" s="101">
        <v>1</v>
      </c>
      <c r="AD149" s="101">
        <v>1</v>
      </c>
      <c r="AE149" s="101">
        <v>0</v>
      </c>
      <c r="AF149" s="101"/>
      <c r="AG149" s="101"/>
      <c r="AH149" s="101"/>
      <c r="AI149" s="109">
        <v>0</v>
      </c>
      <c r="AJ149" s="109" t="s">
        <v>4450</v>
      </c>
      <c r="AK149" s="109" t="s">
        <v>4450</v>
      </c>
      <c r="AL149" s="109" t="s">
        <v>4450</v>
      </c>
      <c r="AM149" s="9" t="s">
        <v>4289</v>
      </c>
      <c r="AN149" s="9"/>
      <c r="AO149" s="9"/>
      <c r="AP149" s="9"/>
      <c r="AQ149" s="2" t="s">
        <v>4450</v>
      </c>
      <c r="AR149" s="110" t="s">
        <v>4450</v>
      </c>
      <c r="AS149" s="110" t="s">
        <v>4450</v>
      </c>
      <c r="AT149" s="110" t="s">
        <v>4450</v>
      </c>
      <c r="AU149" s="110" t="s">
        <v>4450</v>
      </c>
      <c r="AV149" s="110">
        <v>0</v>
      </c>
      <c r="AW149" s="110" t="s">
        <v>4450</v>
      </c>
      <c r="AX149" s="110" t="s">
        <v>4450</v>
      </c>
      <c r="AY149" s="110" t="s">
        <v>4450</v>
      </c>
      <c r="AZ149" s="8" t="s">
        <v>4450</v>
      </c>
      <c r="BA149" s="8" t="s">
        <v>4450</v>
      </c>
      <c r="BB149" s="8" t="s">
        <v>4450</v>
      </c>
      <c r="BC149" s="8" t="s">
        <v>4450</v>
      </c>
      <c r="BD149" s="8" t="s">
        <v>4450</v>
      </c>
      <c r="BE149" s="8">
        <v>3.0000000000000005E-3</v>
      </c>
      <c r="BF149" s="8" t="s">
        <v>4450</v>
      </c>
      <c r="BG149" s="8" t="s">
        <v>4450</v>
      </c>
      <c r="BJ149" s="8">
        <v>0.15</v>
      </c>
      <c r="BK149" s="8">
        <v>0.2</v>
      </c>
      <c r="BL149" s="8">
        <v>1</v>
      </c>
      <c r="BM149" s="8">
        <v>3.0000000000000005E-3</v>
      </c>
      <c r="BN149" s="23">
        <f t="shared" si="136"/>
        <v>0.15</v>
      </c>
      <c r="BO149" s="23">
        <f t="shared" ref="BO149:BQ149" si="149">BK149*BN149</f>
        <v>0.03</v>
      </c>
      <c r="BP149" s="23">
        <f t="shared" si="149"/>
        <v>0.03</v>
      </c>
      <c r="BQ149" s="23">
        <f t="shared" si="149"/>
        <v>9.0000000000000006E-5</v>
      </c>
    </row>
    <row r="150" spans="1:69" ht="20" x14ac:dyDescent="0.35">
      <c r="A150" s="102" t="s">
        <v>13</v>
      </c>
      <c r="B150" s="86">
        <v>76</v>
      </c>
      <c r="C150" s="86" t="s">
        <v>4743</v>
      </c>
      <c r="D150" s="2" t="s">
        <v>3282</v>
      </c>
      <c r="E150" s="2" t="s">
        <v>3247</v>
      </c>
      <c r="F150" s="244"/>
      <c r="G150" s="71" t="s">
        <v>3190</v>
      </c>
      <c r="H150" s="71" t="s">
        <v>3798</v>
      </c>
      <c r="I150" s="71" t="s">
        <v>3799</v>
      </c>
      <c r="J150" s="71">
        <v>0.1</v>
      </c>
      <c r="K150" s="71">
        <v>1</v>
      </c>
      <c r="L150" s="101">
        <v>1</v>
      </c>
      <c r="M150" s="101">
        <v>1</v>
      </c>
      <c r="N150" s="120">
        <f t="shared" si="134"/>
        <v>1</v>
      </c>
      <c r="O150" s="120">
        <f t="shared" si="135"/>
        <v>1</v>
      </c>
      <c r="P150" s="71"/>
      <c r="Q150" s="71"/>
      <c r="R150" s="71"/>
      <c r="S150" s="71"/>
      <c r="T150" s="71"/>
      <c r="U150" s="71"/>
      <c r="V150" s="71"/>
      <c r="W150" s="101">
        <v>1</v>
      </c>
      <c r="X150" s="101">
        <v>0</v>
      </c>
      <c r="Y150" s="101">
        <v>0</v>
      </c>
      <c r="Z150" s="101">
        <v>0</v>
      </c>
      <c r="AA150" s="101">
        <v>1</v>
      </c>
      <c r="AB150" s="101">
        <v>1</v>
      </c>
      <c r="AC150" s="101">
        <v>1</v>
      </c>
      <c r="AD150" s="101">
        <v>1</v>
      </c>
      <c r="AE150" s="101">
        <v>1</v>
      </c>
      <c r="AF150" s="101"/>
      <c r="AG150" s="101"/>
      <c r="AH150" s="101"/>
      <c r="AI150" s="109">
        <v>1</v>
      </c>
      <c r="AJ150" s="109" t="s">
        <v>4450</v>
      </c>
      <c r="AK150" s="109" t="s">
        <v>4450</v>
      </c>
      <c r="AL150" s="109" t="s">
        <v>4450</v>
      </c>
      <c r="AM150" s="9" t="s">
        <v>4324</v>
      </c>
      <c r="AN150" s="9"/>
      <c r="AO150" s="9"/>
      <c r="AP150" s="9"/>
      <c r="AQ150" s="2">
        <v>3.0000000000000005E-3</v>
      </c>
      <c r="AR150" s="110">
        <v>1</v>
      </c>
      <c r="AS150" s="110" t="s">
        <v>4450</v>
      </c>
      <c r="AT150" s="110" t="s">
        <v>4450</v>
      </c>
      <c r="AU150" s="110" t="s">
        <v>4450</v>
      </c>
      <c r="AV150" s="110">
        <v>1</v>
      </c>
      <c r="AW150" s="110" t="s">
        <v>4450</v>
      </c>
      <c r="AX150" s="110" t="s">
        <v>4450</v>
      </c>
      <c r="AY150" s="110" t="s">
        <v>4450</v>
      </c>
      <c r="AZ150" s="8">
        <v>3.0000000000000005E-3</v>
      </c>
      <c r="BA150" s="8" t="s">
        <v>4450</v>
      </c>
      <c r="BB150" s="8" t="s">
        <v>4450</v>
      </c>
      <c r="BC150" s="8" t="s">
        <v>4450</v>
      </c>
      <c r="BD150" s="8">
        <v>3.0000000000000005E-3</v>
      </c>
      <c r="BE150" s="8" t="s">
        <v>4450</v>
      </c>
      <c r="BF150" s="8" t="s">
        <v>4450</v>
      </c>
      <c r="BG150" s="8" t="s">
        <v>4450</v>
      </c>
      <c r="BJ150" s="8">
        <v>0.15</v>
      </c>
      <c r="BK150" s="8">
        <v>0.2</v>
      </c>
      <c r="BL150" s="8">
        <v>1</v>
      </c>
      <c r="BM150" s="8">
        <v>3.0000000000000005E-3</v>
      </c>
      <c r="BN150" s="23">
        <f t="shared" si="136"/>
        <v>0.15</v>
      </c>
      <c r="BO150" s="23">
        <f t="shared" ref="BO150:BQ150" si="150">BK150*BN150</f>
        <v>0.03</v>
      </c>
      <c r="BP150" s="23">
        <f t="shared" si="150"/>
        <v>0.03</v>
      </c>
      <c r="BQ150" s="23">
        <f t="shared" si="150"/>
        <v>9.0000000000000006E-5</v>
      </c>
    </row>
    <row r="151" spans="1:69" ht="20" x14ac:dyDescent="0.35">
      <c r="A151" s="102" t="s">
        <v>13</v>
      </c>
      <c r="B151" s="86">
        <v>77</v>
      </c>
      <c r="C151" s="86" t="s">
        <v>4744</v>
      </c>
      <c r="D151" s="2" t="s">
        <v>3282</v>
      </c>
      <c r="E151" s="2" t="s">
        <v>3247</v>
      </c>
      <c r="F151" s="244"/>
      <c r="G151" s="71" t="s">
        <v>3190</v>
      </c>
      <c r="H151" s="71" t="s">
        <v>3800</v>
      </c>
      <c r="I151" s="71" t="s">
        <v>3801</v>
      </c>
      <c r="J151" s="71">
        <v>0.1</v>
      </c>
      <c r="K151" s="71">
        <v>1</v>
      </c>
      <c r="L151" s="101">
        <v>1</v>
      </c>
      <c r="M151" s="101">
        <v>1</v>
      </c>
      <c r="N151" s="120">
        <f t="shared" si="134"/>
        <v>1</v>
      </c>
      <c r="O151" s="120">
        <f t="shared" si="135"/>
        <v>1</v>
      </c>
      <c r="P151" s="71"/>
      <c r="Q151" s="71"/>
      <c r="R151" s="71"/>
      <c r="S151" s="71"/>
      <c r="T151" s="71"/>
      <c r="U151" s="71"/>
      <c r="V151" s="71"/>
      <c r="W151" s="101">
        <v>1</v>
      </c>
      <c r="X151" s="101">
        <v>0</v>
      </c>
      <c r="Y151" s="101">
        <v>0</v>
      </c>
      <c r="Z151" s="101">
        <v>0</v>
      </c>
      <c r="AA151" s="101">
        <v>1</v>
      </c>
      <c r="AB151" s="101">
        <v>1</v>
      </c>
      <c r="AC151" s="101">
        <v>1</v>
      </c>
      <c r="AD151" s="101">
        <v>1</v>
      </c>
      <c r="AE151" s="101">
        <v>1</v>
      </c>
      <c r="AF151" s="101"/>
      <c r="AG151" s="101"/>
      <c r="AH151" s="101"/>
      <c r="AI151" s="109">
        <v>1</v>
      </c>
      <c r="AJ151" s="109" t="s">
        <v>4450</v>
      </c>
      <c r="AK151" s="109" t="s">
        <v>4450</v>
      </c>
      <c r="AL151" s="109" t="s">
        <v>4450</v>
      </c>
      <c r="AM151" s="9" t="s">
        <v>4325</v>
      </c>
      <c r="AN151" s="9"/>
      <c r="AO151" s="9"/>
      <c r="AP151" s="9"/>
      <c r="AQ151" s="2">
        <v>3.0000000000000005E-3</v>
      </c>
      <c r="AR151" s="110">
        <v>1</v>
      </c>
      <c r="AS151" s="110" t="s">
        <v>4450</v>
      </c>
      <c r="AT151" s="110" t="s">
        <v>4450</v>
      </c>
      <c r="AU151" s="110" t="s">
        <v>4450</v>
      </c>
      <c r="AV151" s="110">
        <v>1</v>
      </c>
      <c r="AW151" s="110" t="s">
        <v>4450</v>
      </c>
      <c r="AX151" s="110" t="s">
        <v>4450</v>
      </c>
      <c r="AY151" s="110" t="s">
        <v>4450</v>
      </c>
      <c r="AZ151" s="8">
        <v>3.0000000000000005E-3</v>
      </c>
      <c r="BA151" s="8" t="s">
        <v>4450</v>
      </c>
      <c r="BB151" s="8" t="s">
        <v>4450</v>
      </c>
      <c r="BC151" s="8" t="s">
        <v>4450</v>
      </c>
      <c r="BD151" s="8">
        <v>3.0000000000000005E-3</v>
      </c>
      <c r="BE151" s="8" t="s">
        <v>4450</v>
      </c>
      <c r="BF151" s="8" t="s">
        <v>4450</v>
      </c>
      <c r="BG151" s="8" t="s">
        <v>4450</v>
      </c>
      <c r="BJ151" s="8">
        <v>0.15</v>
      </c>
      <c r="BK151" s="8">
        <v>0.2</v>
      </c>
      <c r="BL151" s="8">
        <v>1</v>
      </c>
      <c r="BM151" s="8">
        <v>3.0000000000000005E-3</v>
      </c>
      <c r="BN151" s="23">
        <f t="shared" si="136"/>
        <v>0.15</v>
      </c>
      <c r="BO151" s="23">
        <f t="shared" ref="BO151:BQ151" si="151">BK151*BN151</f>
        <v>0.03</v>
      </c>
      <c r="BP151" s="23">
        <f t="shared" si="151"/>
        <v>0.03</v>
      </c>
      <c r="BQ151" s="23">
        <f t="shared" si="151"/>
        <v>9.0000000000000006E-5</v>
      </c>
    </row>
    <row r="152" spans="1:69" ht="20" x14ac:dyDescent="0.35">
      <c r="A152" s="102" t="s">
        <v>13</v>
      </c>
      <c r="B152" s="86">
        <v>78</v>
      </c>
      <c r="C152" s="86" t="s">
        <v>4745</v>
      </c>
      <c r="D152" s="2" t="s">
        <v>3282</v>
      </c>
      <c r="E152" s="2" t="s">
        <v>3247</v>
      </c>
      <c r="F152" s="244"/>
      <c r="G152" s="71" t="s">
        <v>3190</v>
      </c>
      <c r="H152" s="71" t="s">
        <v>3802</v>
      </c>
      <c r="I152" s="71" t="s">
        <v>3803</v>
      </c>
      <c r="J152" s="71">
        <v>0.1</v>
      </c>
      <c r="K152" s="71">
        <v>1</v>
      </c>
      <c r="L152" s="101">
        <v>1</v>
      </c>
      <c r="M152" s="101">
        <v>1</v>
      </c>
      <c r="N152" s="120">
        <f t="shared" si="134"/>
        <v>1</v>
      </c>
      <c r="O152" s="120">
        <f t="shared" si="135"/>
        <v>1</v>
      </c>
      <c r="P152" s="71"/>
      <c r="Q152" s="71"/>
      <c r="R152" s="71"/>
      <c r="S152" s="71"/>
      <c r="T152" s="71"/>
      <c r="U152" s="71"/>
      <c r="V152" s="71"/>
      <c r="W152" s="101">
        <v>1</v>
      </c>
      <c r="X152" s="101">
        <v>0</v>
      </c>
      <c r="Y152" s="101">
        <v>0</v>
      </c>
      <c r="Z152" s="101">
        <v>0</v>
      </c>
      <c r="AA152" s="101">
        <v>1</v>
      </c>
      <c r="AB152" s="101">
        <v>1</v>
      </c>
      <c r="AC152" s="101">
        <v>1</v>
      </c>
      <c r="AD152" s="101">
        <v>1</v>
      </c>
      <c r="AE152" s="101">
        <v>1</v>
      </c>
      <c r="AF152" s="101"/>
      <c r="AG152" s="101"/>
      <c r="AH152" s="101"/>
      <c r="AI152" s="109">
        <v>1</v>
      </c>
      <c r="AJ152" s="109" t="s">
        <v>4450</v>
      </c>
      <c r="AK152" s="109" t="s">
        <v>4450</v>
      </c>
      <c r="AL152" s="109" t="s">
        <v>4450</v>
      </c>
      <c r="AM152" s="9" t="s">
        <v>4326</v>
      </c>
      <c r="AN152" s="9"/>
      <c r="AO152" s="9"/>
      <c r="AP152" s="9"/>
      <c r="AQ152" s="2">
        <v>3.0000000000000005E-3</v>
      </c>
      <c r="AR152" s="110">
        <v>1</v>
      </c>
      <c r="AS152" s="110" t="s">
        <v>4450</v>
      </c>
      <c r="AT152" s="110" t="s">
        <v>4450</v>
      </c>
      <c r="AU152" s="110" t="s">
        <v>4450</v>
      </c>
      <c r="AV152" s="110">
        <v>1</v>
      </c>
      <c r="AW152" s="110" t="s">
        <v>4450</v>
      </c>
      <c r="AX152" s="110" t="s">
        <v>4450</v>
      </c>
      <c r="AY152" s="110" t="s">
        <v>4450</v>
      </c>
      <c r="AZ152" s="8">
        <v>3.0000000000000005E-3</v>
      </c>
      <c r="BA152" s="8" t="s">
        <v>4450</v>
      </c>
      <c r="BB152" s="8" t="s">
        <v>4450</v>
      </c>
      <c r="BC152" s="8" t="s">
        <v>4450</v>
      </c>
      <c r="BD152" s="8">
        <v>3.0000000000000005E-3</v>
      </c>
      <c r="BE152" s="8" t="s">
        <v>4450</v>
      </c>
      <c r="BF152" s="8" t="s">
        <v>4450</v>
      </c>
      <c r="BG152" s="8" t="s">
        <v>4450</v>
      </c>
      <c r="BJ152" s="8">
        <v>0.15</v>
      </c>
      <c r="BK152" s="8">
        <v>0.2</v>
      </c>
      <c r="BL152" s="8">
        <v>1</v>
      </c>
      <c r="BM152" s="8">
        <v>3.0000000000000005E-3</v>
      </c>
      <c r="BN152" s="23">
        <f t="shared" si="136"/>
        <v>0.15</v>
      </c>
      <c r="BO152" s="23">
        <f t="shared" ref="BO152:BQ152" si="152">BK152*BN152</f>
        <v>0.03</v>
      </c>
      <c r="BP152" s="23">
        <f t="shared" si="152"/>
        <v>0.03</v>
      </c>
      <c r="BQ152" s="23">
        <f t="shared" si="152"/>
        <v>9.0000000000000006E-5</v>
      </c>
    </row>
    <row r="153" spans="1:69" x14ac:dyDescent="0.35">
      <c r="A153" s="102" t="s">
        <v>13</v>
      </c>
      <c r="B153" s="86">
        <v>79</v>
      </c>
      <c r="C153" s="86" t="s">
        <v>4746</v>
      </c>
      <c r="D153" s="2" t="s">
        <v>3282</v>
      </c>
      <c r="E153" s="2" t="s">
        <v>3247</v>
      </c>
      <c r="F153" s="244"/>
      <c r="G153" s="71" t="s">
        <v>3190</v>
      </c>
      <c r="H153" s="71" t="s">
        <v>3804</v>
      </c>
      <c r="I153" s="71" t="s">
        <v>3805</v>
      </c>
      <c r="J153" s="71">
        <v>0.2</v>
      </c>
      <c r="K153" s="71">
        <v>1</v>
      </c>
      <c r="L153" s="101">
        <v>1</v>
      </c>
      <c r="M153" s="101">
        <v>1</v>
      </c>
      <c r="N153" s="120">
        <f t="shared" si="134"/>
        <v>1</v>
      </c>
      <c r="O153" s="120">
        <f t="shared" si="135"/>
        <v>1</v>
      </c>
      <c r="P153" s="71"/>
      <c r="Q153" s="71"/>
      <c r="R153" s="71"/>
      <c r="S153" s="71"/>
      <c r="T153" s="71"/>
      <c r="U153" s="71"/>
      <c r="V153" s="71"/>
      <c r="W153" s="101">
        <v>1</v>
      </c>
      <c r="X153" s="101">
        <v>0</v>
      </c>
      <c r="Y153" s="101">
        <v>0</v>
      </c>
      <c r="Z153" s="101">
        <v>0</v>
      </c>
      <c r="AA153" s="101">
        <v>1</v>
      </c>
      <c r="AB153" s="101">
        <v>1</v>
      </c>
      <c r="AC153" s="101">
        <v>1</v>
      </c>
      <c r="AD153" s="101">
        <v>1</v>
      </c>
      <c r="AE153" s="101">
        <v>1</v>
      </c>
      <c r="AF153" s="101"/>
      <c r="AG153" s="101"/>
      <c r="AH153" s="101"/>
      <c r="AI153" s="109">
        <v>1</v>
      </c>
      <c r="AJ153" s="109" t="s">
        <v>4450</v>
      </c>
      <c r="AK153" s="109" t="s">
        <v>4450</v>
      </c>
      <c r="AL153" s="109" t="s">
        <v>4450</v>
      </c>
      <c r="AM153" s="9" t="s">
        <v>4327</v>
      </c>
      <c r="AN153" s="9"/>
      <c r="AO153" s="9"/>
      <c r="AP153" s="9"/>
      <c r="AQ153" s="2">
        <v>6.000000000000001E-3</v>
      </c>
      <c r="AR153" s="110">
        <v>1</v>
      </c>
      <c r="AS153" s="110" t="s">
        <v>4450</v>
      </c>
      <c r="AT153" s="110" t="s">
        <v>4450</v>
      </c>
      <c r="AU153" s="110" t="s">
        <v>4450</v>
      </c>
      <c r="AV153" s="110">
        <v>1</v>
      </c>
      <c r="AW153" s="110" t="s">
        <v>4450</v>
      </c>
      <c r="AX153" s="110" t="s">
        <v>4450</v>
      </c>
      <c r="AY153" s="110" t="s">
        <v>4450</v>
      </c>
      <c r="AZ153" s="8">
        <v>6.000000000000001E-3</v>
      </c>
      <c r="BA153" s="8" t="s">
        <v>4450</v>
      </c>
      <c r="BB153" s="8" t="s">
        <v>4450</v>
      </c>
      <c r="BC153" s="8" t="s">
        <v>4450</v>
      </c>
      <c r="BD153" s="8">
        <v>6.000000000000001E-3</v>
      </c>
      <c r="BE153" s="8" t="s">
        <v>4450</v>
      </c>
      <c r="BF153" s="8" t="s">
        <v>4450</v>
      </c>
      <c r="BG153" s="8" t="s">
        <v>4450</v>
      </c>
      <c r="BJ153" s="8">
        <v>0.15</v>
      </c>
      <c r="BK153" s="8">
        <v>0.2</v>
      </c>
      <c r="BL153" s="8">
        <v>1</v>
      </c>
      <c r="BM153" s="8">
        <v>6.000000000000001E-3</v>
      </c>
      <c r="BN153" s="23">
        <f t="shared" si="136"/>
        <v>0.15</v>
      </c>
      <c r="BO153" s="23">
        <f t="shared" ref="BO153:BQ153" si="153">BK153*BN153</f>
        <v>0.03</v>
      </c>
      <c r="BP153" s="23">
        <f t="shared" si="153"/>
        <v>0.03</v>
      </c>
      <c r="BQ153" s="23">
        <f t="shared" si="153"/>
        <v>1.8000000000000001E-4</v>
      </c>
    </row>
    <row r="154" spans="1:69" x14ac:dyDescent="0.35">
      <c r="A154" s="102" t="s">
        <v>13</v>
      </c>
      <c r="B154" s="86">
        <v>80</v>
      </c>
      <c r="C154" s="86" t="s">
        <v>4747</v>
      </c>
      <c r="D154" s="2" t="s">
        <v>3282</v>
      </c>
      <c r="E154" s="2" t="s">
        <v>3247</v>
      </c>
      <c r="F154" s="245"/>
      <c r="G154" s="71" t="s">
        <v>3190</v>
      </c>
      <c r="H154" s="71" t="s">
        <v>3806</v>
      </c>
      <c r="I154" s="71" t="s">
        <v>3807</v>
      </c>
      <c r="J154" s="71">
        <v>0.1</v>
      </c>
      <c r="K154" s="71">
        <v>1</v>
      </c>
      <c r="L154" s="101">
        <v>1</v>
      </c>
      <c r="M154" s="101">
        <v>1</v>
      </c>
      <c r="N154" s="120">
        <f t="shared" si="134"/>
        <v>1</v>
      </c>
      <c r="O154" s="120">
        <f t="shared" si="135"/>
        <v>1</v>
      </c>
      <c r="P154" s="71"/>
      <c r="Q154" s="71"/>
      <c r="R154" s="71"/>
      <c r="S154" s="71"/>
      <c r="T154" s="71"/>
      <c r="U154" s="71"/>
      <c r="V154" s="71"/>
      <c r="W154" s="101">
        <v>1</v>
      </c>
      <c r="X154" s="101">
        <v>0</v>
      </c>
      <c r="Y154" s="101">
        <v>0</v>
      </c>
      <c r="Z154" s="101">
        <v>0</v>
      </c>
      <c r="AA154" s="101">
        <v>1</v>
      </c>
      <c r="AB154" s="101">
        <v>1</v>
      </c>
      <c r="AC154" s="101">
        <v>1</v>
      </c>
      <c r="AD154" s="101">
        <v>1</v>
      </c>
      <c r="AE154" s="101">
        <v>1</v>
      </c>
      <c r="AF154" s="101"/>
      <c r="AG154" s="101"/>
      <c r="AH154" s="101"/>
      <c r="AI154" s="109">
        <v>1</v>
      </c>
      <c r="AJ154" s="109" t="s">
        <v>4450</v>
      </c>
      <c r="AK154" s="109" t="s">
        <v>4450</v>
      </c>
      <c r="AL154" s="109" t="s">
        <v>4450</v>
      </c>
      <c r="AM154" s="9" t="s">
        <v>4327</v>
      </c>
      <c r="AN154" s="9"/>
      <c r="AO154" s="9"/>
      <c r="AP154" s="9"/>
      <c r="AQ154" s="2">
        <v>3.0000000000000005E-3</v>
      </c>
      <c r="AR154" s="110">
        <v>1</v>
      </c>
      <c r="AS154" s="110" t="s">
        <v>4450</v>
      </c>
      <c r="AT154" s="110" t="s">
        <v>4450</v>
      </c>
      <c r="AU154" s="110" t="s">
        <v>4450</v>
      </c>
      <c r="AV154" s="110">
        <v>1</v>
      </c>
      <c r="AW154" s="110" t="s">
        <v>4450</v>
      </c>
      <c r="AX154" s="110" t="s">
        <v>4450</v>
      </c>
      <c r="AY154" s="110" t="s">
        <v>4450</v>
      </c>
      <c r="AZ154" s="8">
        <v>3.0000000000000005E-3</v>
      </c>
      <c r="BA154" s="8" t="s">
        <v>4450</v>
      </c>
      <c r="BB154" s="8" t="s">
        <v>4450</v>
      </c>
      <c r="BC154" s="8" t="s">
        <v>4450</v>
      </c>
      <c r="BD154" s="8">
        <v>3.0000000000000005E-3</v>
      </c>
      <c r="BE154" s="8" t="s">
        <v>4450</v>
      </c>
      <c r="BF154" s="8" t="s">
        <v>4450</v>
      </c>
      <c r="BG154" s="8" t="s">
        <v>4450</v>
      </c>
      <c r="BJ154" s="8">
        <v>0.15</v>
      </c>
      <c r="BK154" s="8">
        <v>0.2</v>
      </c>
      <c r="BL154" s="8">
        <v>1</v>
      </c>
      <c r="BM154" s="8">
        <v>3.0000000000000005E-3</v>
      </c>
      <c r="BN154" s="23">
        <f t="shared" si="136"/>
        <v>0.15</v>
      </c>
      <c r="BO154" s="23">
        <f t="shared" ref="BO154:BQ154" si="154">BK154*BN154</f>
        <v>0.03</v>
      </c>
      <c r="BP154" s="23">
        <f t="shared" si="154"/>
        <v>0.03</v>
      </c>
      <c r="BQ154" s="23">
        <f t="shared" si="154"/>
        <v>9.0000000000000006E-5</v>
      </c>
    </row>
    <row r="155" spans="1:69" ht="20" x14ac:dyDescent="0.35">
      <c r="A155" s="102" t="s">
        <v>15</v>
      </c>
      <c r="B155" s="86">
        <v>1</v>
      </c>
      <c r="C155" s="86" t="s">
        <v>4496</v>
      </c>
      <c r="D155" s="2" t="s">
        <v>1639</v>
      </c>
      <c r="E155" s="2" t="s">
        <v>1645</v>
      </c>
      <c r="F155" s="247" t="s">
        <v>1668</v>
      </c>
      <c r="G155" s="71" t="s">
        <v>1651</v>
      </c>
      <c r="H155" s="71" t="s">
        <v>1669</v>
      </c>
      <c r="I155" s="71" t="s">
        <v>854</v>
      </c>
      <c r="J155" s="71">
        <v>1</v>
      </c>
      <c r="K155" s="71">
        <v>4</v>
      </c>
      <c r="L155" s="101">
        <v>1</v>
      </c>
      <c r="M155" s="101">
        <v>1</v>
      </c>
      <c r="N155" s="120">
        <f t="shared" si="134"/>
        <v>1</v>
      </c>
      <c r="O155" s="120">
        <f t="shared" si="135"/>
        <v>0.25</v>
      </c>
      <c r="P155" s="71" t="s">
        <v>881</v>
      </c>
      <c r="Q155" s="71" t="s">
        <v>867</v>
      </c>
      <c r="R155" s="71">
        <v>0</v>
      </c>
      <c r="S155" s="71"/>
      <c r="T155" s="71"/>
      <c r="U155" s="71"/>
      <c r="V155" s="71"/>
      <c r="W155" s="101">
        <v>1</v>
      </c>
      <c r="X155" s="101">
        <v>1</v>
      </c>
      <c r="Y155" s="101">
        <v>1</v>
      </c>
      <c r="Z155" s="101">
        <v>1</v>
      </c>
      <c r="AA155" s="101">
        <v>1</v>
      </c>
      <c r="AB155" s="101">
        <v>2</v>
      </c>
      <c r="AC155" s="101">
        <v>3</v>
      </c>
      <c r="AD155" s="101">
        <v>4</v>
      </c>
      <c r="AE155" s="101">
        <v>1</v>
      </c>
      <c r="AF155" s="101"/>
      <c r="AG155" s="101"/>
      <c r="AH155" s="101"/>
      <c r="AI155" s="109">
        <v>1</v>
      </c>
      <c r="AJ155" s="109" t="s">
        <v>4450</v>
      </c>
      <c r="AK155" s="109" t="s">
        <v>4450</v>
      </c>
      <c r="AL155" s="109" t="s">
        <v>4450</v>
      </c>
      <c r="AM155" s="9" t="s">
        <v>3843</v>
      </c>
      <c r="AN155" s="9"/>
      <c r="AO155" s="9"/>
      <c r="AP155" s="9"/>
      <c r="AQ155" s="2">
        <v>2.5000000000000001E-2</v>
      </c>
      <c r="AR155" s="110">
        <v>1</v>
      </c>
      <c r="AS155" s="110" t="s">
        <v>4450</v>
      </c>
      <c r="AT155" s="110" t="s">
        <v>4450</v>
      </c>
      <c r="AU155" s="110" t="s">
        <v>4450</v>
      </c>
      <c r="AV155" s="110">
        <v>0.25</v>
      </c>
      <c r="AW155" s="110" t="s">
        <v>4450</v>
      </c>
      <c r="AX155" s="110" t="s">
        <v>4450</v>
      </c>
      <c r="AY155" s="110" t="s">
        <v>4450</v>
      </c>
      <c r="AZ155" s="8">
        <v>2.5000000000000001E-2</v>
      </c>
      <c r="BA155" s="8" t="s">
        <v>4450</v>
      </c>
      <c r="BB155" s="8" t="s">
        <v>4450</v>
      </c>
      <c r="BC155" s="8" t="s">
        <v>4450</v>
      </c>
      <c r="BD155" s="8">
        <v>2.5000000000000001E-2</v>
      </c>
      <c r="BE155" s="8">
        <v>2.5000000000000001E-2</v>
      </c>
      <c r="BF155" s="8">
        <v>2.5000000000000001E-2</v>
      </c>
      <c r="BG155" s="8">
        <v>2.5000000000000001E-2</v>
      </c>
      <c r="BJ155" s="8">
        <v>0.1</v>
      </c>
      <c r="BK155" s="8">
        <v>0.25</v>
      </c>
      <c r="BL155" s="8">
        <v>1</v>
      </c>
      <c r="BM155" s="8">
        <v>2.5000000000000001E-2</v>
      </c>
      <c r="BN155" s="23">
        <f t="shared" si="136"/>
        <v>0.1</v>
      </c>
      <c r="BO155" s="23">
        <f t="shared" ref="BO155:BQ155" si="155">BK155*BN155</f>
        <v>2.5000000000000001E-2</v>
      </c>
      <c r="BP155" s="23">
        <f t="shared" si="155"/>
        <v>2.5000000000000001E-2</v>
      </c>
      <c r="BQ155" s="23">
        <f t="shared" si="155"/>
        <v>6.2500000000000012E-4</v>
      </c>
    </row>
    <row r="156" spans="1:69" ht="20" x14ac:dyDescent="0.35">
      <c r="A156" s="102" t="s">
        <v>15</v>
      </c>
      <c r="B156" s="86">
        <v>2</v>
      </c>
      <c r="C156" s="86" t="s">
        <v>4497</v>
      </c>
      <c r="D156" s="2" t="s">
        <v>1639</v>
      </c>
      <c r="E156" s="2" t="s">
        <v>1646</v>
      </c>
      <c r="F156" s="247"/>
      <c r="G156" s="71" t="s">
        <v>1652</v>
      </c>
      <c r="H156" s="71" t="s">
        <v>1670</v>
      </c>
      <c r="I156" s="71" t="s">
        <v>860</v>
      </c>
      <c r="J156" s="71">
        <v>0.25</v>
      </c>
      <c r="K156" s="71">
        <v>12</v>
      </c>
      <c r="L156" s="101">
        <v>3</v>
      </c>
      <c r="M156" s="101">
        <v>3</v>
      </c>
      <c r="N156" s="120">
        <f t="shared" si="134"/>
        <v>1</v>
      </c>
      <c r="O156" s="120">
        <f t="shared" si="135"/>
        <v>0.25</v>
      </c>
      <c r="P156" s="71" t="s">
        <v>869</v>
      </c>
      <c r="Q156" s="71" t="s">
        <v>868</v>
      </c>
      <c r="R156" s="71">
        <v>0</v>
      </c>
      <c r="S156" s="71"/>
      <c r="T156" s="71"/>
      <c r="U156" s="71"/>
      <c r="V156" s="71"/>
      <c r="W156" s="101">
        <v>3</v>
      </c>
      <c r="X156" s="101">
        <v>3</v>
      </c>
      <c r="Y156" s="101">
        <v>3</v>
      </c>
      <c r="Z156" s="101">
        <v>3</v>
      </c>
      <c r="AA156" s="101">
        <v>3</v>
      </c>
      <c r="AB156" s="101">
        <v>6</v>
      </c>
      <c r="AC156" s="101">
        <v>9</v>
      </c>
      <c r="AD156" s="101">
        <v>12</v>
      </c>
      <c r="AE156" s="101">
        <v>3</v>
      </c>
      <c r="AF156" s="101"/>
      <c r="AG156" s="101"/>
      <c r="AH156" s="101"/>
      <c r="AI156" s="109">
        <v>3</v>
      </c>
      <c r="AJ156" s="109" t="s">
        <v>4450</v>
      </c>
      <c r="AK156" s="109" t="s">
        <v>4450</v>
      </c>
      <c r="AL156" s="109" t="s">
        <v>4450</v>
      </c>
      <c r="AM156" s="9" t="s">
        <v>3844</v>
      </c>
      <c r="AN156" s="9"/>
      <c r="AO156" s="9"/>
      <c r="AP156" s="9"/>
      <c r="AQ156" s="2">
        <v>6.2500000000000003E-3</v>
      </c>
      <c r="AR156" s="110">
        <v>1</v>
      </c>
      <c r="AS156" s="110" t="s">
        <v>4450</v>
      </c>
      <c r="AT156" s="110" t="s">
        <v>4450</v>
      </c>
      <c r="AU156" s="110" t="s">
        <v>4450</v>
      </c>
      <c r="AV156" s="110">
        <v>0.25</v>
      </c>
      <c r="AW156" s="110" t="s">
        <v>4450</v>
      </c>
      <c r="AX156" s="110" t="s">
        <v>4450</v>
      </c>
      <c r="AY156" s="110" t="s">
        <v>4450</v>
      </c>
      <c r="AZ156" s="8">
        <v>6.2500000000000003E-3</v>
      </c>
      <c r="BA156" s="8" t="s">
        <v>4450</v>
      </c>
      <c r="BB156" s="8" t="s">
        <v>4450</v>
      </c>
      <c r="BC156" s="8" t="s">
        <v>4450</v>
      </c>
      <c r="BD156" s="8">
        <v>6.2500000000000003E-3</v>
      </c>
      <c r="BE156" s="8">
        <v>6.2500000000000003E-3</v>
      </c>
      <c r="BF156" s="8">
        <v>6.2500000000000003E-3</v>
      </c>
      <c r="BG156" s="8">
        <v>6.2500000000000003E-3</v>
      </c>
      <c r="BJ156" s="8">
        <v>0.1</v>
      </c>
      <c r="BK156" s="8">
        <v>0.25</v>
      </c>
      <c r="BL156" s="8">
        <v>1</v>
      </c>
      <c r="BM156" s="8">
        <v>6.2500000000000003E-3</v>
      </c>
      <c r="BN156" s="23">
        <f t="shared" si="136"/>
        <v>0.1</v>
      </c>
      <c r="BO156" s="23">
        <f t="shared" ref="BO156:BQ156" si="156">BK156*BN156</f>
        <v>2.5000000000000001E-2</v>
      </c>
      <c r="BP156" s="23">
        <f t="shared" si="156"/>
        <v>2.5000000000000001E-2</v>
      </c>
      <c r="BQ156" s="23">
        <f t="shared" si="156"/>
        <v>1.5625000000000003E-4</v>
      </c>
    </row>
    <row r="157" spans="1:69" ht="30" x14ac:dyDescent="0.35">
      <c r="A157" s="102" t="s">
        <v>15</v>
      </c>
      <c r="B157" s="86">
        <v>3</v>
      </c>
      <c r="C157" s="86" t="s">
        <v>4498</v>
      </c>
      <c r="D157" s="2" t="s">
        <v>1639</v>
      </c>
      <c r="E157" s="2" t="s">
        <v>1646</v>
      </c>
      <c r="F157" s="247"/>
      <c r="G157" s="71" t="s">
        <v>1652</v>
      </c>
      <c r="H157" s="71" t="s">
        <v>1671</v>
      </c>
      <c r="I157" s="71" t="s">
        <v>861</v>
      </c>
      <c r="J157" s="71">
        <v>0.25</v>
      </c>
      <c r="K157" s="71">
        <v>1</v>
      </c>
      <c r="L157" s="101">
        <v>1</v>
      </c>
      <c r="M157" s="101">
        <v>1</v>
      </c>
      <c r="N157" s="120">
        <f t="shared" si="134"/>
        <v>1</v>
      </c>
      <c r="O157" s="120">
        <f t="shared" si="135"/>
        <v>1</v>
      </c>
      <c r="P157" s="71" t="s">
        <v>870</v>
      </c>
      <c r="Q157" s="71" t="s">
        <v>868</v>
      </c>
      <c r="R157" s="71">
        <v>0</v>
      </c>
      <c r="S157" s="71"/>
      <c r="T157" s="71"/>
      <c r="U157" s="71"/>
      <c r="V157" s="71"/>
      <c r="W157" s="101">
        <v>1</v>
      </c>
      <c r="X157" s="101">
        <v>0</v>
      </c>
      <c r="Y157" s="101">
        <v>0</v>
      </c>
      <c r="Z157" s="101">
        <v>0</v>
      </c>
      <c r="AA157" s="101">
        <v>1</v>
      </c>
      <c r="AB157" s="101">
        <v>1</v>
      </c>
      <c r="AC157" s="101">
        <v>1</v>
      </c>
      <c r="AD157" s="101">
        <v>1</v>
      </c>
      <c r="AE157" s="101">
        <v>1</v>
      </c>
      <c r="AF157" s="101"/>
      <c r="AG157" s="101"/>
      <c r="AH157" s="101"/>
      <c r="AI157" s="109">
        <v>1</v>
      </c>
      <c r="AJ157" s="109" t="s">
        <v>4450</v>
      </c>
      <c r="AK157" s="109" t="s">
        <v>4450</v>
      </c>
      <c r="AL157" s="109" t="s">
        <v>4450</v>
      </c>
      <c r="AM157" s="9" t="s">
        <v>3845</v>
      </c>
      <c r="AN157" s="9"/>
      <c r="AO157" s="9"/>
      <c r="AP157" s="9"/>
      <c r="AQ157" s="2">
        <v>6.2500000000000003E-3</v>
      </c>
      <c r="AR157" s="110">
        <v>1</v>
      </c>
      <c r="AS157" s="110" t="s">
        <v>4450</v>
      </c>
      <c r="AT157" s="110" t="s">
        <v>4450</v>
      </c>
      <c r="AU157" s="110" t="s">
        <v>4450</v>
      </c>
      <c r="AV157" s="110">
        <v>1</v>
      </c>
      <c r="AW157" s="110" t="s">
        <v>4450</v>
      </c>
      <c r="AX157" s="110" t="s">
        <v>4450</v>
      </c>
      <c r="AY157" s="110" t="s">
        <v>4450</v>
      </c>
      <c r="AZ157" s="8">
        <v>6.2500000000000003E-3</v>
      </c>
      <c r="BA157" s="8" t="s">
        <v>4450</v>
      </c>
      <c r="BB157" s="8" t="s">
        <v>4450</v>
      </c>
      <c r="BC157" s="8" t="s">
        <v>4450</v>
      </c>
      <c r="BD157" s="8">
        <v>6.2500000000000003E-3</v>
      </c>
      <c r="BE157" s="8" t="s">
        <v>4450</v>
      </c>
      <c r="BF157" s="8" t="s">
        <v>4450</v>
      </c>
      <c r="BG157" s="8" t="s">
        <v>4450</v>
      </c>
      <c r="BJ157" s="8">
        <v>0.1</v>
      </c>
      <c r="BK157" s="8">
        <v>0.25</v>
      </c>
      <c r="BL157" s="8">
        <v>1</v>
      </c>
      <c r="BM157" s="8">
        <v>6.2500000000000003E-3</v>
      </c>
      <c r="BN157" s="23">
        <f t="shared" si="136"/>
        <v>0.1</v>
      </c>
      <c r="BO157" s="23">
        <f t="shared" ref="BO157:BQ157" si="157">BK157*BN157</f>
        <v>2.5000000000000001E-2</v>
      </c>
      <c r="BP157" s="23">
        <f t="shared" si="157"/>
        <v>2.5000000000000001E-2</v>
      </c>
      <c r="BQ157" s="23">
        <f t="shared" si="157"/>
        <v>1.5625000000000003E-4</v>
      </c>
    </row>
    <row r="158" spans="1:69" ht="30" x14ac:dyDescent="0.35">
      <c r="A158" s="102" t="s">
        <v>15</v>
      </c>
      <c r="B158" s="86">
        <v>4</v>
      </c>
      <c r="C158" s="86" t="s">
        <v>4499</v>
      </c>
      <c r="D158" s="2" t="s">
        <v>1639</v>
      </c>
      <c r="E158" s="2" t="s">
        <v>1646</v>
      </c>
      <c r="F158" s="247"/>
      <c r="G158" s="71" t="s">
        <v>1652</v>
      </c>
      <c r="H158" s="71" t="s">
        <v>1672</v>
      </c>
      <c r="I158" s="71" t="s">
        <v>855</v>
      </c>
      <c r="J158" s="71">
        <v>0.25</v>
      </c>
      <c r="K158" s="71">
        <v>4</v>
      </c>
      <c r="L158" s="101">
        <v>1</v>
      </c>
      <c r="M158" s="101">
        <v>1</v>
      </c>
      <c r="N158" s="120">
        <f t="shared" si="134"/>
        <v>1</v>
      </c>
      <c r="O158" s="120">
        <f t="shared" si="135"/>
        <v>0.25</v>
      </c>
      <c r="P158" s="71" t="s">
        <v>871</v>
      </c>
      <c r="Q158" s="71" t="s">
        <v>868</v>
      </c>
      <c r="R158" s="71">
        <v>0</v>
      </c>
      <c r="S158" s="71"/>
      <c r="T158" s="71"/>
      <c r="U158" s="71"/>
      <c r="V158" s="71"/>
      <c r="W158" s="101">
        <v>1</v>
      </c>
      <c r="X158" s="101">
        <v>1</v>
      </c>
      <c r="Y158" s="101">
        <v>1</v>
      </c>
      <c r="Z158" s="101">
        <v>1</v>
      </c>
      <c r="AA158" s="101">
        <v>1</v>
      </c>
      <c r="AB158" s="101">
        <v>2</v>
      </c>
      <c r="AC158" s="101">
        <v>3</v>
      </c>
      <c r="AD158" s="101">
        <v>4</v>
      </c>
      <c r="AE158" s="101">
        <v>1</v>
      </c>
      <c r="AF158" s="101"/>
      <c r="AG158" s="101"/>
      <c r="AH158" s="101"/>
      <c r="AI158" s="109">
        <v>1</v>
      </c>
      <c r="AJ158" s="109" t="s">
        <v>4450</v>
      </c>
      <c r="AK158" s="109" t="s">
        <v>4450</v>
      </c>
      <c r="AL158" s="109" t="s">
        <v>4450</v>
      </c>
      <c r="AM158" s="9" t="s">
        <v>3846</v>
      </c>
      <c r="AN158" s="9"/>
      <c r="AO158" s="9"/>
      <c r="AP158" s="9"/>
      <c r="AQ158" s="2">
        <v>6.2500000000000003E-3</v>
      </c>
      <c r="AR158" s="110">
        <v>1</v>
      </c>
      <c r="AS158" s="110" t="s">
        <v>4450</v>
      </c>
      <c r="AT158" s="110" t="s">
        <v>4450</v>
      </c>
      <c r="AU158" s="110" t="s">
        <v>4450</v>
      </c>
      <c r="AV158" s="110">
        <v>0.25</v>
      </c>
      <c r="AW158" s="110" t="s">
        <v>4450</v>
      </c>
      <c r="AX158" s="110" t="s">
        <v>4450</v>
      </c>
      <c r="AY158" s="110" t="s">
        <v>4450</v>
      </c>
      <c r="AZ158" s="8">
        <v>6.2500000000000003E-3</v>
      </c>
      <c r="BA158" s="8" t="s">
        <v>4450</v>
      </c>
      <c r="BB158" s="8" t="s">
        <v>4450</v>
      </c>
      <c r="BC158" s="8" t="s">
        <v>4450</v>
      </c>
      <c r="BD158" s="8">
        <v>6.2500000000000003E-3</v>
      </c>
      <c r="BE158" s="8">
        <v>6.2500000000000003E-3</v>
      </c>
      <c r="BF158" s="8">
        <v>6.2500000000000003E-3</v>
      </c>
      <c r="BG158" s="8">
        <v>6.2500000000000003E-3</v>
      </c>
      <c r="BJ158" s="8">
        <v>0.1</v>
      </c>
      <c r="BK158" s="8">
        <v>0.25</v>
      </c>
      <c r="BL158" s="8">
        <v>1</v>
      </c>
      <c r="BM158" s="8">
        <v>6.2500000000000003E-3</v>
      </c>
      <c r="BN158" s="23">
        <f t="shared" si="136"/>
        <v>0.1</v>
      </c>
      <c r="BO158" s="23">
        <f t="shared" ref="BO158:BQ158" si="158">BK158*BN158</f>
        <v>2.5000000000000001E-2</v>
      </c>
      <c r="BP158" s="23">
        <f t="shared" si="158"/>
        <v>2.5000000000000001E-2</v>
      </c>
      <c r="BQ158" s="23">
        <f t="shared" si="158"/>
        <v>1.5625000000000003E-4</v>
      </c>
    </row>
    <row r="159" spans="1:69" ht="30" x14ac:dyDescent="0.35">
      <c r="A159" s="102" t="s">
        <v>15</v>
      </c>
      <c r="B159" s="86">
        <v>5</v>
      </c>
      <c r="C159" s="86" t="s">
        <v>4500</v>
      </c>
      <c r="D159" s="2" t="s">
        <v>1639</v>
      </c>
      <c r="E159" s="2" t="s">
        <v>1646</v>
      </c>
      <c r="F159" s="247"/>
      <c r="G159" s="71" t="s">
        <v>1652</v>
      </c>
      <c r="H159" s="71" t="s">
        <v>1673</v>
      </c>
      <c r="I159" s="71" t="s">
        <v>858</v>
      </c>
      <c r="J159" s="71">
        <v>0.25</v>
      </c>
      <c r="K159" s="71">
        <v>4</v>
      </c>
      <c r="L159" s="101">
        <v>1</v>
      </c>
      <c r="M159" s="101">
        <v>1</v>
      </c>
      <c r="N159" s="120">
        <f t="shared" si="134"/>
        <v>1</v>
      </c>
      <c r="O159" s="120">
        <f t="shared" si="135"/>
        <v>0.25</v>
      </c>
      <c r="P159" s="71" t="s">
        <v>872</v>
      </c>
      <c r="Q159" s="71" t="s">
        <v>868</v>
      </c>
      <c r="R159" s="71">
        <v>0</v>
      </c>
      <c r="S159" s="71"/>
      <c r="T159" s="71"/>
      <c r="U159" s="71"/>
      <c r="V159" s="71"/>
      <c r="W159" s="101">
        <v>1</v>
      </c>
      <c r="X159" s="101">
        <v>1</v>
      </c>
      <c r="Y159" s="101">
        <v>1</v>
      </c>
      <c r="Z159" s="101">
        <v>1</v>
      </c>
      <c r="AA159" s="101">
        <v>1</v>
      </c>
      <c r="AB159" s="101">
        <v>2</v>
      </c>
      <c r="AC159" s="101">
        <v>3</v>
      </c>
      <c r="AD159" s="101">
        <v>4</v>
      </c>
      <c r="AE159" s="101">
        <v>1</v>
      </c>
      <c r="AF159" s="101"/>
      <c r="AG159" s="101"/>
      <c r="AH159" s="101"/>
      <c r="AI159" s="109">
        <v>1</v>
      </c>
      <c r="AJ159" s="109" t="s">
        <v>4450</v>
      </c>
      <c r="AK159" s="109" t="s">
        <v>4450</v>
      </c>
      <c r="AL159" s="109" t="s">
        <v>4450</v>
      </c>
      <c r="AM159" s="9" t="s">
        <v>3847</v>
      </c>
      <c r="AN159" s="9"/>
      <c r="AO159" s="9"/>
      <c r="AP159" s="9"/>
      <c r="AQ159" s="2">
        <v>6.2500000000000003E-3</v>
      </c>
      <c r="AR159" s="110">
        <v>1</v>
      </c>
      <c r="AS159" s="110" t="s">
        <v>4450</v>
      </c>
      <c r="AT159" s="110" t="s">
        <v>4450</v>
      </c>
      <c r="AU159" s="110" t="s">
        <v>4450</v>
      </c>
      <c r="AV159" s="110">
        <v>0.25</v>
      </c>
      <c r="AW159" s="110" t="s">
        <v>4450</v>
      </c>
      <c r="AX159" s="110" t="s">
        <v>4450</v>
      </c>
      <c r="AY159" s="110" t="s">
        <v>4450</v>
      </c>
      <c r="AZ159" s="8">
        <v>6.2500000000000003E-3</v>
      </c>
      <c r="BA159" s="8" t="s">
        <v>4450</v>
      </c>
      <c r="BB159" s="8" t="s">
        <v>4450</v>
      </c>
      <c r="BC159" s="8" t="s">
        <v>4450</v>
      </c>
      <c r="BD159" s="8">
        <v>6.2500000000000003E-3</v>
      </c>
      <c r="BE159" s="8">
        <v>6.2500000000000003E-3</v>
      </c>
      <c r="BF159" s="8">
        <v>6.2500000000000003E-3</v>
      </c>
      <c r="BG159" s="8">
        <v>6.2500000000000003E-3</v>
      </c>
      <c r="BJ159" s="8">
        <v>0.1</v>
      </c>
      <c r="BK159" s="8">
        <v>0.25</v>
      </c>
      <c r="BL159" s="8">
        <v>1</v>
      </c>
      <c r="BM159" s="8">
        <v>6.2500000000000003E-3</v>
      </c>
      <c r="BN159" s="23">
        <f t="shared" si="136"/>
        <v>0.1</v>
      </c>
      <c r="BO159" s="23">
        <f t="shared" ref="BO159:BQ159" si="159">BK159*BN159</f>
        <v>2.5000000000000001E-2</v>
      </c>
      <c r="BP159" s="23">
        <f t="shared" si="159"/>
        <v>2.5000000000000001E-2</v>
      </c>
      <c r="BQ159" s="23">
        <f t="shared" si="159"/>
        <v>1.5625000000000003E-4</v>
      </c>
    </row>
    <row r="160" spans="1:69" ht="20" x14ac:dyDescent="0.35">
      <c r="A160" s="102" t="s">
        <v>15</v>
      </c>
      <c r="B160" s="86">
        <v>6</v>
      </c>
      <c r="C160" s="86" t="s">
        <v>4501</v>
      </c>
      <c r="D160" s="2" t="s">
        <v>1639</v>
      </c>
      <c r="E160" s="2" t="s">
        <v>1647</v>
      </c>
      <c r="F160" s="247"/>
      <c r="G160" s="71" t="s">
        <v>1653</v>
      </c>
      <c r="H160" s="71" t="s">
        <v>1674</v>
      </c>
      <c r="I160" s="71" t="s">
        <v>1303</v>
      </c>
      <c r="J160" s="71">
        <v>0.15</v>
      </c>
      <c r="K160" s="71">
        <v>1</v>
      </c>
      <c r="L160" s="101">
        <v>1</v>
      </c>
      <c r="M160" s="101">
        <v>1</v>
      </c>
      <c r="N160" s="120">
        <f t="shared" si="134"/>
        <v>1</v>
      </c>
      <c r="O160" s="120">
        <f t="shared" si="135"/>
        <v>1</v>
      </c>
      <c r="P160" s="71" t="s">
        <v>873</v>
      </c>
      <c r="Q160" s="71" t="s">
        <v>874</v>
      </c>
      <c r="R160" s="71">
        <v>0</v>
      </c>
      <c r="S160" s="71"/>
      <c r="T160" s="71"/>
      <c r="U160" s="71"/>
      <c r="V160" s="71"/>
      <c r="W160" s="101">
        <v>1</v>
      </c>
      <c r="X160" s="101">
        <v>0</v>
      </c>
      <c r="Y160" s="101">
        <v>0</v>
      </c>
      <c r="Z160" s="101">
        <v>0</v>
      </c>
      <c r="AA160" s="101">
        <v>1</v>
      </c>
      <c r="AB160" s="101">
        <v>1</v>
      </c>
      <c r="AC160" s="101">
        <v>1</v>
      </c>
      <c r="AD160" s="101">
        <v>1</v>
      </c>
      <c r="AE160" s="101">
        <v>1</v>
      </c>
      <c r="AF160" s="101"/>
      <c r="AG160" s="101"/>
      <c r="AH160" s="101"/>
      <c r="AI160" s="109">
        <v>1</v>
      </c>
      <c r="AJ160" s="109" t="s">
        <v>4450</v>
      </c>
      <c r="AK160" s="109" t="s">
        <v>4450</v>
      </c>
      <c r="AL160" s="109" t="s">
        <v>4450</v>
      </c>
      <c r="AM160" s="9" t="s">
        <v>3848</v>
      </c>
      <c r="AN160" s="9"/>
      <c r="AO160" s="9"/>
      <c r="AP160" s="9"/>
      <c r="AQ160" s="2">
        <v>3.7499999999999999E-3</v>
      </c>
      <c r="AR160" s="110">
        <v>1</v>
      </c>
      <c r="AS160" s="110" t="s">
        <v>4450</v>
      </c>
      <c r="AT160" s="110" t="s">
        <v>4450</v>
      </c>
      <c r="AU160" s="110" t="s">
        <v>4450</v>
      </c>
      <c r="AV160" s="110">
        <v>1</v>
      </c>
      <c r="AW160" s="110" t="s">
        <v>4450</v>
      </c>
      <c r="AX160" s="110" t="s">
        <v>4450</v>
      </c>
      <c r="AY160" s="110" t="s">
        <v>4450</v>
      </c>
      <c r="AZ160" s="8">
        <v>3.7499999999999999E-3</v>
      </c>
      <c r="BA160" s="8" t="s">
        <v>4450</v>
      </c>
      <c r="BB160" s="8" t="s">
        <v>4450</v>
      </c>
      <c r="BC160" s="8" t="s">
        <v>4450</v>
      </c>
      <c r="BD160" s="8">
        <v>3.7499999999999999E-3</v>
      </c>
      <c r="BE160" s="8" t="s">
        <v>4450</v>
      </c>
      <c r="BF160" s="8" t="s">
        <v>4450</v>
      </c>
      <c r="BG160" s="8" t="s">
        <v>4450</v>
      </c>
      <c r="BJ160" s="8">
        <v>0.1</v>
      </c>
      <c r="BK160" s="8">
        <v>0.25</v>
      </c>
      <c r="BL160" s="8">
        <v>1</v>
      </c>
      <c r="BM160" s="8">
        <v>3.7499999999999999E-3</v>
      </c>
      <c r="BN160" s="23">
        <f t="shared" si="136"/>
        <v>0.1</v>
      </c>
      <c r="BO160" s="23">
        <f t="shared" ref="BO160:BQ160" si="160">BK160*BN160</f>
        <v>2.5000000000000001E-2</v>
      </c>
      <c r="BP160" s="23">
        <f t="shared" si="160"/>
        <v>2.5000000000000001E-2</v>
      </c>
      <c r="BQ160" s="23">
        <f t="shared" si="160"/>
        <v>9.3750000000000002E-5</v>
      </c>
    </row>
    <row r="161" spans="1:69" ht="30" x14ac:dyDescent="0.35">
      <c r="A161" s="102" t="s">
        <v>15</v>
      </c>
      <c r="B161" s="86">
        <v>7</v>
      </c>
      <c r="C161" s="86" t="s">
        <v>4502</v>
      </c>
      <c r="D161" s="2" t="s">
        <v>1639</v>
      </c>
      <c r="E161" s="2" t="s">
        <v>1647</v>
      </c>
      <c r="F161" s="247"/>
      <c r="G161" s="71" t="s">
        <v>1653</v>
      </c>
      <c r="H161" s="71" t="s">
        <v>1675</v>
      </c>
      <c r="I161" s="71" t="s">
        <v>859</v>
      </c>
      <c r="J161" s="71">
        <v>0.7</v>
      </c>
      <c r="K161" s="71">
        <v>4</v>
      </c>
      <c r="L161" s="101">
        <v>1</v>
      </c>
      <c r="M161" s="101">
        <v>1</v>
      </c>
      <c r="N161" s="120">
        <f t="shared" si="134"/>
        <v>1</v>
      </c>
      <c r="O161" s="120">
        <f t="shared" si="135"/>
        <v>0.25</v>
      </c>
      <c r="P161" s="71" t="s">
        <v>875</v>
      </c>
      <c r="Q161" s="71" t="s">
        <v>874</v>
      </c>
      <c r="R161" s="71">
        <v>0</v>
      </c>
      <c r="S161" s="71"/>
      <c r="T161" s="71"/>
      <c r="U161" s="71"/>
      <c r="V161" s="71"/>
      <c r="W161" s="101">
        <v>1</v>
      </c>
      <c r="X161" s="101">
        <v>1</v>
      </c>
      <c r="Y161" s="101">
        <v>1</v>
      </c>
      <c r="Z161" s="101">
        <v>1</v>
      </c>
      <c r="AA161" s="101">
        <v>1</v>
      </c>
      <c r="AB161" s="101">
        <v>2</v>
      </c>
      <c r="AC161" s="101">
        <v>3</v>
      </c>
      <c r="AD161" s="101">
        <v>4</v>
      </c>
      <c r="AE161" s="101">
        <v>1</v>
      </c>
      <c r="AF161" s="101"/>
      <c r="AG161" s="101"/>
      <c r="AH161" s="101"/>
      <c r="AI161" s="109">
        <v>1</v>
      </c>
      <c r="AJ161" s="109" t="s">
        <v>4450</v>
      </c>
      <c r="AK161" s="109" t="s">
        <v>4450</v>
      </c>
      <c r="AL161" s="109" t="s">
        <v>4450</v>
      </c>
      <c r="AM161" s="9" t="s">
        <v>3849</v>
      </c>
      <c r="AN161" s="9"/>
      <c r="AO161" s="9"/>
      <c r="AP161" s="9"/>
      <c r="AQ161" s="2">
        <v>1.7499999999999998E-2</v>
      </c>
      <c r="AR161" s="110">
        <v>1</v>
      </c>
      <c r="AS161" s="110" t="s">
        <v>4450</v>
      </c>
      <c r="AT161" s="110" t="s">
        <v>4450</v>
      </c>
      <c r="AU161" s="110" t="s">
        <v>4450</v>
      </c>
      <c r="AV161" s="110">
        <v>0.25</v>
      </c>
      <c r="AW161" s="110" t="s">
        <v>4450</v>
      </c>
      <c r="AX161" s="110" t="s">
        <v>4450</v>
      </c>
      <c r="AY161" s="110" t="s">
        <v>4450</v>
      </c>
      <c r="AZ161" s="8">
        <v>1.7499999999999998E-2</v>
      </c>
      <c r="BA161" s="8" t="s">
        <v>4450</v>
      </c>
      <c r="BB161" s="8" t="s">
        <v>4450</v>
      </c>
      <c r="BC161" s="8" t="s">
        <v>4450</v>
      </c>
      <c r="BD161" s="8">
        <v>1.7499999999999998E-2</v>
      </c>
      <c r="BE161" s="8">
        <v>1.7499999999999998E-2</v>
      </c>
      <c r="BF161" s="8">
        <v>1.7499999999999998E-2</v>
      </c>
      <c r="BG161" s="8">
        <v>1.7499999999999998E-2</v>
      </c>
      <c r="BJ161" s="8">
        <v>0.1</v>
      </c>
      <c r="BK161" s="8">
        <v>0.25</v>
      </c>
      <c r="BL161" s="8">
        <v>1</v>
      </c>
      <c r="BM161" s="8">
        <v>1.7499999999999998E-2</v>
      </c>
      <c r="BN161" s="23">
        <f t="shared" si="136"/>
        <v>0.1</v>
      </c>
      <c r="BO161" s="23">
        <f t="shared" ref="BO161:BQ161" si="161">BK161*BN161</f>
        <v>2.5000000000000001E-2</v>
      </c>
      <c r="BP161" s="23">
        <f t="shared" si="161"/>
        <v>2.5000000000000001E-2</v>
      </c>
      <c r="BQ161" s="23">
        <f t="shared" si="161"/>
        <v>4.3749999999999995E-4</v>
      </c>
    </row>
    <row r="162" spans="1:69" ht="20" x14ac:dyDescent="0.35">
      <c r="A162" s="102" t="s">
        <v>15</v>
      </c>
      <c r="B162" s="86">
        <v>8</v>
      </c>
      <c r="C162" s="86" t="s">
        <v>4503</v>
      </c>
      <c r="D162" s="2" t="s">
        <v>1639</v>
      </c>
      <c r="E162" s="2" t="s">
        <v>1647</v>
      </c>
      <c r="F162" s="247"/>
      <c r="G162" s="71" t="s">
        <v>1653</v>
      </c>
      <c r="H162" s="71" t="s">
        <v>1676</v>
      </c>
      <c r="I162" s="71" t="s">
        <v>1304</v>
      </c>
      <c r="J162" s="71">
        <v>0.05</v>
      </c>
      <c r="K162" s="71">
        <v>1</v>
      </c>
      <c r="L162" s="101">
        <v>0</v>
      </c>
      <c r="M162" s="101">
        <v>0</v>
      </c>
      <c r="N162" s="120" t="str">
        <f t="shared" si="134"/>
        <v/>
      </c>
      <c r="O162" s="120">
        <f t="shared" si="135"/>
        <v>0</v>
      </c>
      <c r="P162" s="71" t="s">
        <v>876</v>
      </c>
      <c r="Q162" s="71" t="s">
        <v>874</v>
      </c>
      <c r="R162" s="71">
        <v>0</v>
      </c>
      <c r="S162" s="71"/>
      <c r="T162" s="71"/>
      <c r="U162" s="71"/>
      <c r="V162" s="71"/>
      <c r="W162" s="101">
        <v>0</v>
      </c>
      <c r="X162" s="101">
        <v>0</v>
      </c>
      <c r="Y162" s="101">
        <v>0</v>
      </c>
      <c r="Z162" s="101">
        <v>1</v>
      </c>
      <c r="AA162" s="101">
        <v>0</v>
      </c>
      <c r="AB162" s="101">
        <v>0</v>
      </c>
      <c r="AC162" s="101">
        <v>0</v>
      </c>
      <c r="AD162" s="101">
        <v>1</v>
      </c>
      <c r="AE162" s="101">
        <v>0</v>
      </c>
      <c r="AF162" s="101"/>
      <c r="AG162" s="101"/>
      <c r="AH162" s="101"/>
      <c r="AI162" s="109">
        <v>0</v>
      </c>
      <c r="AJ162" s="109" t="s">
        <v>4450</v>
      </c>
      <c r="AK162" s="109" t="s">
        <v>4450</v>
      </c>
      <c r="AL162" s="109" t="s">
        <v>4450</v>
      </c>
      <c r="AM162" s="9" t="s">
        <v>3850</v>
      </c>
      <c r="AN162" s="9"/>
      <c r="AO162" s="9"/>
      <c r="AP162" s="9"/>
      <c r="AQ162" s="2" t="s">
        <v>4450</v>
      </c>
      <c r="AR162" s="110" t="s">
        <v>4450</v>
      </c>
      <c r="AS162" s="110" t="s">
        <v>4450</v>
      </c>
      <c r="AT162" s="110" t="s">
        <v>4450</v>
      </c>
      <c r="AU162" s="110" t="s">
        <v>4450</v>
      </c>
      <c r="AV162" s="110">
        <v>0</v>
      </c>
      <c r="AW162" s="110" t="s">
        <v>4450</v>
      </c>
      <c r="AX162" s="110" t="s">
        <v>4450</v>
      </c>
      <c r="AY162" s="110" t="s">
        <v>4450</v>
      </c>
      <c r="AZ162" s="8" t="s">
        <v>4450</v>
      </c>
      <c r="BA162" s="8" t="s">
        <v>4450</v>
      </c>
      <c r="BB162" s="8" t="s">
        <v>4450</v>
      </c>
      <c r="BC162" s="8" t="s">
        <v>4450</v>
      </c>
      <c r="BD162" s="8" t="s">
        <v>4450</v>
      </c>
      <c r="BE162" s="8" t="s">
        <v>4450</v>
      </c>
      <c r="BF162" s="8" t="s">
        <v>4450</v>
      </c>
      <c r="BG162" s="8">
        <v>1.2500000000000002E-3</v>
      </c>
      <c r="BJ162" s="8">
        <v>0.1</v>
      </c>
      <c r="BK162" s="8">
        <v>0.25</v>
      </c>
      <c r="BL162" s="8">
        <v>1</v>
      </c>
      <c r="BM162" s="8">
        <v>1.2500000000000002E-3</v>
      </c>
      <c r="BN162" s="23">
        <f t="shared" si="136"/>
        <v>0.1</v>
      </c>
      <c r="BO162" s="23">
        <f t="shared" ref="BO162:BQ162" si="162">BK162*BN162</f>
        <v>2.5000000000000001E-2</v>
      </c>
      <c r="BP162" s="23">
        <f t="shared" si="162"/>
        <v>2.5000000000000001E-2</v>
      </c>
      <c r="BQ162" s="23">
        <f t="shared" si="162"/>
        <v>3.1250000000000007E-5</v>
      </c>
    </row>
    <row r="163" spans="1:69" x14ac:dyDescent="0.35">
      <c r="A163" s="102" t="s">
        <v>15</v>
      </c>
      <c r="B163" s="86">
        <v>9</v>
      </c>
      <c r="C163" s="86" t="s">
        <v>4504</v>
      </c>
      <c r="D163" s="2" t="s">
        <v>1639</v>
      </c>
      <c r="E163" s="2" t="s">
        <v>1647</v>
      </c>
      <c r="F163" s="247"/>
      <c r="G163" s="71" t="s">
        <v>1653</v>
      </c>
      <c r="H163" s="71" t="s">
        <v>1677</v>
      </c>
      <c r="I163" s="71" t="s">
        <v>1305</v>
      </c>
      <c r="J163" s="71">
        <v>0.1</v>
      </c>
      <c r="K163" s="71">
        <v>1</v>
      </c>
      <c r="L163" s="101">
        <v>0</v>
      </c>
      <c r="M163" s="101">
        <v>0</v>
      </c>
      <c r="N163" s="120" t="str">
        <f t="shared" si="134"/>
        <v/>
      </c>
      <c r="O163" s="120">
        <f t="shared" si="135"/>
        <v>0</v>
      </c>
      <c r="P163" s="71" t="s">
        <v>877</v>
      </c>
      <c r="Q163" s="71" t="s">
        <v>874</v>
      </c>
      <c r="R163" s="71">
        <v>0</v>
      </c>
      <c r="S163" s="71"/>
      <c r="T163" s="71"/>
      <c r="U163" s="71"/>
      <c r="V163" s="71"/>
      <c r="W163" s="101">
        <v>0</v>
      </c>
      <c r="X163" s="101">
        <v>0</v>
      </c>
      <c r="Y163" s="101">
        <v>0</v>
      </c>
      <c r="Z163" s="101">
        <v>1</v>
      </c>
      <c r="AA163" s="101">
        <v>0</v>
      </c>
      <c r="AB163" s="101">
        <v>0</v>
      </c>
      <c r="AC163" s="101">
        <v>0</v>
      </c>
      <c r="AD163" s="101">
        <v>1</v>
      </c>
      <c r="AE163" s="101">
        <v>0</v>
      </c>
      <c r="AF163" s="101"/>
      <c r="AG163" s="101"/>
      <c r="AH163" s="101"/>
      <c r="AI163" s="109">
        <v>0</v>
      </c>
      <c r="AJ163" s="109" t="s">
        <v>4450</v>
      </c>
      <c r="AK163" s="109" t="s">
        <v>4450</v>
      </c>
      <c r="AL163" s="109" t="s">
        <v>4450</v>
      </c>
      <c r="AM163" s="9" t="s">
        <v>3850</v>
      </c>
      <c r="AN163" s="9"/>
      <c r="AO163" s="9"/>
      <c r="AP163" s="9"/>
      <c r="AQ163" s="2" t="s">
        <v>4450</v>
      </c>
      <c r="AR163" s="110" t="s">
        <v>4450</v>
      </c>
      <c r="AS163" s="110" t="s">
        <v>4450</v>
      </c>
      <c r="AT163" s="110" t="s">
        <v>4450</v>
      </c>
      <c r="AU163" s="110" t="s">
        <v>4450</v>
      </c>
      <c r="AV163" s="110">
        <v>0</v>
      </c>
      <c r="AW163" s="110" t="s">
        <v>4450</v>
      </c>
      <c r="AX163" s="110" t="s">
        <v>4450</v>
      </c>
      <c r="AY163" s="110" t="s">
        <v>4450</v>
      </c>
      <c r="AZ163" s="8" t="s">
        <v>4450</v>
      </c>
      <c r="BA163" s="8" t="s">
        <v>4450</v>
      </c>
      <c r="BB163" s="8" t="s">
        <v>4450</v>
      </c>
      <c r="BC163" s="8" t="s">
        <v>4450</v>
      </c>
      <c r="BD163" s="8" t="s">
        <v>4450</v>
      </c>
      <c r="BE163" s="8" t="s">
        <v>4450</v>
      </c>
      <c r="BF163" s="8" t="s">
        <v>4450</v>
      </c>
      <c r="BG163" s="8">
        <v>2.5000000000000005E-3</v>
      </c>
      <c r="BJ163" s="8">
        <v>0.1</v>
      </c>
      <c r="BK163" s="8">
        <v>0.25</v>
      </c>
      <c r="BL163" s="8">
        <v>1</v>
      </c>
      <c r="BM163" s="8">
        <v>2.5000000000000005E-3</v>
      </c>
      <c r="BN163" s="23">
        <f t="shared" si="136"/>
        <v>0.1</v>
      </c>
      <c r="BO163" s="23">
        <f t="shared" ref="BO163:BQ163" si="163">BK163*BN163</f>
        <v>2.5000000000000001E-2</v>
      </c>
      <c r="BP163" s="23">
        <f t="shared" si="163"/>
        <v>2.5000000000000001E-2</v>
      </c>
      <c r="BQ163" s="23">
        <f t="shared" si="163"/>
        <v>6.2500000000000015E-5</v>
      </c>
    </row>
    <row r="164" spans="1:69" ht="20" x14ac:dyDescent="0.35">
      <c r="A164" s="102" t="s">
        <v>15</v>
      </c>
      <c r="B164" s="86">
        <v>10</v>
      </c>
      <c r="C164" s="86" t="s">
        <v>4505</v>
      </c>
      <c r="D164" s="2" t="s">
        <v>1639</v>
      </c>
      <c r="E164" s="2" t="s">
        <v>1648</v>
      </c>
      <c r="F164" s="247"/>
      <c r="G164" s="71" t="s">
        <v>1654</v>
      </c>
      <c r="H164" s="71" t="s">
        <v>1678</v>
      </c>
      <c r="I164" s="71" t="s">
        <v>862</v>
      </c>
      <c r="J164" s="71">
        <v>0.25</v>
      </c>
      <c r="K164" s="71">
        <v>12</v>
      </c>
      <c r="L164" s="101">
        <v>3</v>
      </c>
      <c r="M164" s="101">
        <v>3</v>
      </c>
      <c r="N164" s="120">
        <f t="shared" si="134"/>
        <v>1</v>
      </c>
      <c r="O164" s="120">
        <f t="shared" si="135"/>
        <v>0.25</v>
      </c>
      <c r="P164" s="71" t="s">
        <v>878</v>
      </c>
      <c r="Q164" s="71" t="s">
        <v>868</v>
      </c>
      <c r="R164" s="71">
        <v>0</v>
      </c>
      <c r="S164" s="71"/>
      <c r="T164" s="71"/>
      <c r="U164" s="71"/>
      <c r="V164" s="71"/>
      <c r="W164" s="101">
        <v>3</v>
      </c>
      <c r="X164" s="101">
        <v>3</v>
      </c>
      <c r="Y164" s="101">
        <v>3</v>
      </c>
      <c r="Z164" s="101">
        <v>3</v>
      </c>
      <c r="AA164" s="101">
        <v>3</v>
      </c>
      <c r="AB164" s="101">
        <v>6</v>
      </c>
      <c r="AC164" s="101">
        <v>9</v>
      </c>
      <c r="AD164" s="101">
        <v>12</v>
      </c>
      <c r="AE164" s="101">
        <v>3</v>
      </c>
      <c r="AF164" s="101"/>
      <c r="AG164" s="101"/>
      <c r="AH164" s="101"/>
      <c r="AI164" s="109">
        <v>3</v>
      </c>
      <c r="AJ164" s="109" t="s">
        <v>4450</v>
      </c>
      <c r="AK164" s="109" t="s">
        <v>4450</v>
      </c>
      <c r="AL164" s="109" t="s">
        <v>4450</v>
      </c>
      <c r="AM164" s="9" t="s">
        <v>3851</v>
      </c>
      <c r="AN164" s="9"/>
      <c r="AO164" s="9"/>
      <c r="AP164" s="9"/>
      <c r="AQ164" s="2">
        <v>6.2500000000000003E-3</v>
      </c>
      <c r="AR164" s="110">
        <v>1</v>
      </c>
      <c r="AS164" s="110" t="s">
        <v>4450</v>
      </c>
      <c r="AT164" s="110" t="s">
        <v>4450</v>
      </c>
      <c r="AU164" s="110" t="s">
        <v>4450</v>
      </c>
      <c r="AV164" s="110">
        <v>0.25</v>
      </c>
      <c r="AW164" s="110" t="s">
        <v>4450</v>
      </c>
      <c r="AX164" s="110" t="s">
        <v>4450</v>
      </c>
      <c r="AY164" s="110" t="s">
        <v>4450</v>
      </c>
      <c r="AZ164" s="8">
        <v>6.2500000000000003E-3</v>
      </c>
      <c r="BA164" s="8" t="s">
        <v>4450</v>
      </c>
      <c r="BB164" s="8" t="s">
        <v>4450</v>
      </c>
      <c r="BC164" s="8" t="s">
        <v>4450</v>
      </c>
      <c r="BD164" s="8">
        <v>6.2500000000000003E-3</v>
      </c>
      <c r="BE164" s="8">
        <v>6.2500000000000003E-3</v>
      </c>
      <c r="BF164" s="8">
        <v>6.2500000000000003E-3</v>
      </c>
      <c r="BG164" s="8">
        <v>6.2500000000000003E-3</v>
      </c>
      <c r="BJ164" s="8">
        <v>0.1</v>
      </c>
      <c r="BK164" s="8">
        <v>0.25</v>
      </c>
      <c r="BL164" s="8">
        <v>1</v>
      </c>
      <c r="BM164" s="8">
        <v>6.2500000000000003E-3</v>
      </c>
      <c r="BN164" s="23">
        <f t="shared" si="136"/>
        <v>0.1</v>
      </c>
      <c r="BO164" s="23">
        <f t="shared" ref="BO164:BQ164" si="164">BK164*BN164</f>
        <v>2.5000000000000001E-2</v>
      </c>
      <c r="BP164" s="23">
        <f t="shared" si="164"/>
        <v>2.5000000000000001E-2</v>
      </c>
      <c r="BQ164" s="23">
        <f t="shared" si="164"/>
        <v>1.5625000000000003E-4</v>
      </c>
    </row>
    <row r="165" spans="1:69" ht="20" x14ac:dyDescent="0.35">
      <c r="A165" s="102" t="s">
        <v>15</v>
      </c>
      <c r="B165" s="86">
        <v>11</v>
      </c>
      <c r="C165" s="86" t="s">
        <v>4506</v>
      </c>
      <c r="D165" s="2" t="s">
        <v>1639</v>
      </c>
      <c r="E165" s="2" t="s">
        <v>1648</v>
      </c>
      <c r="F165" s="247"/>
      <c r="G165" s="71" t="s">
        <v>1654</v>
      </c>
      <c r="H165" s="71" t="s">
        <v>1679</v>
      </c>
      <c r="I165" s="71" t="s">
        <v>863</v>
      </c>
      <c r="J165" s="71">
        <v>0.25</v>
      </c>
      <c r="K165" s="71">
        <v>12</v>
      </c>
      <c r="L165" s="101">
        <v>3</v>
      </c>
      <c r="M165" s="101">
        <v>3</v>
      </c>
      <c r="N165" s="120">
        <f t="shared" si="134"/>
        <v>1</v>
      </c>
      <c r="O165" s="120">
        <f t="shared" si="135"/>
        <v>0.25</v>
      </c>
      <c r="P165" s="71" t="s">
        <v>879</v>
      </c>
      <c r="Q165" s="71" t="s">
        <v>880</v>
      </c>
      <c r="R165" s="71">
        <v>0</v>
      </c>
      <c r="S165" s="71"/>
      <c r="T165" s="71"/>
      <c r="U165" s="71"/>
      <c r="V165" s="71"/>
      <c r="W165" s="101">
        <v>3</v>
      </c>
      <c r="X165" s="101">
        <v>3</v>
      </c>
      <c r="Y165" s="101">
        <v>3</v>
      </c>
      <c r="Z165" s="101">
        <v>3</v>
      </c>
      <c r="AA165" s="101">
        <v>3</v>
      </c>
      <c r="AB165" s="101">
        <v>6</v>
      </c>
      <c r="AC165" s="101">
        <v>9</v>
      </c>
      <c r="AD165" s="101">
        <v>12</v>
      </c>
      <c r="AE165" s="101">
        <v>3</v>
      </c>
      <c r="AF165" s="101"/>
      <c r="AG165" s="101"/>
      <c r="AH165" s="101"/>
      <c r="AI165" s="109">
        <v>3</v>
      </c>
      <c r="AJ165" s="109" t="s">
        <v>4450</v>
      </c>
      <c r="AK165" s="109" t="s">
        <v>4450</v>
      </c>
      <c r="AL165" s="109" t="s">
        <v>4450</v>
      </c>
      <c r="AM165" s="9" t="s">
        <v>3852</v>
      </c>
      <c r="AN165" s="9"/>
      <c r="AO165" s="9"/>
      <c r="AP165" s="9"/>
      <c r="AQ165" s="2">
        <v>6.2500000000000003E-3</v>
      </c>
      <c r="AR165" s="110">
        <v>1</v>
      </c>
      <c r="AS165" s="110" t="s">
        <v>4450</v>
      </c>
      <c r="AT165" s="110" t="s">
        <v>4450</v>
      </c>
      <c r="AU165" s="110" t="s">
        <v>4450</v>
      </c>
      <c r="AV165" s="110">
        <v>0.25</v>
      </c>
      <c r="AW165" s="110" t="s">
        <v>4450</v>
      </c>
      <c r="AX165" s="110" t="s">
        <v>4450</v>
      </c>
      <c r="AY165" s="110" t="s">
        <v>4450</v>
      </c>
      <c r="AZ165" s="8">
        <v>6.2500000000000003E-3</v>
      </c>
      <c r="BA165" s="8" t="s">
        <v>4450</v>
      </c>
      <c r="BB165" s="8" t="s">
        <v>4450</v>
      </c>
      <c r="BC165" s="8" t="s">
        <v>4450</v>
      </c>
      <c r="BD165" s="8">
        <v>6.2500000000000003E-3</v>
      </c>
      <c r="BE165" s="8">
        <v>6.2500000000000003E-3</v>
      </c>
      <c r="BF165" s="8">
        <v>6.2500000000000003E-3</v>
      </c>
      <c r="BG165" s="8">
        <v>6.2500000000000003E-3</v>
      </c>
      <c r="BJ165" s="8">
        <v>0.1</v>
      </c>
      <c r="BK165" s="8">
        <v>0.25</v>
      </c>
      <c r="BL165" s="8">
        <v>1</v>
      </c>
      <c r="BM165" s="8">
        <v>6.2500000000000003E-3</v>
      </c>
      <c r="BN165" s="23">
        <f t="shared" si="136"/>
        <v>0.1</v>
      </c>
      <c r="BO165" s="23">
        <f t="shared" ref="BO165:BQ165" si="165">BK165*BN165</f>
        <v>2.5000000000000001E-2</v>
      </c>
      <c r="BP165" s="23">
        <f t="shared" si="165"/>
        <v>2.5000000000000001E-2</v>
      </c>
      <c r="BQ165" s="23">
        <f t="shared" si="165"/>
        <v>1.5625000000000003E-4</v>
      </c>
    </row>
    <row r="166" spans="1:69" ht="30" x14ac:dyDescent="0.35">
      <c r="A166" s="102" t="s">
        <v>15</v>
      </c>
      <c r="B166" s="86">
        <v>12</v>
      </c>
      <c r="C166" s="86" t="s">
        <v>4507</v>
      </c>
      <c r="D166" s="2" t="s">
        <v>1639</v>
      </c>
      <c r="E166" s="2" t="s">
        <v>1648</v>
      </c>
      <c r="F166" s="247"/>
      <c r="G166" s="71" t="s">
        <v>1654</v>
      </c>
      <c r="H166" s="71" t="s">
        <v>1680</v>
      </c>
      <c r="I166" s="71" t="s">
        <v>864</v>
      </c>
      <c r="J166" s="71">
        <v>0.25</v>
      </c>
      <c r="K166" s="71">
        <v>2</v>
      </c>
      <c r="L166" s="101">
        <v>1</v>
      </c>
      <c r="M166" s="101">
        <v>1</v>
      </c>
      <c r="N166" s="120">
        <f t="shared" si="134"/>
        <v>1</v>
      </c>
      <c r="O166" s="120">
        <f t="shared" si="135"/>
        <v>0.5</v>
      </c>
      <c r="P166" s="71" t="s">
        <v>882</v>
      </c>
      <c r="Q166" s="71" t="s">
        <v>880</v>
      </c>
      <c r="R166" s="71">
        <v>0</v>
      </c>
      <c r="S166" s="71"/>
      <c r="T166" s="71"/>
      <c r="U166" s="71"/>
      <c r="V166" s="71"/>
      <c r="W166" s="101">
        <v>1</v>
      </c>
      <c r="X166" s="101">
        <v>1</v>
      </c>
      <c r="Y166" s="101">
        <v>0</v>
      </c>
      <c r="Z166" s="101">
        <v>0</v>
      </c>
      <c r="AA166" s="101">
        <v>1</v>
      </c>
      <c r="AB166" s="101">
        <v>2</v>
      </c>
      <c r="AC166" s="101">
        <v>2</v>
      </c>
      <c r="AD166" s="101">
        <v>2</v>
      </c>
      <c r="AE166" s="101">
        <v>1</v>
      </c>
      <c r="AF166" s="101"/>
      <c r="AG166" s="101"/>
      <c r="AH166" s="101"/>
      <c r="AI166" s="109">
        <v>1</v>
      </c>
      <c r="AJ166" s="109" t="s">
        <v>4450</v>
      </c>
      <c r="AK166" s="109" t="s">
        <v>4450</v>
      </c>
      <c r="AL166" s="109" t="s">
        <v>4450</v>
      </c>
      <c r="AM166" s="9" t="s">
        <v>3853</v>
      </c>
      <c r="AN166" s="9"/>
      <c r="AO166" s="9"/>
      <c r="AP166" s="9"/>
      <c r="AQ166" s="2">
        <v>6.2500000000000003E-3</v>
      </c>
      <c r="AR166" s="110">
        <v>1</v>
      </c>
      <c r="AS166" s="110" t="s">
        <v>4450</v>
      </c>
      <c r="AT166" s="110" t="s">
        <v>4450</v>
      </c>
      <c r="AU166" s="110" t="s">
        <v>4450</v>
      </c>
      <c r="AV166" s="110">
        <v>0.5</v>
      </c>
      <c r="AW166" s="110" t="s">
        <v>4450</v>
      </c>
      <c r="AX166" s="110" t="s">
        <v>4450</v>
      </c>
      <c r="AY166" s="110" t="s">
        <v>4450</v>
      </c>
      <c r="AZ166" s="8">
        <v>6.2500000000000003E-3</v>
      </c>
      <c r="BA166" s="8" t="s">
        <v>4450</v>
      </c>
      <c r="BB166" s="8" t="s">
        <v>4450</v>
      </c>
      <c r="BC166" s="8" t="s">
        <v>4450</v>
      </c>
      <c r="BD166" s="8">
        <v>6.2500000000000003E-3</v>
      </c>
      <c r="BE166" s="8">
        <v>6.2500000000000003E-3</v>
      </c>
      <c r="BF166" s="8" t="s">
        <v>4450</v>
      </c>
      <c r="BG166" s="8" t="s">
        <v>4450</v>
      </c>
      <c r="BJ166" s="8">
        <v>0.1</v>
      </c>
      <c r="BK166" s="8">
        <v>0.25</v>
      </c>
      <c r="BL166" s="8">
        <v>1</v>
      </c>
      <c r="BM166" s="8">
        <v>6.2500000000000003E-3</v>
      </c>
      <c r="BN166" s="23">
        <f t="shared" si="136"/>
        <v>0.1</v>
      </c>
      <c r="BO166" s="23">
        <f t="shared" ref="BO166:BQ166" si="166">BK166*BN166</f>
        <v>2.5000000000000001E-2</v>
      </c>
      <c r="BP166" s="23">
        <f t="shared" si="166"/>
        <v>2.5000000000000001E-2</v>
      </c>
      <c r="BQ166" s="23">
        <f t="shared" si="166"/>
        <v>1.5625000000000003E-4</v>
      </c>
    </row>
    <row r="167" spans="1:69" ht="20" x14ac:dyDescent="0.35">
      <c r="A167" s="102" t="s">
        <v>15</v>
      </c>
      <c r="B167" s="86">
        <v>13</v>
      </c>
      <c r="C167" s="86" t="s">
        <v>4508</v>
      </c>
      <c r="D167" s="2" t="s">
        <v>1639</v>
      </c>
      <c r="E167" s="2" t="s">
        <v>1648</v>
      </c>
      <c r="F167" s="247"/>
      <c r="G167" s="71" t="s">
        <v>1654</v>
      </c>
      <c r="H167" s="71" t="s">
        <v>1681</v>
      </c>
      <c r="I167" s="71" t="s">
        <v>865</v>
      </c>
      <c r="J167" s="71">
        <v>0.25</v>
      </c>
      <c r="K167" s="71">
        <v>2</v>
      </c>
      <c r="L167" s="101">
        <v>1</v>
      </c>
      <c r="M167" s="101">
        <v>1</v>
      </c>
      <c r="N167" s="120">
        <f t="shared" si="134"/>
        <v>1</v>
      </c>
      <c r="O167" s="120">
        <f t="shared" si="135"/>
        <v>0.5</v>
      </c>
      <c r="P167" s="71" t="s">
        <v>883</v>
      </c>
      <c r="Q167" s="71" t="s">
        <v>884</v>
      </c>
      <c r="R167" s="71">
        <v>0</v>
      </c>
      <c r="S167" s="71"/>
      <c r="T167" s="71"/>
      <c r="U167" s="71"/>
      <c r="V167" s="71"/>
      <c r="W167" s="101">
        <v>1</v>
      </c>
      <c r="X167" s="101">
        <v>1</v>
      </c>
      <c r="Y167" s="101">
        <v>0</v>
      </c>
      <c r="Z167" s="101">
        <v>0</v>
      </c>
      <c r="AA167" s="101">
        <v>1</v>
      </c>
      <c r="AB167" s="101">
        <v>2</v>
      </c>
      <c r="AC167" s="101">
        <v>2</v>
      </c>
      <c r="AD167" s="101">
        <v>2</v>
      </c>
      <c r="AE167" s="101">
        <v>1</v>
      </c>
      <c r="AF167" s="101"/>
      <c r="AG167" s="101"/>
      <c r="AH167" s="101"/>
      <c r="AI167" s="109">
        <v>1</v>
      </c>
      <c r="AJ167" s="109" t="s">
        <v>4450</v>
      </c>
      <c r="AK167" s="109" t="s">
        <v>4450</v>
      </c>
      <c r="AL167" s="109" t="s">
        <v>4450</v>
      </c>
      <c r="AM167" s="9" t="s">
        <v>3854</v>
      </c>
      <c r="AN167" s="9"/>
      <c r="AO167" s="9"/>
      <c r="AP167" s="9"/>
      <c r="AQ167" s="2">
        <v>6.2500000000000003E-3</v>
      </c>
      <c r="AR167" s="110">
        <v>1</v>
      </c>
      <c r="AS167" s="110" t="s">
        <v>4450</v>
      </c>
      <c r="AT167" s="110" t="s">
        <v>4450</v>
      </c>
      <c r="AU167" s="110" t="s">
        <v>4450</v>
      </c>
      <c r="AV167" s="110">
        <v>0.5</v>
      </c>
      <c r="AW167" s="110" t="s">
        <v>4450</v>
      </c>
      <c r="AX167" s="110" t="s">
        <v>4450</v>
      </c>
      <c r="AY167" s="110" t="s">
        <v>4450</v>
      </c>
      <c r="AZ167" s="8">
        <v>6.2500000000000003E-3</v>
      </c>
      <c r="BA167" s="8" t="s">
        <v>4450</v>
      </c>
      <c r="BB167" s="8" t="s">
        <v>4450</v>
      </c>
      <c r="BC167" s="8" t="s">
        <v>4450</v>
      </c>
      <c r="BD167" s="8">
        <v>6.2500000000000003E-3</v>
      </c>
      <c r="BE167" s="8">
        <v>6.2500000000000003E-3</v>
      </c>
      <c r="BF167" s="8" t="s">
        <v>4450</v>
      </c>
      <c r="BG167" s="8" t="s">
        <v>4450</v>
      </c>
      <c r="BJ167" s="8">
        <v>0.1</v>
      </c>
      <c r="BK167" s="8">
        <v>0.25</v>
      </c>
      <c r="BL167" s="8">
        <v>1</v>
      </c>
      <c r="BM167" s="8">
        <v>6.2500000000000003E-3</v>
      </c>
      <c r="BN167" s="23">
        <f t="shared" si="136"/>
        <v>0.1</v>
      </c>
      <c r="BO167" s="23">
        <f t="shared" ref="BO167:BQ167" si="167">BK167*BN167</f>
        <v>2.5000000000000001E-2</v>
      </c>
      <c r="BP167" s="23">
        <f t="shared" si="167"/>
        <v>2.5000000000000001E-2</v>
      </c>
      <c r="BQ167" s="23">
        <f t="shared" si="167"/>
        <v>1.5625000000000003E-4</v>
      </c>
    </row>
    <row r="168" spans="1:69" ht="40" x14ac:dyDescent="0.35">
      <c r="A168" s="102" t="s">
        <v>15</v>
      </c>
      <c r="B168" s="86">
        <v>14</v>
      </c>
      <c r="C168" s="86" t="s">
        <v>4748</v>
      </c>
      <c r="D168" s="2" t="s">
        <v>1640</v>
      </c>
      <c r="E168" s="2" t="s">
        <v>1649</v>
      </c>
      <c r="F168" s="247"/>
      <c r="G168" s="71" t="s">
        <v>1655</v>
      </c>
      <c r="H168" s="71" t="s">
        <v>1682</v>
      </c>
      <c r="I168" s="71" t="s">
        <v>1683</v>
      </c>
      <c r="J168" s="71">
        <v>0.2</v>
      </c>
      <c r="K168" s="71">
        <v>12</v>
      </c>
      <c r="L168" s="101">
        <v>3</v>
      </c>
      <c r="M168" s="101">
        <v>3</v>
      </c>
      <c r="N168" s="120">
        <f t="shared" si="134"/>
        <v>1</v>
      </c>
      <c r="O168" s="120">
        <f t="shared" si="135"/>
        <v>0.25</v>
      </c>
      <c r="P168" s="71" t="s">
        <v>1684</v>
      </c>
      <c r="Q168" s="71" t="s">
        <v>1685</v>
      </c>
      <c r="R168" s="71">
        <v>0</v>
      </c>
      <c r="S168" s="71"/>
      <c r="T168" s="71"/>
      <c r="U168" s="71"/>
      <c r="V168" s="71"/>
      <c r="W168" s="101">
        <v>3</v>
      </c>
      <c r="X168" s="101">
        <v>3</v>
      </c>
      <c r="Y168" s="101">
        <v>3</v>
      </c>
      <c r="Z168" s="101">
        <v>3</v>
      </c>
      <c r="AA168" s="101">
        <v>3</v>
      </c>
      <c r="AB168" s="101">
        <v>6</v>
      </c>
      <c r="AC168" s="101">
        <v>9</v>
      </c>
      <c r="AD168" s="101">
        <v>12</v>
      </c>
      <c r="AE168" s="101">
        <v>3</v>
      </c>
      <c r="AF168" s="101"/>
      <c r="AG168" s="101"/>
      <c r="AH168" s="101"/>
      <c r="AI168" s="109">
        <v>3</v>
      </c>
      <c r="AJ168" s="109" t="s">
        <v>4450</v>
      </c>
      <c r="AK168" s="109" t="s">
        <v>4450</v>
      </c>
      <c r="AL168" s="109" t="s">
        <v>4450</v>
      </c>
      <c r="AM168" s="9" t="s">
        <v>3911</v>
      </c>
      <c r="AN168" s="9"/>
      <c r="AO168" s="9"/>
      <c r="AP168" s="9"/>
      <c r="AQ168" s="2">
        <v>3.3000000000000002E-2</v>
      </c>
      <c r="AR168" s="110">
        <v>1</v>
      </c>
      <c r="AS168" s="110" t="s">
        <v>4450</v>
      </c>
      <c r="AT168" s="110" t="s">
        <v>4450</v>
      </c>
      <c r="AU168" s="110" t="s">
        <v>4450</v>
      </c>
      <c r="AV168" s="110">
        <v>0.25</v>
      </c>
      <c r="AW168" s="110" t="s">
        <v>4450</v>
      </c>
      <c r="AX168" s="110" t="s">
        <v>4450</v>
      </c>
      <c r="AY168" s="110" t="s">
        <v>4450</v>
      </c>
      <c r="AZ168" s="8">
        <v>3.3000000000000002E-2</v>
      </c>
      <c r="BA168" s="8" t="s">
        <v>4450</v>
      </c>
      <c r="BB168" s="8" t="s">
        <v>4450</v>
      </c>
      <c r="BC168" s="8" t="s">
        <v>4450</v>
      </c>
      <c r="BD168" s="8">
        <v>3.3000000000000002E-2</v>
      </c>
      <c r="BE168" s="8">
        <v>3.3000000000000002E-2</v>
      </c>
      <c r="BF168" s="8">
        <v>3.3000000000000002E-2</v>
      </c>
      <c r="BG168" s="8">
        <v>3.3000000000000002E-2</v>
      </c>
      <c r="BJ168" s="8">
        <v>0.55000000000000004</v>
      </c>
      <c r="BK168" s="8">
        <v>1</v>
      </c>
      <c r="BL168" s="8">
        <v>0.3</v>
      </c>
      <c r="BM168" s="8">
        <v>3.3000000000000002E-2</v>
      </c>
      <c r="BN168" s="23">
        <f t="shared" si="136"/>
        <v>0.55000000000000004</v>
      </c>
      <c r="BO168" s="23">
        <f t="shared" ref="BO168:BQ168" si="168">BK168*BN168</f>
        <v>0.55000000000000004</v>
      </c>
      <c r="BP168" s="23">
        <f t="shared" si="168"/>
        <v>0.16500000000000001</v>
      </c>
      <c r="BQ168" s="23">
        <f t="shared" si="168"/>
        <v>5.4450000000000002E-3</v>
      </c>
    </row>
    <row r="169" spans="1:69" ht="20" x14ac:dyDescent="0.35">
      <c r="A169" s="102" t="s">
        <v>15</v>
      </c>
      <c r="B169" s="86">
        <v>15</v>
      </c>
      <c r="C169" s="86" t="s">
        <v>4749</v>
      </c>
      <c r="D169" s="2" t="s">
        <v>1640</v>
      </c>
      <c r="E169" s="2" t="s">
        <v>1649</v>
      </c>
      <c r="F169" s="247"/>
      <c r="G169" s="71" t="s">
        <v>1655</v>
      </c>
      <c r="H169" s="71" t="s">
        <v>1686</v>
      </c>
      <c r="I169" s="71" t="s">
        <v>1687</v>
      </c>
      <c r="J169" s="71">
        <v>0.2</v>
      </c>
      <c r="K169" s="71">
        <v>4</v>
      </c>
      <c r="L169" s="101">
        <v>1</v>
      </c>
      <c r="M169" s="101">
        <v>1</v>
      </c>
      <c r="N169" s="120">
        <f t="shared" si="134"/>
        <v>1</v>
      </c>
      <c r="O169" s="120">
        <f t="shared" si="135"/>
        <v>0.25</v>
      </c>
      <c r="P169" s="71" t="s">
        <v>1688</v>
      </c>
      <c r="Q169" s="71" t="s">
        <v>1685</v>
      </c>
      <c r="R169" s="71">
        <v>0</v>
      </c>
      <c r="S169" s="71"/>
      <c r="T169" s="71"/>
      <c r="U169" s="71"/>
      <c r="V169" s="71"/>
      <c r="W169" s="101">
        <v>1</v>
      </c>
      <c r="X169" s="101">
        <v>1</v>
      </c>
      <c r="Y169" s="101">
        <v>1</v>
      </c>
      <c r="Z169" s="101">
        <v>1</v>
      </c>
      <c r="AA169" s="101">
        <v>1</v>
      </c>
      <c r="AB169" s="101">
        <v>2</v>
      </c>
      <c r="AC169" s="101">
        <v>3</v>
      </c>
      <c r="AD169" s="101">
        <v>4</v>
      </c>
      <c r="AE169" s="101">
        <v>1</v>
      </c>
      <c r="AF169" s="101"/>
      <c r="AG169" s="101"/>
      <c r="AH169" s="101"/>
      <c r="AI169" s="109">
        <v>1</v>
      </c>
      <c r="AJ169" s="109" t="s">
        <v>4450</v>
      </c>
      <c r="AK169" s="109" t="s">
        <v>4450</v>
      </c>
      <c r="AL169" s="109" t="s">
        <v>4450</v>
      </c>
      <c r="AM169" s="9" t="s">
        <v>3912</v>
      </c>
      <c r="AN169" s="9"/>
      <c r="AO169" s="9"/>
      <c r="AP169" s="9"/>
      <c r="AQ169" s="2">
        <v>3.3000000000000002E-2</v>
      </c>
      <c r="AR169" s="110">
        <v>1</v>
      </c>
      <c r="AS169" s="110" t="s">
        <v>4450</v>
      </c>
      <c r="AT169" s="110" t="s">
        <v>4450</v>
      </c>
      <c r="AU169" s="110" t="s">
        <v>4450</v>
      </c>
      <c r="AV169" s="110">
        <v>0.25</v>
      </c>
      <c r="AW169" s="110" t="s">
        <v>4450</v>
      </c>
      <c r="AX169" s="110" t="s">
        <v>4450</v>
      </c>
      <c r="AY169" s="110" t="s">
        <v>4450</v>
      </c>
      <c r="AZ169" s="8">
        <v>3.3000000000000002E-2</v>
      </c>
      <c r="BA169" s="8" t="s">
        <v>4450</v>
      </c>
      <c r="BB169" s="8" t="s">
        <v>4450</v>
      </c>
      <c r="BC169" s="8" t="s">
        <v>4450</v>
      </c>
      <c r="BD169" s="8">
        <v>3.3000000000000002E-2</v>
      </c>
      <c r="BE169" s="8">
        <v>3.3000000000000002E-2</v>
      </c>
      <c r="BF169" s="8">
        <v>3.3000000000000002E-2</v>
      </c>
      <c r="BG169" s="8">
        <v>3.3000000000000002E-2</v>
      </c>
      <c r="BJ169" s="8">
        <v>0.55000000000000004</v>
      </c>
      <c r="BK169" s="8">
        <v>1</v>
      </c>
      <c r="BL169" s="8">
        <v>0.3</v>
      </c>
      <c r="BM169" s="8">
        <v>3.3000000000000002E-2</v>
      </c>
      <c r="BN169" s="23">
        <f t="shared" si="136"/>
        <v>0.55000000000000004</v>
      </c>
      <c r="BO169" s="23">
        <f t="shared" ref="BO169:BQ169" si="169">BK169*BN169</f>
        <v>0.55000000000000004</v>
      </c>
      <c r="BP169" s="23">
        <f t="shared" si="169"/>
        <v>0.16500000000000001</v>
      </c>
      <c r="BQ169" s="23">
        <f t="shared" si="169"/>
        <v>5.4450000000000002E-3</v>
      </c>
    </row>
    <row r="170" spans="1:69" ht="20" x14ac:dyDescent="0.35">
      <c r="A170" s="102" t="s">
        <v>15</v>
      </c>
      <c r="B170" s="86">
        <v>16</v>
      </c>
      <c r="C170" s="86" t="s">
        <v>4750</v>
      </c>
      <c r="D170" s="2" t="s">
        <v>1640</v>
      </c>
      <c r="E170" s="2" t="s">
        <v>1649</v>
      </c>
      <c r="F170" s="247"/>
      <c r="G170" s="71" t="s">
        <v>1655</v>
      </c>
      <c r="H170" s="71" t="s">
        <v>1689</v>
      </c>
      <c r="I170" s="71" t="s">
        <v>1690</v>
      </c>
      <c r="J170" s="71">
        <v>0.2</v>
      </c>
      <c r="K170" s="71">
        <v>4</v>
      </c>
      <c r="L170" s="101">
        <v>1</v>
      </c>
      <c r="M170" s="101">
        <v>1</v>
      </c>
      <c r="N170" s="120">
        <f t="shared" si="134"/>
        <v>1</v>
      </c>
      <c r="O170" s="120">
        <f t="shared" si="135"/>
        <v>0.25</v>
      </c>
      <c r="P170" s="71" t="s">
        <v>1688</v>
      </c>
      <c r="Q170" s="71" t="s">
        <v>1685</v>
      </c>
      <c r="R170" s="71">
        <v>0</v>
      </c>
      <c r="S170" s="71"/>
      <c r="T170" s="71"/>
      <c r="U170" s="71"/>
      <c r="V170" s="71"/>
      <c r="W170" s="101">
        <v>1</v>
      </c>
      <c r="X170" s="101">
        <v>1</v>
      </c>
      <c r="Y170" s="101">
        <v>1</v>
      </c>
      <c r="Z170" s="101">
        <v>1</v>
      </c>
      <c r="AA170" s="101">
        <v>1</v>
      </c>
      <c r="AB170" s="101">
        <v>2</v>
      </c>
      <c r="AC170" s="101">
        <v>3</v>
      </c>
      <c r="AD170" s="101">
        <v>4</v>
      </c>
      <c r="AE170" s="101">
        <v>1</v>
      </c>
      <c r="AF170" s="101"/>
      <c r="AG170" s="101"/>
      <c r="AH170" s="101"/>
      <c r="AI170" s="109">
        <v>1</v>
      </c>
      <c r="AJ170" s="109" t="s">
        <v>4450</v>
      </c>
      <c r="AK170" s="109" t="s">
        <v>4450</v>
      </c>
      <c r="AL170" s="109" t="s">
        <v>4450</v>
      </c>
      <c r="AM170" s="9" t="s">
        <v>3913</v>
      </c>
      <c r="AN170" s="9"/>
      <c r="AO170" s="9"/>
      <c r="AP170" s="9"/>
      <c r="AQ170" s="2">
        <v>3.3000000000000002E-2</v>
      </c>
      <c r="AR170" s="110">
        <v>1</v>
      </c>
      <c r="AS170" s="110" t="s">
        <v>4450</v>
      </c>
      <c r="AT170" s="110" t="s">
        <v>4450</v>
      </c>
      <c r="AU170" s="110" t="s">
        <v>4450</v>
      </c>
      <c r="AV170" s="110">
        <v>0.25</v>
      </c>
      <c r="AW170" s="110" t="s">
        <v>4450</v>
      </c>
      <c r="AX170" s="110" t="s">
        <v>4450</v>
      </c>
      <c r="AY170" s="110" t="s">
        <v>4450</v>
      </c>
      <c r="AZ170" s="8">
        <v>3.3000000000000002E-2</v>
      </c>
      <c r="BA170" s="8" t="s">
        <v>4450</v>
      </c>
      <c r="BB170" s="8" t="s">
        <v>4450</v>
      </c>
      <c r="BC170" s="8" t="s">
        <v>4450</v>
      </c>
      <c r="BD170" s="8">
        <v>3.3000000000000002E-2</v>
      </c>
      <c r="BE170" s="8">
        <v>3.3000000000000002E-2</v>
      </c>
      <c r="BF170" s="8">
        <v>3.3000000000000002E-2</v>
      </c>
      <c r="BG170" s="8">
        <v>3.3000000000000002E-2</v>
      </c>
      <c r="BJ170" s="8">
        <v>0.55000000000000004</v>
      </c>
      <c r="BK170" s="8">
        <v>1</v>
      </c>
      <c r="BL170" s="8">
        <v>0.3</v>
      </c>
      <c r="BM170" s="8">
        <v>3.3000000000000002E-2</v>
      </c>
      <c r="BN170" s="23">
        <f t="shared" si="136"/>
        <v>0.55000000000000004</v>
      </c>
      <c r="BO170" s="23">
        <f t="shared" ref="BO170:BQ170" si="170">BK170*BN170</f>
        <v>0.55000000000000004</v>
      </c>
      <c r="BP170" s="23">
        <f t="shared" si="170"/>
        <v>0.16500000000000001</v>
      </c>
      <c r="BQ170" s="23">
        <f t="shared" si="170"/>
        <v>5.4450000000000002E-3</v>
      </c>
    </row>
    <row r="171" spans="1:69" ht="80" x14ac:dyDescent="0.35">
      <c r="A171" s="102" t="s">
        <v>15</v>
      </c>
      <c r="B171" s="86">
        <v>17</v>
      </c>
      <c r="C171" s="86" t="s">
        <v>4751</v>
      </c>
      <c r="D171" s="2" t="s">
        <v>1640</v>
      </c>
      <c r="E171" s="2" t="s">
        <v>1649</v>
      </c>
      <c r="F171" s="247"/>
      <c r="G171" s="71" t="s">
        <v>1655</v>
      </c>
      <c r="H171" s="71" t="s">
        <v>1691</v>
      </c>
      <c r="I171" s="71" t="s">
        <v>1692</v>
      </c>
      <c r="J171" s="71">
        <v>0.2</v>
      </c>
      <c r="K171" s="71">
        <v>4</v>
      </c>
      <c r="L171" s="101">
        <v>1</v>
      </c>
      <c r="M171" s="101">
        <v>1</v>
      </c>
      <c r="N171" s="120">
        <f t="shared" si="134"/>
        <v>1</v>
      </c>
      <c r="O171" s="120">
        <f t="shared" si="135"/>
        <v>0.25</v>
      </c>
      <c r="P171" s="71" t="s">
        <v>1693</v>
      </c>
      <c r="Q171" s="71" t="s">
        <v>1685</v>
      </c>
      <c r="R171" s="71">
        <v>0</v>
      </c>
      <c r="S171" s="71"/>
      <c r="T171" s="71"/>
      <c r="U171" s="71"/>
      <c r="V171" s="71"/>
      <c r="W171" s="101">
        <v>1</v>
      </c>
      <c r="X171" s="101">
        <v>1</v>
      </c>
      <c r="Y171" s="101">
        <v>1</v>
      </c>
      <c r="Z171" s="101">
        <v>1</v>
      </c>
      <c r="AA171" s="101">
        <v>1</v>
      </c>
      <c r="AB171" s="101">
        <v>2</v>
      </c>
      <c r="AC171" s="101">
        <v>3</v>
      </c>
      <c r="AD171" s="101">
        <v>4</v>
      </c>
      <c r="AE171" s="101">
        <v>1</v>
      </c>
      <c r="AF171" s="101"/>
      <c r="AG171" s="101"/>
      <c r="AH171" s="101"/>
      <c r="AI171" s="109">
        <v>1</v>
      </c>
      <c r="AJ171" s="109" t="s">
        <v>4450</v>
      </c>
      <c r="AK171" s="109" t="s">
        <v>4450</v>
      </c>
      <c r="AL171" s="109" t="s">
        <v>4450</v>
      </c>
      <c r="AM171" s="9" t="s">
        <v>3914</v>
      </c>
      <c r="AN171" s="9"/>
      <c r="AO171" s="9"/>
      <c r="AP171" s="9"/>
      <c r="AQ171" s="2">
        <v>3.3000000000000002E-2</v>
      </c>
      <c r="AR171" s="110">
        <v>1</v>
      </c>
      <c r="AS171" s="110" t="s">
        <v>4450</v>
      </c>
      <c r="AT171" s="110" t="s">
        <v>4450</v>
      </c>
      <c r="AU171" s="110" t="s">
        <v>4450</v>
      </c>
      <c r="AV171" s="110">
        <v>0.25</v>
      </c>
      <c r="AW171" s="110" t="s">
        <v>4450</v>
      </c>
      <c r="AX171" s="110" t="s">
        <v>4450</v>
      </c>
      <c r="AY171" s="110" t="s">
        <v>4450</v>
      </c>
      <c r="AZ171" s="8">
        <v>3.3000000000000002E-2</v>
      </c>
      <c r="BA171" s="8" t="s">
        <v>4450</v>
      </c>
      <c r="BB171" s="8" t="s">
        <v>4450</v>
      </c>
      <c r="BC171" s="8" t="s">
        <v>4450</v>
      </c>
      <c r="BD171" s="8">
        <v>3.3000000000000002E-2</v>
      </c>
      <c r="BE171" s="8">
        <v>3.3000000000000002E-2</v>
      </c>
      <c r="BF171" s="8">
        <v>3.3000000000000002E-2</v>
      </c>
      <c r="BG171" s="8">
        <v>3.3000000000000002E-2</v>
      </c>
      <c r="BJ171" s="8">
        <v>0.55000000000000004</v>
      </c>
      <c r="BK171" s="8">
        <v>1</v>
      </c>
      <c r="BL171" s="8">
        <v>0.3</v>
      </c>
      <c r="BM171" s="8">
        <v>3.3000000000000002E-2</v>
      </c>
      <c r="BN171" s="23">
        <f t="shared" si="136"/>
        <v>0.55000000000000004</v>
      </c>
      <c r="BO171" s="23">
        <f t="shared" ref="BO171:BQ171" si="171">BK171*BN171</f>
        <v>0.55000000000000004</v>
      </c>
      <c r="BP171" s="23">
        <f t="shared" si="171"/>
        <v>0.16500000000000001</v>
      </c>
      <c r="BQ171" s="23">
        <f t="shared" si="171"/>
        <v>5.4450000000000002E-3</v>
      </c>
    </row>
    <row r="172" spans="1:69" ht="40" x14ac:dyDescent="0.35">
      <c r="A172" s="102" t="s">
        <v>15</v>
      </c>
      <c r="B172" s="86">
        <v>18</v>
      </c>
      <c r="C172" s="86" t="s">
        <v>4752</v>
      </c>
      <c r="D172" s="2" t="s">
        <v>1640</v>
      </c>
      <c r="E172" s="2" t="s">
        <v>1649</v>
      </c>
      <c r="F172" s="247"/>
      <c r="G172" s="71" t="s">
        <v>1655</v>
      </c>
      <c r="H172" s="71" t="s">
        <v>1694</v>
      </c>
      <c r="I172" s="71" t="s">
        <v>1695</v>
      </c>
      <c r="J172" s="71">
        <v>0.2</v>
      </c>
      <c r="K172" s="71">
        <v>3</v>
      </c>
      <c r="L172" s="101">
        <v>0</v>
      </c>
      <c r="M172" s="101">
        <v>0</v>
      </c>
      <c r="N172" s="120" t="str">
        <f t="shared" si="134"/>
        <v/>
      </c>
      <c r="O172" s="120">
        <f t="shared" si="135"/>
        <v>0</v>
      </c>
      <c r="P172" s="71" t="s">
        <v>1696</v>
      </c>
      <c r="Q172" s="71" t="s">
        <v>1685</v>
      </c>
      <c r="R172" s="71">
        <v>110000000</v>
      </c>
      <c r="S172" s="71"/>
      <c r="T172" s="71">
        <v>110000000</v>
      </c>
      <c r="U172" s="71"/>
      <c r="V172" s="71"/>
      <c r="W172" s="101">
        <v>0</v>
      </c>
      <c r="X172" s="101">
        <v>1</v>
      </c>
      <c r="Y172" s="101">
        <v>1</v>
      </c>
      <c r="Z172" s="101">
        <v>1</v>
      </c>
      <c r="AA172" s="101">
        <v>0</v>
      </c>
      <c r="AB172" s="101">
        <v>1</v>
      </c>
      <c r="AC172" s="101">
        <v>2</v>
      </c>
      <c r="AD172" s="101">
        <v>3</v>
      </c>
      <c r="AE172" s="101">
        <v>0</v>
      </c>
      <c r="AF172" s="101"/>
      <c r="AG172" s="101"/>
      <c r="AH172" s="101"/>
      <c r="AI172" s="109">
        <v>0</v>
      </c>
      <c r="AJ172" s="109" t="s">
        <v>4450</v>
      </c>
      <c r="AK172" s="109" t="s">
        <v>4450</v>
      </c>
      <c r="AL172" s="109" t="s">
        <v>4450</v>
      </c>
      <c r="AM172" s="9" t="s">
        <v>3908</v>
      </c>
      <c r="AN172" s="9"/>
      <c r="AO172" s="9"/>
      <c r="AP172" s="9"/>
      <c r="AQ172" s="2" t="s">
        <v>4450</v>
      </c>
      <c r="AR172" s="110" t="s">
        <v>4450</v>
      </c>
      <c r="AS172" s="110" t="s">
        <v>4450</v>
      </c>
      <c r="AT172" s="110" t="s">
        <v>4450</v>
      </c>
      <c r="AU172" s="110" t="s">
        <v>4450</v>
      </c>
      <c r="AV172" s="110">
        <v>0</v>
      </c>
      <c r="AW172" s="110" t="s">
        <v>4450</v>
      </c>
      <c r="AX172" s="110" t="s">
        <v>4450</v>
      </c>
      <c r="AY172" s="110" t="s">
        <v>4450</v>
      </c>
      <c r="AZ172" s="8" t="s">
        <v>4450</v>
      </c>
      <c r="BA172" s="8" t="s">
        <v>4450</v>
      </c>
      <c r="BB172" s="8" t="s">
        <v>4450</v>
      </c>
      <c r="BC172" s="8" t="s">
        <v>4450</v>
      </c>
      <c r="BD172" s="8" t="s">
        <v>4450</v>
      </c>
      <c r="BE172" s="8">
        <v>3.3000000000000002E-2</v>
      </c>
      <c r="BF172" s="8">
        <v>3.3000000000000002E-2</v>
      </c>
      <c r="BG172" s="8">
        <v>3.3000000000000002E-2</v>
      </c>
      <c r="BJ172" s="8">
        <v>0.55000000000000004</v>
      </c>
      <c r="BK172" s="8">
        <v>1</v>
      </c>
      <c r="BL172" s="8">
        <v>0.3</v>
      </c>
      <c r="BM172" s="8">
        <v>3.3000000000000002E-2</v>
      </c>
      <c r="BN172" s="23">
        <f t="shared" si="136"/>
        <v>0.55000000000000004</v>
      </c>
      <c r="BO172" s="23">
        <f t="shared" ref="BO172:BQ172" si="172">BK172*BN172</f>
        <v>0.55000000000000004</v>
      </c>
      <c r="BP172" s="23">
        <f t="shared" si="172"/>
        <v>0.16500000000000001</v>
      </c>
      <c r="BQ172" s="23">
        <f t="shared" si="172"/>
        <v>5.4450000000000002E-3</v>
      </c>
    </row>
    <row r="173" spans="1:69" ht="20" x14ac:dyDescent="0.35">
      <c r="A173" s="102" t="s">
        <v>15</v>
      </c>
      <c r="B173" s="86">
        <v>19</v>
      </c>
      <c r="C173" s="86" t="s">
        <v>4753</v>
      </c>
      <c r="D173" s="2" t="s">
        <v>1640</v>
      </c>
      <c r="E173" s="2" t="s">
        <v>1649</v>
      </c>
      <c r="F173" s="247"/>
      <c r="G173" s="71" t="s">
        <v>1657</v>
      </c>
      <c r="H173" s="71" t="s">
        <v>1697</v>
      </c>
      <c r="I173" s="71" t="s">
        <v>1698</v>
      </c>
      <c r="J173" s="71">
        <v>0.5</v>
      </c>
      <c r="K173" s="71">
        <v>3</v>
      </c>
      <c r="L173" s="101">
        <v>0</v>
      </c>
      <c r="M173" s="101">
        <v>0</v>
      </c>
      <c r="N173" s="120" t="str">
        <f t="shared" si="134"/>
        <v/>
      </c>
      <c r="O173" s="120">
        <f t="shared" si="135"/>
        <v>0</v>
      </c>
      <c r="P173" s="71" t="s">
        <v>1696</v>
      </c>
      <c r="Q173" s="71" t="s">
        <v>1685</v>
      </c>
      <c r="R173" s="71">
        <v>30000000</v>
      </c>
      <c r="S173" s="71"/>
      <c r="T173" s="71">
        <v>30000000</v>
      </c>
      <c r="U173" s="71"/>
      <c r="V173" s="71"/>
      <c r="W173" s="101">
        <v>0</v>
      </c>
      <c r="X173" s="101">
        <v>1</v>
      </c>
      <c r="Y173" s="101">
        <v>1</v>
      </c>
      <c r="Z173" s="101">
        <v>1</v>
      </c>
      <c r="AA173" s="101">
        <v>0</v>
      </c>
      <c r="AB173" s="101">
        <v>1</v>
      </c>
      <c r="AC173" s="101">
        <v>2</v>
      </c>
      <c r="AD173" s="101">
        <v>3</v>
      </c>
      <c r="AE173" s="101">
        <v>0</v>
      </c>
      <c r="AF173" s="101"/>
      <c r="AG173" s="101"/>
      <c r="AH173" s="101"/>
      <c r="AI173" s="109">
        <v>0</v>
      </c>
      <c r="AJ173" s="109" t="s">
        <v>4450</v>
      </c>
      <c r="AK173" s="109" t="s">
        <v>4450</v>
      </c>
      <c r="AL173" s="109" t="s">
        <v>4450</v>
      </c>
      <c r="AM173" s="9" t="s">
        <v>3915</v>
      </c>
      <c r="AN173" s="9"/>
      <c r="AO173" s="9"/>
      <c r="AP173" s="9"/>
      <c r="AQ173" s="2" t="s">
        <v>4450</v>
      </c>
      <c r="AR173" s="110" t="s">
        <v>4450</v>
      </c>
      <c r="AS173" s="110" t="s">
        <v>4450</v>
      </c>
      <c r="AT173" s="110" t="s">
        <v>4450</v>
      </c>
      <c r="AU173" s="110" t="s">
        <v>4450</v>
      </c>
      <c r="AV173" s="110">
        <v>0</v>
      </c>
      <c r="AW173" s="110" t="s">
        <v>4450</v>
      </c>
      <c r="AX173" s="110" t="s">
        <v>4450</v>
      </c>
      <c r="AY173" s="110" t="s">
        <v>4450</v>
      </c>
      <c r="AZ173" s="8" t="s">
        <v>4450</v>
      </c>
      <c r="BA173" s="8" t="s">
        <v>4450</v>
      </c>
      <c r="BB173" s="8" t="s">
        <v>4450</v>
      </c>
      <c r="BC173" s="8" t="s">
        <v>4450</v>
      </c>
      <c r="BD173" s="8" t="s">
        <v>4450</v>
      </c>
      <c r="BE173" s="8">
        <v>5.5000000000000007E-2</v>
      </c>
      <c r="BF173" s="8">
        <v>5.5000000000000007E-2</v>
      </c>
      <c r="BG173" s="8">
        <v>5.5000000000000007E-2</v>
      </c>
      <c r="BJ173" s="8">
        <v>0.55000000000000004</v>
      </c>
      <c r="BK173" s="8">
        <v>1</v>
      </c>
      <c r="BL173" s="8">
        <v>0.2</v>
      </c>
      <c r="BM173" s="8">
        <v>5.5000000000000007E-2</v>
      </c>
      <c r="BN173" s="23">
        <f t="shared" si="136"/>
        <v>0.55000000000000004</v>
      </c>
      <c r="BO173" s="23">
        <f t="shared" ref="BO173:BQ173" si="173">BK173*BN173</f>
        <v>0.55000000000000004</v>
      </c>
      <c r="BP173" s="23">
        <f t="shared" si="173"/>
        <v>0.11000000000000001</v>
      </c>
      <c r="BQ173" s="23">
        <f t="shared" si="173"/>
        <v>6.0500000000000016E-3</v>
      </c>
    </row>
    <row r="174" spans="1:69" ht="110" x14ac:dyDescent="0.35">
      <c r="A174" s="102" t="s">
        <v>15</v>
      </c>
      <c r="B174" s="86">
        <v>20</v>
      </c>
      <c r="C174" s="86" t="s">
        <v>4754</v>
      </c>
      <c r="D174" s="2" t="s">
        <v>1640</v>
      </c>
      <c r="E174" s="2" t="s">
        <v>1649</v>
      </c>
      <c r="F174" s="247"/>
      <c r="G174" s="71" t="s">
        <v>1658</v>
      </c>
      <c r="H174" s="71" t="s">
        <v>1699</v>
      </c>
      <c r="I174" s="71" t="s">
        <v>1700</v>
      </c>
      <c r="J174" s="71">
        <v>0.1</v>
      </c>
      <c r="K174" s="71">
        <v>3</v>
      </c>
      <c r="L174" s="101">
        <v>0</v>
      </c>
      <c r="M174" s="101">
        <v>1</v>
      </c>
      <c r="N174" s="120" t="str">
        <f t="shared" si="134"/>
        <v/>
      </c>
      <c r="O174" s="120">
        <f t="shared" si="135"/>
        <v>0.33333333333333331</v>
      </c>
      <c r="P174" s="71" t="s">
        <v>1696</v>
      </c>
      <c r="Q174" s="71" t="s">
        <v>1685</v>
      </c>
      <c r="R174" s="71">
        <v>10000000</v>
      </c>
      <c r="S174" s="71"/>
      <c r="T174" s="71">
        <v>10000000</v>
      </c>
      <c r="U174" s="71"/>
      <c r="V174" s="71"/>
      <c r="W174" s="101">
        <v>0</v>
      </c>
      <c r="X174" s="101">
        <v>1</v>
      </c>
      <c r="Y174" s="101">
        <v>1</v>
      </c>
      <c r="Z174" s="101">
        <v>1</v>
      </c>
      <c r="AA174" s="101">
        <v>0</v>
      </c>
      <c r="AB174" s="101">
        <v>1</v>
      </c>
      <c r="AC174" s="101">
        <v>2</v>
      </c>
      <c r="AD174" s="101">
        <v>3</v>
      </c>
      <c r="AE174" s="101">
        <v>1</v>
      </c>
      <c r="AF174" s="101"/>
      <c r="AG174" s="101"/>
      <c r="AH174" s="101"/>
      <c r="AI174" s="109">
        <v>1</v>
      </c>
      <c r="AJ174" s="109" t="s">
        <v>4450</v>
      </c>
      <c r="AK174" s="109" t="s">
        <v>4450</v>
      </c>
      <c r="AL174" s="109" t="s">
        <v>4450</v>
      </c>
      <c r="AM174" s="9" t="s">
        <v>3916</v>
      </c>
      <c r="AN174" s="9"/>
      <c r="AO174" s="9"/>
      <c r="AP174" s="9"/>
      <c r="AQ174" s="2" t="s">
        <v>4450</v>
      </c>
      <c r="AR174" s="110" t="s">
        <v>4450</v>
      </c>
      <c r="AS174" s="110" t="s">
        <v>4450</v>
      </c>
      <c r="AT174" s="110" t="s">
        <v>4450</v>
      </c>
      <c r="AU174" s="110" t="s">
        <v>4450</v>
      </c>
      <c r="AV174" s="110">
        <v>0.33333333333333331</v>
      </c>
      <c r="AW174" s="110" t="s">
        <v>4450</v>
      </c>
      <c r="AX174" s="110" t="s">
        <v>4450</v>
      </c>
      <c r="AY174" s="110" t="s">
        <v>4450</v>
      </c>
      <c r="AZ174" s="8" t="s">
        <v>4450</v>
      </c>
      <c r="BA174" s="8" t="s">
        <v>4450</v>
      </c>
      <c r="BB174" s="8" t="s">
        <v>4450</v>
      </c>
      <c r="BC174" s="8" t="s">
        <v>4450</v>
      </c>
      <c r="BD174" s="8" t="s">
        <v>4450</v>
      </c>
      <c r="BE174" s="8">
        <v>1.1000000000000003E-2</v>
      </c>
      <c r="BF174" s="8">
        <v>1.1000000000000003E-2</v>
      </c>
      <c r="BG174" s="8">
        <v>1.1000000000000003E-2</v>
      </c>
      <c r="BJ174" s="8">
        <v>0.55000000000000004</v>
      </c>
      <c r="BK174" s="8">
        <v>1</v>
      </c>
      <c r="BL174" s="8">
        <v>0.2</v>
      </c>
      <c r="BM174" s="8">
        <v>1.1000000000000003E-2</v>
      </c>
      <c r="BN174" s="23">
        <f t="shared" si="136"/>
        <v>0.55000000000000004</v>
      </c>
      <c r="BO174" s="23">
        <f t="shared" ref="BO174:BQ174" si="174">BK174*BN174</f>
        <v>0.55000000000000004</v>
      </c>
      <c r="BP174" s="23">
        <f t="shared" si="174"/>
        <v>0.11000000000000001</v>
      </c>
      <c r="BQ174" s="23">
        <f t="shared" si="174"/>
        <v>1.2100000000000006E-3</v>
      </c>
    </row>
    <row r="175" spans="1:69" ht="40" x14ac:dyDescent="0.35">
      <c r="A175" s="102" t="s">
        <v>15</v>
      </c>
      <c r="B175" s="86">
        <v>21</v>
      </c>
      <c r="C175" s="86" t="s">
        <v>4755</v>
      </c>
      <c r="D175" s="2" t="s">
        <v>1640</v>
      </c>
      <c r="E175" s="2" t="s">
        <v>1649</v>
      </c>
      <c r="F175" s="247"/>
      <c r="G175" s="71" t="s">
        <v>1658</v>
      </c>
      <c r="H175" s="71" t="s">
        <v>1701</v>
      </c>
      <c r="I175" s="71" t="s">
        <v>1702</v>
      </c>
      <c r="J175" s="71">
        <v>0.1</v>
      </c>
      <c r="K175" s="71">
        <v>3</v>
      </c>
      <c r="L175" s="101">
        <v>1</v>
      </c>
      <c r="M175" s="101">
        <v>1</v>
      </c>
      <c r="N175" s="120">
        <f t="shared" si="134"/>
        <v>1</v>
      </c>
      <c r="O175" s="120">
        <f t="shared" si="135"/>
        <v>0.33333333333333331</v>
      </c>
      <c r="P175" s="71" t="s">
        <v>1696</v>
      </c>
      <c r="Q175" s="71" t="s">
        <v>1685</v>
      </c>
      <c r="R175" s="71">
        <v>50000000</v>
      </c>
      <c r="S175" s="71"/>
      <c r="T175" s="71">
        <v>50000000</v>
      </c>
      <c r="U175" s="71"/>
      <c r="V175" s="71"/>
      <c r="W175" s="101">
        <v>1</v>
      </c>
      <c r="X175" s="101">
        <v>1</v>
      </c>
      <c r="Y175" s="101">
        <v>1</v>
      </c>
      <c r="Z175" s="101">
        <v>0</v>
      </c>
      <c r="AA175" s="101">
        <v>1</v>
      </c>
      <c r="AB175" s="101">
        <v>2</v>
      </c>
      <c r="AC175" s="101">
        <v>3</v>
      </c>
      <c r="AD175" s="101">
        <v>3</v>
      </c>
      <c r="AE175" s="101">
        <v>1</v>
      </c>
      <c r="AF175" s="101"/>
      <c r="AG175" s="101"/>
      <c r="AH175" s="101"/>
      <c r="AI175" s="109">
        <v>1</v>
      </c>
      <c r="AJ175" s="109" t="s">
        <v>4450</v>
      </c>
      <c r="AK175" s="109" t="s">
        <v>4450</v>
      </c>
      <c r="AL175" s="109" t="s">
        <v>4450</v>
      </c>
      <c r="AM175" s="9" t="s">
        <v>3917</v>
      </c>
      <c r="AN175" s="9"/>
      <c r="AO175" s="9"/>
      <c r="AP175" s="9"/>
      <c r="AQ175" s="2">
        <v>1.1000000000000003E-2</v>
      </c>
      <c r="AR175" s="110">
        <v>1</v>
      </c>
      <c r="AS175" s="110" t="s">
        <v>4450</v>
      </c>
      <c r="AT175" s="110" t="s">
        <v>4450</v>
      </c>
      <c r="AU175" s="110" t="s">
        <v>4450</v>
      </c>
      <c r="AV175" s="110">
        <v>0.33333333333333331</v>
      </c>
      <c r="AW175" s="110" t="s">
        <v>4450</v>
      </c>
      <c r="AX175" s="110" t="s">
        <v>4450</v>
      </c>
      <c r="AY175" s="110" t="s">
        <v>4450</v>
      </c>
      <c r="AZ175" s="8">
        <v>1.1000000000000003E-2</v>
      </c>
      <c r="BA175" s="8" t="s">
        <v>4450</v>
      </c>
      <c r="BB175" s="8" t="s">
        <v>4450</v>
      </c>
      <c r="BC175" s="8" t="s">
        <v>4450</v>
      </c>
      <c r="BD175" s="8">
        <v>1.1000000000000003E-2</v>
      </c>
      <c r="BE175" s="8">
        <v>1.1000000000000003E-2</v>
      </c>
      <c r="BF175" s="8">
        <v>1.1000000000000003E-2</v>
      </c>
      <c r="BG175" s="8" t="s">
        <v>4450</v>
      </c>
      <c r="BJ175" s="8">
        <v>0.55000000000000004</v>
      </c>
      <c r="BK175" s="8">
        <v>1</v>
      </c>
      <c r="BL175" s="8">
        <v>0.2</v>
      </c>
      <c r="BM175" s="8">
        <v>1.1000000000000003E-2</v>
      </c>
      <c r="BN175" s="23">
        <f t="shared" si="136"/>
        <v>0.55000000000000004</v>
      </c>
      <c r="BO175" s="23">
        <f t="shared" ref="BO175:BQ175" si="175">BK175*BN175</f>
        <v>0.55000000000000004</v>
      </c>
      <c r="BP175" s="23">
        <f t="shared" si="175"/>
        <v>0.11000000000000001</v>
      </c>
      <c r="BQ175" s="23">
        <f t="shared" si="175"/>
        <v>1.2100000000000006E-3</v>
      </c>
    </row>
    <row r="176" spans="1:69" ht="30" x14ac:dyDescent="0.35">
      <c r="A176" s="102" t="s">
        <v>15</v>
      </c>
      <c r="B176" s="86">
        <v>22</v>
      </c>
      <c r="C176" s="86" t="s">
        <v>4756</v>
      </c>
      <c r="D176" s="2" t="s">
        <v>1640</v>
      </c>
      <c r="E176" s="2" t="s">
        <v>1649</v>
      </c>
      <c r="F176" s="247"/>
      <c r="G176" s="71" t="s">
        <v>1658</v>
      </c>
      <c r="H176" s="71" t="s">
        <v>1703</v>
      </c>
      <c r="I176" s="71" t="s">
        <v>1704</v>
      </c>
      <c r="J176" s="71">
        <v>0.1</v>
      </c>
      <c r="K176" s="71">
        <v>3</v>
      </c>
      <c r="L176" s="101">
        <v>0</v>
      </c>
      <c r="M176" s="101">
        <v>0</v>
      </c>
      <c r="N176" s="120" t="str">
        <f t="shared" si="134"/>
        <v/>
      </c>
      <c r="O176" s="120">
        <f t="shared" si="135"/>
        <v>0</v>
      </c>
      <c r="P176" s="71" t="s">
        <v>1696</v>
      </c>
      <c r="Q176" s="71" t="s">
        <v>1685</v>
      </c>
      <c r="R176" s="71">
        <v>30000000</v>
      </c>
      <c r="S176" s="71"/>
      <c r="T176" s="71">
        <v>30000000</v>
      </c>
      <c r="U176" s="71"/>
      <c r="V176" s="71"/>
      <c r="W176" s="101">
        <v>0</v>
      </c>
      <c r="X176" s="101">
        <v>1</v>
      </c>
      <c r="Y176" s="101">
        <v>1</v>
      </c>
      <c r="Z176" s="101">
        <v>1</v>
      </c>
      <c r="AA176" s="101">
        <v>0</v>
      </c>
      <c r="AB176" s="101">
        <v>1</v>
      </c>
      <c r="AC176" s="101">
        <v>2</v>
      </c>
      <c r="AD176" s="101">
        <v>3</v>
      </c>
      <c r="AE176" s="101">
        <v>0</v>
      </c>
      <c r="AF176" s="101"/>
      <c r="AG176" s="101"/>
      <c r="AH176" s="101"/>
      <c r="AI176" s="109">
        <v>0</v>
      </c>
      <c r="AJ176" s="109" t="s">
        <v>4450</v>
      </c>
      <c r="AK176" s="109" t="s">
        <v>4450</v>
      </c>
      <c r="AL176" s="109" t="s">
        <v>4450</v>
      </c>
      <c r="AM176" s="9" t="s">
        <v>3908</v>
      </c>
      <c r="AN176" s="9"/>
      <c r="AO176" s="9"/>
      <c r="AP176" s="9"/>
      <c r="AQ176" s="2" t="s">
        <v>4450</v>
      </c>
      <c r="AR176" s="110" t="s">
        <v>4450</v>
      </c>
      <c r="AS176" s="110" t="s">
        <v>4450</v>
      </c>
      <c r="AT176" s="110" t="s">
        <v>4450</v>
      </c>
      <c r="AU176" s="110" t="s">
        <v>4450</v>
      </c>
      <c r="AV176" s="110">
        <v>0</v>
      </c>
      <c r="AW176" s="110" t="s">
        <v>4450</v>
      </c>
      <c r="AX176" s="110" t="s">
        <v>4450</v>
      </c>
      <c r="AY176" s="110" t="s">
        <v>4450</v>
      </c>
      <c r="AZ176" s="8" t="s">
        <v>4450</v>
      </c>
      <c r="BA176" s="8" t="s">
        <v>4450</v>
      </c>
      <c r="BB176" s="8" t="s">
        <v>4450</v>
      </c>
      <c r="BC176" s="8" t="s">
        <v>4450</v>
      </c>
      <c r="BD176" s="8" t="s">
        <v>4450</v>
      </c>
      <c r="BE176" s="8">
        <v>1.1000000000000003E-2</v>
      </c>
      <c r="BF176" s="8">
        <v>1.1000000000000003E-2</v>
      </c>
      <c r="BG176" s="8">
        <v>1.1000000000000003E-2</v>
      </c>
      <c r="BJ176" s="8">
        <v>0.55000000000000004</v>
      </c>
      <c r="BK176" s="8">
        <v>1</v>
      </c>
      <c r="BL176" s="8">
        <v>0.2</v>
      </c>
      <c r="BM176" s="8">
        <v>1.1000000000000003E-2</v>
      </c>
      <c r="BN176" s="23">
        <f t="shared" si="136"/>
        <v>0.55000000000000004</v>
      </c>
      <c r="BO176" s="23">
        <f t="shared" ref="BO176:BQ176" si="176">BK176*BN176</f>
        <v>0.55000000000000004</v>
      </c>
      <c r="BP176" s="23">
        <f t="shared" si="176"/>
        <v>0.11000000000000001</v>
      </c>
      <c r="BQ176" s="23">
        <f t="shared" si="176"/>
        <v>1.2100000000000006E-3</v>
      </c>
    </row>
    <row r="177" spans="1:69" ht="30" x14ac:dyDescent="0.35">
      <c r="A177" s="102" t="s">
        <v>15</v>
      </c>
      <c r="B177" s="86">
        <v>23</v>
      </c>
      <c r="C177" s="86" t="s">
        <v>4757</v>
      </c>
      <c r="D177" s="2" t="s">
        <v>1640</v>
      </c>
      <c r="E177" s="2" t="s">
        <v>1649</v>
      </c>
      <c r="F177" s="247"/>
      <c r="G177" s="71" t="s">
        <v>1658</v>
      </c>
      <c r="H177" s="71" t="s">
        <v>1705</v>
      </c>
      <c r="I177" s="71" t="s">
        <v>1706</v>
      </c>
      <c r="J177" s="71">
        <v>0.1</v>
      </c>
      <c r="K177" s="71">
        <v>3</v>
      </c>
      <c r="L177" s="101">
        <v>0</v>
      </c>
      <c r="M177" s="101">
        <v>0</v>
      </c>
      <c r="N177" s="120" t="str">
        <f t="shared" si="134"/>
        <v/>
      </c>
      <c r="O177" s="120">
        <f t="shared" si="135"/>
        <v>0</v>
      </c>
      <c r="P177" s="71" t="s">
        <v>1696</v>
      </c>
      <c r="Q177" s="71" t="s">
        <v>1685</v>
      </c>
      <c r="R177" s="71">
        <v>300000000</v>
      </c>
      <c r="S177" s="71"/>
      <c r="T177" s="71">
        <v>300000000</v>
      </c>
      <c r="U177" s="71"/>
      <c r="V177" s="71"/>
      <c r="W177" s="101">
        <v>0</v>
      </c>
      <c r="X177" s="101">
        <v>1</v>
      </c>
      <c r="Y177" s="101">
        <v>1</v>
      </c>
      <c r="Z177" s="101">
        <v>1</v>
      </c>
      <c r="AA177" s="101">
        <v>0</v>
      </c>
      <c r="AB177" s="101">
        <v>1</v>
      </c>
      <c r="AC177" s="101">
        <v>2</v>
      </c>
      <c r="AD177" s="101">
        <v>3</v>
      </c>
      <c r="AE177" s="101">
        <v>0</v>
      </c>
      <c r="AF177" s="101"/>
      <c r="AG177" s="101"/>
      <c r="AH177" s="101"/>
      <c r="AI177" s="109">
        <v>0</v>
      </c>
      <c r="AJ177" s="109" t="s">
        <v>4450</v>
      </c>
      <c r="AK177" s="109" t="s">
        <v>4450</v>
      </c>
      <c r="AL177" s="109" t="s">
        <v>4450</v>
      </c>
      <c r="AM177" s="9" t="s">
        <v>3908</v>
      </c>
      <c r="AN177" s="9"/>
      <c r="AO177" s="9"/>
      <c r="AP177" s="9"/>
      <c r="AQ177" s="2" t="s">
        <v>4450</v>
      </c>
      <c r="AR177" s="110" t="s">
        <v>4450</v>
      </c>
      <c r="AS177" s="110" t="s">
        <v>4450</v>
      </c>
      <c r="AT177" s="110" t="s">
        <v>4450</v>
      </c>
      <c r="AU177" s="110" t="s">
        <v>4450</v>
      </c>
      <c r="AV177" s="110">
        <v>0</v>
      </c>
      <c r="AW177" s="110" t="s">
        <v>4450</v>
      </c>
      <c r="AX177" s="110" t="s">
        <v>4450</v>
      </c>
      <c r="AY177" s="110" t="s">
        <v>4450</v>
      </c>
      <c r="AZ177" s="8" t="s">
        <v>4450</v>
      </c>
      <c r="BA177" s="8" t="s">
        <v>4450</v>
      </c>
      <c r="BB177" s="8" t="s">
        <v>4450</v>
      </c>
      <c r="BC177" s="8" t="s">
        <v>4450</v>
      </c>
      <c r="BD177" s="8" t="s">
        <v>4450</v>
      </c>
      <c r="BE177" s="8">
        <v>1.1000000000000003E-2</v>
      </c>
      <c r="BF177" s="8">
        <v>1.1000000000000003E-2</v>
      </c>
      <c r="BG177" s="8">
        <v>1.1000000000000003E-2</v>
      </c>
      <c r="BJ177" s="8">
        <v>0.55000000000000004</v>
      </c>
      <c r="BK177" s="8">
        <v>1</v>
      </c>
      <c r="BL177" s="8">
        <v>0.2</v>
      </c>
      <c r="BM177" s="8">
        <v>1.1000000000000003E-2</v>
      </c>
      <c r="BN177" s="23">
        <f t="shared" si="136"/>
        <v>0.55000000000000004</v>
      </c>
      <c r="BO177" s="23">
        <f t="shared" ref="BO177:BQ177" si="177">BK177*BN177</f>
        <v>0.55000000000000004</v>
      </c>
      <c r="BP177" s="23">
        <f t="shared" si="177"/>
        <v>0.11000000000000001</v>
      </c>
      <c r="BQ177" s="23">
        <f t="shared" si="177"/>
        <v>1.2100000000000006E-3</v>
      </c>
    </row>
    <row r="178" spans="1:69" ht="30" x14ac:dyDescent="0.35">
      <c r="A178" s="102" t="s">
        <v>15</v>
      </c>
      <c r="B178" s="86">
        <v>24</v>
      </c>
      <c r="C178" s="86" t="s">
        <v>4758</v>
      </c>
      <c r="D178" s="2" t="s">
        <v>1640</v>
      </c>
      <c r="E178" s="2" t="s">
        <v>1649</v>
      </c>
      <c r="F178" s="247"/>
      <c r="G178" s="71" t="s">
        <v>1658</v>
      </c>
      <c r="H178" s="71" t="s">
        <v>1707</v>
      </c>
      <c r="I178" s="71" t="s">
        <v>1708</v>
      </c>
      <c r="J178" s="71">
        <v>0.1</v>
      </c>
      <c r="K178" s="71">
        <v>3</v>
      </c>
      <c r="L178" s="101">
        <v>0</v>
      </c>
      <c r="M178" s="101">
        <v>0</v>
      </c>
      <c r="N178" s="120" t="str">
        <f t="shared" si="134"/>
        <v/>
      </c>
      <c r="O178" s="120">
        <f t="shared" si="135"/>
        <v>0</v>
      </c>
      <c r="P178" s="71" t="s">
        <v>1696</v>
      </c>
      <c r="Q178" s="71" t="s">
        <v>1685</v>
      </c>
      <c r="R178" s="71">
        <v>15675646</v>
      </c>
      <c r="S178" s="71"/>
      <c r="T178" s="71">
        <v>15675646</v>
      </c>
      <c r="U178" s="71"/>
      <c r="V178" s="71"/>
      <c r="W178" s="101">
        <v>0</v>
      </c>
      <c r="X178" s="101">
        <v>1</v>
      </c>
      <c r="Y178" s="101">
        <v>1</v>
      </c>
      <c r="Z178" s="101">
        <v>1</v>
      </c>
      <c r="AA178" s="101">
        <v>0</v>
      </c>
      <c r="AB178" s="101">
        <v>1</v>
      </c>
      <c r="AC178" s="101">
        <v>2</v>
      </c>
      <c r="AD178" s="101">
        <v>3</v>
      </c>
      <c r="AE178" s="101">
        <v>0</v>
      </c>
      <c r="AF178" s="101"/>
      <c r="AG178" s="101"/>
      <c r="AH178" s="101"/>
      <c r="AI178" s="109">
        <v>0</v>
      </c>
      <c r="AJ178" s="109" t="s">
        <v>4450</v>
      </c>
      <c r="AK178" s="109" t="s">
        <v>4450</v>
      </c>
      <c r="AL178" s="109" t="s">
        <v>4450</v>
      </c>
      <c r="AM178" s="9" t="s">
        <v>3908</v>
      </c>
      <c r="AN178" s="9"/>
      <c r="AO178" s="9"/>
      <c r="AP178" s="9"/>
      <c r="AQ178" s="2" t="s">
        <v>4450</v>
      </c>
      <c r="AR178" s="110" t="s">
        <v>4450</v>
      </c>
      <c r="AS178" s="110" t="s">
        <v>4450</v>
      </c>
      <c r="AT178" s="110" t="s">
        <v>4450</v>
      </c>
      <c r="AU178" s="110" t="s">
        <v>4450</v>
      </c>
      <c r="AV178" s="110">
        <v>0</v>
      </c>
      <c r="AW178" s="110" t="s">
        <v>4450</v>
      </c>
      <c r="AX178" s="110" t="s">
        <v>4450</v>
      </c>
      <c r="AY178" s="110" t="s">
        <v>4450</v>
      </c>
      <c r="AZ178" s="8" t="s">
        <v>4450</v>
      </c>
      <c r="BA178" s="8" t="s">
        <v>4450</v>
      </c>
      <c r="BB178" s="8" t="s">
        <v>4450</v>
      </c>
      <c r="BC178" s="8" t="s">
        <v>4450</v>
      </c>
      <c r="BD178" s="8" t="s">
        <v>4450</v>
      </c>
      <c r="BE178" s="8">
        <v>1.1000000000000003E-2</v>
      </c>
      <c r="BF178" s="8">
        <v>1.1000000000000003E-2</v>
      </c>
      <c r="BG178" s="8">
        <v>1.1000000000000003E-2</v>
      </c>
      <c r="BJ178" s="8">
        <v>0.55000000000000004</v>
      </c>
      <c r="BK178" s="8">
        <v>1</v>
      </c>
      <c r="BL178" s="8">
        <v>0.2</v>
      </c>
      <c r="BM178" s="8">
        <v>1.1000000000000003E-2</v>
      </c>
      <c r="BN178" s="23">
        <f t="shared" si="136"/>
        <v>0.55000000000000004</v>
      </c>
      <c r="BO178" s="23">
        <f t="shared" ref="BO178:BQ178" si="178">BK178*BN178</f>
        <v>0.55000000000000004</v>
      </c>
      <c r="BP178" s="23">
        <f t="shared" si="178"/>
        <v>0.11000000000000001</v>
      </c>
      <c r="BQ178" s="23">
        <f t="shared" si="178"/>
        <v>1.2100000000000006E-3</v>
      </c>
    </row>
    <row r="179" spans="1:69" ht="40" x14ac:dyDescent="0.35">
      <c r="A179" s="102" t="s">
        <v>15</v>
      </c>
      <c r="B179" s="86">
        <v>25</v>
      </c>
      <c r="C179" s="86" t="s">
        <v>4759</v>
      </c>
      <c r="D179" s="2" t="s">
        <v>1640</v>
      </c>
      <c r="E179" s="2" t="s">
        <v>1649</v>
      </c>
      <c r="F179" s="247"/>
      <c r="G179" s="71" t="s">
        <v>1658</v>
      </c>
      <c r="H179" s="71" t="s">
        <v>1709</v>
      </c>
      <c r="I179" s="71" t="s">
        <v>1710</v>
      </c>
      <c r="J179" s="71">
        <v>0.5</v>
      </c>
      <c r="K179" s="71">
        <v>4</v>
      </c>
      <c r="L179" s="101">
        <v>1</v>
      </c>
      <c r="M179" s="101">
        <v>1</v>
      </c>
      <c r="N179" s="120">
        <f t="shared" si="134"/>
        <v>1</v>
      </c>
      <c r="O179" s="120">
        <f t="shared" si="135"/>
        <v>0.25</v>
      </c>
      <c r="P179" s="71" t="s">
        <v>1696</v>
      </c>
      <c r="Q179" s="71" t="s">
        <v>1685</v>
      </c>
      <c r="R179" s="71">
        <v>2720000000</v>
      </c>
      <c r="S179" s="71"/>
      <c r="T179" s="71">
        <v>2720000000</v>
      </c>
      <c r="U179" s="71"/>
      <c r="V179" s="71"/>
      <c r="W179" s="101">
        <v>1</v>
      </c>
      <c r="X179" s="101">
        <v>1</v>
      </c>
      <c r="Y179" s="101">
        <v>1</v>
      </c>
      <c r="Z179" s="101">
        <v>1</v>
      </c>
      <c r="AA179" s="101">
        <v>1</v>
      </c>
      <c r="AB179" s="101">
        <v>2</v>
      </c>
      <c r="AC179" s="101">
        <v>3</v>
      </c>
      <c r="AD179" s="101">
        <v>4</v>
      </c>
      <c r="AE179" s="101">
        <v>1</v>
      </c>
      <c r="AF179" s="101"/>
      <c r="AG179" s="101"/>
      <c r="AH179" s="101"/>
      <c r="AI179" s="109">
        <v>1</v>
      </c>
      <c r="AJ179" s="109" t="s">
        <v>4450</v>
      </c>
      <c r="AK179" s="109" t="s">
        <v>4450</v>
      </c>
      <c r="AL179" s="109" t="s">
        <v>4450</v>
      </c>
      <c r="AM179" s="9" t="s">
        <v>3909</v>
      </c>
      <c r="AN179" s="9"/>
      <c r="AO179" s="9"/>
      <c r="AP179" s="9"/>
      <c r="AQ179" s="2">
        <v>5.5000000000000007E-2</v>
      </c>
      <c r="AR179" s="110">
        <v>1</v>
      </c>
      <c r="AS179" s="110" t="s">
        <v>4450</v>
      </c>
      <c r="AT179" s="110" t="s">
        <v>4450</v>
      </c>
      <c r="AU179" s="110" t="s">
        <v>4450</v>
      </c>
      <c r="AV179" s="110">
        <v>0.25</v>
      </c>
      <c r="AW179" s="110" t="s">
        <v>4450</v>
      </c>
      <c r="AX179" s="110" t="s">
        <v>4450</v>
      </c>
      <c r="AY179" s="110" t="s">
        <v>4450</v>
      </c>
      <c r="AZ179" s="8">
        <v>5.5000000000000007E-2</v>
      </c>
      <c r="BA179" s="8" t="s">
        <v>4450</v>
      </c>
      <c r="BB179" s="8" t="s">
        <v>4450</v>
      </c>
      <c r="BC179" s="8" t="s">
        <v>4450</v>
      </c>
      <c r="BD179" s="8">
        <v>5.5000000000000007E-2</v>
      </c>
      <c r="BE179" s="8">
        <v>5.5000000000000007E-2</v>
      </c>
      <c r="BF179" s="8">
        <v>5.5000000000000007E-2</v>
      </c>
      <c r="BG179" s="8">
        <v>5.5000000000000007E-2</v>
      </c>
      <c r="BJ179" s="8">
        <v>0.55000000000000004</v>
      </c>
      <c r="BK179" s="8">
        <v>1</v>
      </c>
      <c r="BL179" s="8">
        <v>0.2</v>
      </c>
      <c r="BM179" s="8">
        <v>5.5000000000000007E-2</v>
      </c>
      <c r="BN179" s="23">
        <f t="shared" si="136"/>
        <v>0.55000000000000004</v>
      </c>
      <c r="BO179" s="23">
        <f t="shared" ref="BO179:BQ179" si="179">BK179*BN179</f>
        <v>0.55000000000000004</v>
      </c>
      <c r="BP179" s="23">
        <f t="shared" si="179"/>
        <v>0.11000000000000001</v>
      </c>
      <c r="BQ179" s="23">
        <f t="shared" si="179"/>
        <v>6.0500000000000016E-3</v>
      </c>
    </row>
    <row r="180" spans="1:69" ht="20" x14ac:dyDescent="0.35">
      <c r="A180" s="102" t="s">
        <v>15</v>
      </c>
      <c r="B180" s="86">
        <v>26</v>
      </c>
      <c r="C180" s="86" t="s">
        <v>4760</v>
      </c>
      <c r="D180" s="2" t="s">
        <v>1640</v>
      </c>
      <c r="E180" s="2" t="s">
        <v>1649</v>
      </c>
      <c r="F180" s="247"/>
      <c r="G180" s="71" t="s">
        <v>1659</v>
      </c>
      <c r="H180" s="71" t="s">
        <v>1711</v>
      </c>
      <c r="I180" s="71" t="s">
        <v>1712</v>
      </c>
      <c r="J180" s="71">
        <v>0.1</v>
      </c>
      <c r="K180" s="71">
        <v>2</v>
      </c>
      <c r="L180" s="101">
        <v>0</v>
      </c>
      <c r="M180" s="101">
        <v>0</v>
      </c>
      <c r="N180" s="120" t="str">
        <f t="shared" si="134"/>
        <v/>
      </c>
      <c r="O180" s="120">
        <f t="shared" si="135"/>
        <v>0</v>
      </c>
      <c r="P180" s="71" t="s">
        <v>1696</v>
      </c>
      <c r="Q180" s="71" t="s">
        <v>1685</v>
      </c>
      <c r="R180" s="71">
        <v>100000000</v>
      </c>
      <c r="S180" s="71"/>
      <c r="T180" s="71">
        <v>100000000</v>
      </c>
      <c r="U180" s="71"/>
      <c r="V180" s="71"/>
      <c r="W180" s="101">
        <v>0</v>
      </c>
      <c r="X180" s="101">
        <v>0</v>
      </c>
      <c r="Y180" s="101">
        <v>1</v>
      </c>
      <c r="Z180" s="101">
        <v>1</v>
      </c>
      <c r="AA180" s="101">
        <v>0</v>
      </c>
      <c r="AB180" s="101">
        <v>0</v>
      </c>
      <c r="AC180" s="101">
        <v>1</v>
      </c>
      <c r="AD180" s="101">
        <v>2</v>
      </c>
      <c r="AE180" s="101">
        <v>0</v>
      </c>
      <c r="AF180" s="101"/>
      <c r="AG180" s="101"/>
      <c r="AH180" s="101"/>
      <c r="AI180" s="109">
        <v>0</v>
      </c>
      <c r="AJ180" s="109" t="s">
        <v>4450</v>
      </c>
      <c r="AK180" s="109" t="s">
        <v>4450</v>
      </c>
      <c r="AL180" s="109" t="s">
        <v>4450</v>
      </c>
      <c r="AM180" s="9" t="s">
        <v>3908</v>
      </c>
      <c r="AN180" s="9"/>
      <c r="AO180" s="9"/>
      <c r="AP180" s="9"/>
      <c r="AQ180" s="2" t="s">
        <v>4450</v>
      </c>
      <c r="AR180" s="110" t="s">
        <v>4450</v>
      </c>
      <c r="AS180" s="110" t="s">
        <v>4450</v>
      </c>
      <c r="AT180" s="110" t="s">
        <v>4450</v>
      </c>
      <c r="AU180" s="110" t="s">
        <v>4450</v>
      </c>
      <c r="AV180" s="110">
        <v>0</v>
      </c>
      <c r="AW180" s="110" t="s">
        <v>4450</v>
      </c>
      <c r="AX180" s="110" t="s">
        <v>4450</v>
      </c>
      <c r="AY180" s="110" t="s">
        <v>4450</v>
      </c>
      <c r="AZ180" s="8" t="s">
        <v>4450</v>
      </c>
      <c r="BA180" s="8" t="s">
        <v>4450</v>
      </c>
      <c r="BB180" s="8" t="s">
        <v>4450</v>
      </c>
      <c r="BC180" s="8" t="s">
        <v>4450</v>
      </c>
      <c r="BD180" s="8" t="s">
        <v>4450</v>
      </c>
      <c r="BE180" s="8" t="s">
        <v>4450</v>
      </c>
      <c r="BF180" s="8">
        <v>1.1000000000000003E-2</v>
      </c>
      <c r="BG180" s="8">
        <v>1.1000000000000003E-2</v>
      </c>
      <c r="BJ180" s="8">
        <v>0.55000000000000004</v>
      </c>
      <c r="BK180" s="8">
        <v>1</v>
      </c>
      <c r="BL180" s="8">
        <v>0.2</v>
      </c>
      <c r="BM180" s="8">
        <v>1.1000000000000003E-2</v>
      </c>
      <c r="BN180" s="23">
        <f t="shared" si="136"/>
        <v>0.55000000000000004</v>
      </c>
      <c r="BO180" s="23">
        <f t="shared" ref="BO180:BQ180" si="180">BK180*BN180</f>
        <v>0.55000000000000004</v>
      </c>
      <c r="BP180" s="23">
        <f t="shared" si="180"/>
        <v>0.11000000000000001</v>
      </c>
      <c r="BQ180" s="23">
        <f t="shared" si="180"/>
        <v>1.2100000000000006E-3</v>
      </c>
    </row>
    <row r="181" spans="1:69" ht="30" x14ac:dyDescent="0.35">
      <c r="A181" s="102" t="s">
        <v>15</v>
      </c>
      <c r="B181" s="86">
        <v>27</v>
      </c>
      <c r="C181" s="86" t="s">
        <v>4761</v>
      </c>
      <c r="D181" s="2" t="s">
        <v>1640</v>
      </c>
      <c r="E181" s="2" t="s">
        <v>1649</v>
      </c>
      <c r="F181" s="247"/>
      <c r="G181" s="71" t="s">
        <v>1659</v>
      </c>
      <c r="H181" s="71" t="s">
        <v>1713</v>
      </c>
      <c r="I181" s="71" t="s">
        <v>1714</v>
      </c>
      <c r="J181" s="71">
        <v>0.1</v>
      </c>
      <c r="K181" s="71">
        <v>3</v>
      </c>
      <c r="L181" s="101">
        <v>0</v>
      </c>
      <c r="M181" s="101">
        <v>0</v>
      </c>
      <c r="N181" s="120" t="str">
        <f t="shared" si="134"/>
        <v/>
      </c>
      <c r="O181" s="120">
        <f t="shared" si="135"/>
        <v>0</v>
      </c>
      <c r="P181" s="71" t="s">
        <v>1696</v>
      </c>
      <c r="Q181" s="71" t="s">
        <v>1685</v>
      </c>
      <c r="R181" s="71">
        <v>180000000</v>
      </c>
      <c r="S181" s="71"/>
      <c r="T181" s="71">
        <v>180000000</v>
      </c>
      <c r="U181" s="71"/>
      <c r="V181" s="71"/>
      <c r="W181" s="101">
        <v>0</v>
      </c>
      <c r="X181" s="101">
        <v>1</v>
      </c>
      <c r="Y181" s="101">
        <v>1</v>
      </c>
      <c r="Z181" s="101">
        <v>1</v>
      </c>
      <c r="AA181" s="101">
        <v>0</v>
      </c>
      <c r="AB181" s="101">
        <v>1</v>
      </c>
      <c r="AC181" s="101">
        <v>2</v>
      </c>
      <c r="AD181" s="101">
        <v>3</v>
      </c>
      <c r="AE181" s="101">
        <v>0</v>
      </c>
      <c r="AF181" s="101"/>
      <c r="AG181" s="101"/>
      <c r="AH181" s="101"/>
      <c r="AI181" s="109">
        <v>0</v>
      </c>
      <c r="AJ181" s="109" t="s">
        <v>4450</v>
      </c>
      <c r="AK181" s="109" t="s">
        <v>4450</v>
      </c>
      <c r="AL181" s="109" t="s">
        <v>4450</v>
      </c>
      <c r="AM181" s="9" t="s">
        <v>3908</v>
      </c>
      <c r="AN181" s="9"/>
      <c r="AO181" s="9"/>
      <c r="AP181" s="9"/>
      <c r="AQ181" s="2" t="s">
        <v>4450</v>
      </c>
      <c r="AR181" s="110" t="s">
        <v>4450</v>
      </c>
      <c r="AS181" s="110" t="s">
        <v>4450</v>
      </c>
      <c r="AT181" s="110" t="s">
        <v>4450</v>
      </c>
      <c r="AU181" s="110" t="s">
        <v>4450</v>
      </c>
      <c r="AV181" s="110">
        <v>0</v>
      </c>
      <c r="AW181" s="110" t="s">
        <v>4450</v>
      </c>
      <c r="AX181" s="110" t="s">
        <v>4450</v>
      </c>
      <c r="AY181" s="110" t="s">
        <v>4450</v>
      </c>
      <c r="AZ181" s="8" t="s">
        <v>4450</v>
      </c>
      <c r="BA181" s="8" t="s">
        <v>4450</v>
      </c>
      <c r="BB181" s="8" t="s">
        <v>4450</v>
      </c>
      <c r="BC181" s="8" t="s">
        <v>4450</v>
      </c>
      <c r="BD181" s="8" t="s">
        <v>4450</v>
      </c>
      <c r="BE181" s="8">
        <v>1.1000000000000003E-2</v>
      </c>
      <c r="BF181" s="8">
        <v>1.1000000000000003E-2</v>
      </c>
      <c r="BG181" s="8">
        <v>1.1000000000000003E-2</v>
      </c>
      <c r="BJ181" s="8">
        <v>0.55000000000000004</v>
      </c>
      <c r="BK181" s="8">
        <v>1</v>
      </c>
      <c r="BL181" s="8">
        <v>0.2</v>
      </c>
      <c r="BM181" s="8">
        <v>1.1000000000000003E-2</v>
      </c>
      <c r="BN181" s="23">
        <f t="shared" si="136"/>
        <v>0.55000000000000004</v>
      </c>
      <c r="BO181" s="23">
        <f t="shared" ref="BO181:BQ181" si="181">BK181*BN181</f>
        <v>0.55000000000000004</v>
      </c>
      <c r="BP181" s="23">
        <f t="shared" si="181"/>
        <v>0.11000000000000001</v>
      </c>
      <c r="BQ181" s="23">
        <f t="shared" si="181"/>
        <v>1.2100000000000006E-3</v>
      </c>
    </row>
    <row r="182" spans="1:69" ht="50" x14ac:dyDescent="0.35">
      <c r="A182" s="102" t="s">
        <v>15</v>
      </c>
      <c r="B182" s="86">
        <v>28</v>
      </c>
      <c r="C182" s="86" t="s">
        <v>4762</v>
      </c>
      <c r="D182" s="2" t="s">
        <v>1640</v>
      </c>
      <c r="E182" s="2" t="s">
        <v>1649</v>
      </c>
      <c r="F182" s="247"/>
      <c r="G182" s="71" t="s">
        <v>1659</v>
      </c>
      <c r="H182" s="71" t="s">
        <v>1715</v>
      </c>
      <c r="I182" s="71" t="s">
        <v>1716</v>
      </c>
      <c r="J182" s="71">
        <v>0.1</v>
      </c>
      <c r="K182" s="71">
        <v>3</v>
      </c>
      <c r="L182" s="101">
        <v>1</v>
      </c>
      <c r="M182" s="101">
        <v>1</v>
      </c>
      <c r="N182" s="120">
        <f t="shared" si="134"/>
        <v>1</v>
      </c>
      <c r="O182" s="120">
        <f t="shared" si="135"/>
        <v>0.33333333333333331</v>
      </c>
      <c r="P182" s="71" t="s">
        <v>1696</v>
      </c>
      <c r="Q182" s="71" t="s">
        <v>1685</v>
      </c>
      <c r="R182" s="71">
        <v>30000000</v>
      </c>
      <c r="S182" s="71"/>
      <c r="T182" s="71">
        <v>30000000</v>
      </c>
      <c r="U182" s="71"/>
      <c r="V182" s="71"/>
      <c r="W182" s="101">
        <v>1</v>
      </c>
      <c r="X182" s="101">
        <v>1</v>
      </c>
      <c r="Y182" s="101">
        <v>1</v>
      </c>
      <c r="Z182" s="101">
        <v>0</v>
      </c>
      <c r="AA182" s="101">
        <v>1</v>
      </c>
      <c r="AB182" s="101">
        <v>2</v>
      </c>
      <c r="AC182" s="101">
        <v>3</v>
      </c>
      <c r="AD182" s="101">
        <v>3</v>
      </c>
      <c r="AE182" s="101">
        <v>1</v>
      </c>
      <c r="AF182" s="101"/>
      <c r="AG182" s="101"/>
      <c r="AH182" s="101"/>
      <c r="AI182" s="109">
        <v>1</v>
      </c>
      <c r="AJ182" s="109" t="s">
        <v>4450</v>
      </c>
      <c r="AK182" s="109" t="s">
        <v>4450</v>
      </c>
      <c r="AL182" s="109" t="s">
        <v>4450</v>
      </c>
      <c r="AM182" s="9" t="s">
        <v>3918</v>
      </c>
      <c r="AN182" s="9"/>
      <c r="AO182" s="9"/>
      <c r="AP182" s="9"/>
      <c r="AQ182" s="2">
        <v>1.1000000000000003E-2</v>
      </c>
      <c r="AR182" s="110">
        <v>1</v>
      </c>
      <c r="AS182" s="110" t="s">
        <v>4450</v>
      </c>
      <c r="AT182" s="110" t="s">
        <v>4450</v>
      </c>
      <c r="AU182" s="110" t="s">
        <v>4450</v>
      </c>
      <c r="AV182" s="110">
        <v>0.33333333333333331</v>
      </c>
      <c r="AW182" s="110" t="s">
        <v>4450</v>
      </c>
      <c r="AX182" s="110" t="s">
        <v>4450</v>
      </c>
      <c r="AY182" s="110" t="s">
        <v>4450</v>
      </c>
      <c r="AZ182" s="8">
        <v>1.1000000000000003E-2</v>
      </c>
      <c r="BA182" s="8" t="s">
        <v>4450</v>
      </c>
      <c r="BB182" s="8" t="s">
        <v>4450</v>
      </c>
      <c r="BC182" s="8" t="s">
        <v>4450</v>
      </c>
      <c r="BD182" s="8">
        <v>1.1000000000000003E-2</v>
      </c>
      <c r="BE182" s="8">
        <v>1.1000000000000003E-2</v>
      </c>
      <c r="BF182" s="8">
        <v>1.1000000000000003E-2</v>
      </c>
      <c r="BG182" s="8" t="s">
        <v>4450</v>
      </c>
      <c r="BJ182" s="8">
        <v>0.55000000000000004</v>
      </c>
      <c r="BK182" s="8">
        <v>1</v>
      </c>
      <c r="BL182" s="8">
        <v>0.2</v>
      </c>
      <c r="BM182" s="8">
        <v>1.1000000000000003E-2</v>
      </c>
      <c r="BN182" s="23">
        <f t="shared" si="136"/>
        <v>0.55000000000000004</v>
      </c>
      <c r="BO182" s="23">
        <f t="shared" ref="BO182:BQ182" si="182">BK182*BN182</f>
        <v>0.55000000000000004</v>
      </c>
      <c r="BP182" s="23">
        <f t="shared" si="182"/>
        <v>0.11000000000000001</v>
      </c>
      <c r="BQ182" s="23">
        <f t="shared" si="182"/>
        <v>1.2100000000000006E-3</v>
      </c>
    </row>
    <row r="183" spans="1:69" ht="30" x14ac:dyDescent="0.35">
      <c r="A183" s="102" t="s">
        <v>15</v>
      </c>
      <c r="B183" s="86">
        <v>29</v>
      </c>
      <c r="C183" s="86" t="s">
        <v>4763</v>
      </c>
      <c r="D183" s="2" t="s">
        <v>1640</v>
      </c>
      <c r="E183" s="2" t="s">
        <v>1649</v>
      </c>
      <c r="F183" s="247"/>
      <c r="G183" s="71" t="s">
        <v>1659</v>
      </c>
      <c r="H183" s="71" t="s">
        <v>1717</v>
      </c>
      <c r="I183" s="71" t="s">
        <v>1718</v>
      </c>
      <c r="J183" s="71">
        <v>0.1</v>
      </c>
      <c r="K183" s="71">
        <v>3</v>
      </c>
      <c r="L183" s="101">
        <v>1</v>
      </c>
      <c r="M183" s="101">
        <v>1</v>
      </c>
      <c r="N183" s="120">
        <f t="shared" si="134"/>
        <v>1</v>
      </c>
      <c r="O183" s="120">
        <f t="shared" si="135"/>
        <v>0.33333333333333331</v>
      </c>
      <c r="P183" s="71" t="s">
        <v>1696</v>
      </c>
      <c r="Q183" s="71" t="s">
        <v>1685</v>
      </c>
      <c r="R183" s="71">
        <v>15000000</v>
      </c>
      <c r="S183" s="71"/>
      <c r="T183" s="71">
        <v>15000000</v>
      </c>
      <c r="U183" s="71"/>
      <c r="V183" s="71"/>
      <c r="W183" s="101">
        <v>1</v>
      </c>
      <c r="X183" s="101">
        <v>1</v>
      </c>
      <c r="Y183" s="101">
        <v>1</v>
      </c>
      <c r="Z183" s="101">
        <v>0</v>
      </c>
      <c r="AA183" s="101">
        <v>1</v>
      </c>
      <c r="AB183" s="101">
        <v>2</v>
      </c>
      <c r="AC183" s="101">
        <v>3</v>
      </c>
      <c r="AD183" s="101">
        <v>3</v>
      </c>
      <c r="AE183" s="101">
        <v>1</v>
      </c>
      <c r="AF183" s="101"/>
      <c r="AG183" s="101"/>
      <c r="AH183" s="101"/>
      <c r="AI183" s="109">
        <v>1</v>
      </c>
      <c r="AJ183" s="109" t="s">
        <v>4450</v>
      </c>
      <c r="AK183" s="109" t="s">
        <v>4450</v>
      </c>
      <c r="AL183" s="109" t="s">
        <v>4450</v>
      </c>
      <c r="AM183" s="9" t="s">
        <v>3919</v>
      </c>
      <c r="AN183" s="9"/>
      <c r="AO183" s="9"/>
      <c r="AP183" s="9"/>
      <c r="AQ183" s="2">
        <v>1.1000000000000003E-2</v>
      </c>
      <c r="AR183" s="110">
        <v>1</v>
      </c>
      <c r="AS183" s="110" t="s">
        <v>4450</v>
      </c>
      <c r="AT183" s="110" t="s">
        <v>4450</v>
      </c>
      <c r="AU183" s="110" t="s">
        <v>4450</v>
      </c>
      <c r="AV183" s="110">
        <v>0.33333333333333331</v>
      </c>
      <c r="AW183" s="110" t="s">
        <v>4450</v>
      </c>
      <c r="AX183" s="110" t="s">
        <v>4450</v>
      </c>
      <c r="AY183" s="110" t="s">
        <v>4450</v>
      </c>
      <c r="AZ183" s="8">
        <v>1.1000000000000003E-2</v>
      </c>
      <c r="BA183" s="8" t="s">
        <v>4450</v>
      </c>
      <c r="BB183" s="8" t="s">
        <v>4450</v>
      </c>
      <c r="BC183" s="8" t="s">
        <v>4450</v>
      </c>
      <c r="BD183" s="8">
        <v>1.1000000000000003E-2</v>
      </c>
      <c r="BE183" s="8">
        <v>1.1000000000000003E-2</v>
      </c>
      <c r="BF183" s="8">
        <v>1.1000000000000003E-2</v>
      </c>
      <c r="BG183" s="8" t="s">
        <v>4450</v>
      </c>
      <c r="BJ183" s="8">
        <v>0.55000000000000004</v>
      </c>
      <c r="BK183" s="8">
        <v>1</v>
      </c>
      <c r="BL183" s="8">
        <v>0.2</v>
      </c>
      <c r="BM183" s="8">
        <v>1.1000000000000003E-2</v>
      </c>
      <c r="BN183" s="23">
        <f t="shared" si="136"/>
        <v>0.55000000000000004</v>
      </c>
      <c r="BO183" s="23">
        <f t="shared" ref="BO183:BQ183" si="183">BK183*BN183</f>
        <v>0.55000000000000004</v>
      </c>
      <c r="BP183" s="23">
        <f t="shared" si="183"/>
        <v>0.11000000000000001</v>
      </c>
      <c r="BQ183" s="23">
        <f t="shared" si="183"/>
        <v>1.2100000000000006E-3</v>
      </c>
    </row>
    <row r="184" spans="1:69" ht="50" x14ac:dyDescent="0.35">
      <c r="A184" s="102" t="s">
        <v>15</v>
      </c>
      <c r="B184" s="86">
        <v>30</v>
      </c>
      <c r="C184" s="86" t="s">
        <v>4764</v>
      </c>
      <c r="D184" s="2" t="s">
        <v>1640</v>
      </c>
      <c r="E184" s="2" t="s">
        <v>1649</v>
      </c>
      <c r="F184" s="247"/>
      <c r="G184" s="71" t="s">
        <v>1659</v>
      </c>
      <c r="H184" s="71" t="s">
        <v>1719</v>
      </c>
      <c r="I184" s="71" t="s">
        <v>1720</v>
      </c>
      <c r="J184" s="71">
        <v>0.1</v>
      </c>
      <c r="K184" s="71">
        <v>3</v>
      </c>
      <c r="L184" s="101">
        <v>1</v>
      </c>
      <c r="M184" s="101">
        <v>1</v>
      </c>
      <c r="N184" s="120">
        <f t="shared" si="134"/>
        <v>1</v>
      </c>
      <c r="O184" s="120">
        <f t="shared" si="135"/>
        <v>0.33333333333333331</v>
      </c>
      <c r="P184" s="71" t="s">
        <v>1696</v>
      </c>
      <c r="Q184" s="71" t="s">
        <v>1685</v>
      </c>
      <c r="R184" s="71">
        <v>25000000</v>
      </c>
      <c r="S184" s="71"/>
      <c r="T184" s="71">
        <v>25000000</v>
      </c>
      <c r="U184" s="71"/>
      <c r="V184" s="71"/>
      <c r="W184" s="101">
        <v>1</v>
      </c>
      <c r="X184" s="101">
        <v>1</v>
      </c>
      <c r="Y184" s="101">
        <v>1</v>
      </c>
      <c r="Z184" s="101">
        <v>0</v>
      </c>
      <c r="AA184" s="101">
        <v>1</v>
      </c>
      <c r="AB184" s="101">
        <v>2</v>
      </c>
      <c r="AC184" s="101">
        <v>3</v>
      </c>
      <c r="AD184" s="101">
        <v>3</v>
      </c>
      <c r="AE184" s="101">
        <v>1</v>
      </c>
      <c r="AF184" s="101"/>
      <c r="AG184" s="101"/>
      <c r="AH184" s="101"/>
      <c r="AI184" s="109">
        <v>1</v>
      </c>
      <c r="AJ184" s="109" t="s">
        <v>4450</v>
      </c>
      <c r="AK184" s="109" t="s">
        <v>4450</v>
      </c>
      <c r="AL184" s="109" t="s">
        <v>4450</v>
      </c>
      <c r="AM184" s="9" t="s">
        <v>3920</v>
      </c>
      <c r="AN184" s="9"/>
      <c r="AO184" s="9"/>
      <c r="AP184" s="9"/>
      <c r="AQ184" s="2">
        <v>1.1000000000000003E-2</v>
      </c>
      <c r="AR184" s="110">
        <v>1</v>
      </c>
      <c r="AS184" s="110" t="s">
        <v>4450</v>
      </c>
      <c r="AT184" s="110" t="s">
        <v>4450</v>
      </c>
      <c r="AU184" s="110" t="s">
        <v>4450</v>
      </c>
      <c r="AV184" s="110">
        <v>0.33333333333333331</v>
      </c>
      <c r="AW184" s="110" t="s">
        <v>4450</v>
      </c>
      <c r="AX184" s="110" t="s">
        <v>4450</v>
      </c>
      <c r="AY184" s="110" t="s">
        <v>4450</v>
      </c>
      <c r="AZ184" s="8">
        <v>1.1000000000000003E-2</v>
      </c>
      <c r="BA184" s="8" t="s">
        <v>4450</v>
      </c>
      <c r="BB184" s="8" t="s">
        <v>4450</v>
      </c>
      <c r="BC184" s="8" t="s">
        <v>4450</v>
      </c>
      <c r="BD184" s="8">
        <v>1.1000000000000003E-2</v>
      </c>
      <c r="BE184" s="8">
        <v>1.1000000000000003E-2</v>
      </c>
      <c r="BF184" s="8">
        <v>1.1000000000000003E-2</v>
      </c>
      <c r="BG184" s="8" t="s">
        <v>4450</v>
      </c>
      <c r="BJ184" s="8">
        <v>0.55000000000000004</v>
      </c>
      <c r="BK184" s="8">
        <v>1</v>
      </c>
      <c r="BL184" s="8">
        <v>0.2</v>
      </c>
      <c r="BM184" s="8">
        <v>1.1000000000000003E-2</v>
      </c>
      <c r="BN184" s="23">
        <f t="shared" si="136"/>
        <v>0.55000000000000004</v>
      </c>
      <c r="BO184" s="23">
        <f t="shared" ref="BO184:BQ184" si="184">BK184*BN184</f>
        <v>0.55000000000000004</v>
      </c>
      <c r="BP184" s="23">
        <f t="shared" si="184"/>
        <v>0.11000000000000001</v>
      </c>
      <c r="BQ184" s="23">
        <f t="shared" si="184"/>
        <v>1.2100000000000006E-3</v>
      </c>
    </row>
    <row r="185" spans="1:69" ht="30" x14ac:dyDescent="0.35">
      <c r="A185" s="102" t="s">
        <v>15</v>
      </c>
      <c r="B185" s="86">
        <v>31</v>
      </c>
      <c r="C185" s="86" t="s">
        <v>4765</v>
      </c>
      <c r="D185" s="2" t="s">
        <v>1640</v>
      </c>
      <c r="E185" s="2" t="s">
        <v>1649</v>
      </c>
      <c r="F185" s="247"/>
      <c r="G185" s="71" t="s">
        <v>1659</v>
      </c>
      <c r="H185" s="71" t="s">
        <v>1752</v>
      </c>
      <c r="I185" s="71" t="s">
        <v>1753</v>
      </c>
      <c r="J185" s="71">
        <v>0.1</v>
      </c>
      <c r="K185" s="71">
        <v>2</v>
      </c>
      <c r="L185" s="101">
        <v>1</v>
      </c>
      <c r="M185" s="101">
        <v>1</v>
      </c>
      <c r="N185" s="120">
        <f t="shared" si="134"/>
        <v>1</v>
      </c>
      <c r="O185" s="120">
        <f t="shared" si="135"/>
        <v>0.5</v>
      </c>
      <c r="P185" s="71" t="s">
        <v>1754</v>
      </c>
      <c r="Q185" s="71" t="s">
        <v>1685</v>
      </c>
      <c r="R185" s="71">
        <v>0</v>
      </c>
      <c r="S185" s="71"/>
      <c r="T185" s="71"/>
      <c r="U185" s="71"/>
      <c r="V185" s="71"/>
      <c r="W185" s="101">
        <v>1</v>
      </c>
      <c r="X185" s="101">
        <v>0</v>
      </c>
      <c r="Y185" s="101">
        <v>1</v>
      </c>
      <c r="Z185" s="101">
        <v>0</v>
      </c>
      <c r="AA185" s="101">
        <v>1</v>
      </c>
      <c r="AB185" s="101">
        <v>1</v>
      </c>
      <c r="AC185" s="101">
        <v>2</v>
      </c>
      <c r="AD185" s="101">
        <v>2</v>
      </c>
      <c r="AE185" s="101">
        <v>1</v>
      </c>
      <c r="AF185" s="101"/>
      <c r="AG185" s="101"/>
      <c r="AH185" s="101"/>
      <c r="AI185" s="109">
        <v>1</v>
      </c>
      <c r="AJ185" s="109" t="s">
        <v>4450</v>
      </c>
      <c r="AK185" s="109" t="s">
        <v>4450</v>
      </c>
      <c r="AL185" s="109" t="s">
        <v>4450</v>
      </c>
      <c r="AM185" s="9" t="s">
        <v>3921</v>
      </c>
      <c r="AN185" s="9"/>
      <c r="AO185" s="9"/>
      <c r="AP185" s="9"/>
      <c r="AQ185" s="2">
        <v>1.1000000000000003E-2</v>
      </c>
      <c r="AR185" s="110">
        <v>1</v>
      </c>
      <c r="AS185" s="110" t="s">
        <v>4450</v>
      </c>
      <c r="AT185" s="110" t="s">
        <v>4450</v>
      </c>
      <c r="AU185" s="110" t="s">
        <v>4450</v>
      </c>
      <c r="AV185" s="110">
        <v>0.5</v>
      </c>
      <c r="AW185" s="110" t="s">
        <v>4450</v>
      </c>
      <c r="AX185" s="110" t="s">
        <v>4450</v>
      </c>
      <c r="AY185" s="110" t="s">
        <v>4450</v>
      </c>
      <c r="AZ185" s="8">
        <v>1.1000000000000003E-2</v>
      </c>
      <c r="BA185" s="8" t="s">
        <v>4450</v>
      </c>
      <c r="BB185" s="8" t="s">
        <v>4450</v>
      </c>
      <c r="BC185" s="8" t="s">
        <v>4450</v>
      </c>
      <c r="BD185" s="8">
        <v>1.1000000000000003E-2</v>
      </c>
      <c r="BE185" s="8" t="s">
        <v>4450</v>
      </c>
      <c r="BF185" s="8">
        <v>1.1000000000000003E-2</v>
      </c>
      <c r="BG185" s="8" t="s">
        <v>4450</v>
      </c>
      <c r="BJ185" s="8">
        <v>0.55000000000000004</v>
      </c>
      <c r="BK185" s="8">
        <v>1</v>
      </c>
      <c r="BL185" s="8">
        <v>0.2</v>
      </c>
      <c r="BM185" s="8">
        <v>1.1000000000000003E-2</v>
      </c>
      <c r="BN185" s="23">
        <f t="shared" si="136"/>
        <v>0.55000000000000004</v>
      </c>
      <c r="BO185" s="23">
        <f t="shared" ref="BO185:BQ185" si="185">BK185*BN185</f>
        <v>0.55000000000000004</v>
      </c>
      <c r="BP185" s="23">
        <f t="shared" si="185"/>
        <v>0.11000000000000001</v>
      </c>
      <c r="BQ185" s="23">
        <f t="shared" si="185"/>
        <v>1.2100000000000006E-3</v>
      </c>
    </row>
    <row r="186" spans="1:69" ht="30" x14ac:dyDescent="0.35">
      <c r="A186" s="102" t="s">
        <v>15</v>
      </c>
      <c r="B186" s="86">
        <v>32</v>
      </c>
      <c r="C186" s="86" t="s">
        <v>4766</v>
      </c>
      <c r="D186" s="2" t="s">
        <v>1640</v>
      </c>
      <c r="E186" s="2" t="s">
        <v>1649</v>
      </c>
      <c r="F186" s="247"/>
      <c r="G186" s="71" t="s">
        <v>1659</v>
      </c>
      <c r="H186" s="71" t="s">
        <v>1755</v>
      </c>
      <c r="I186" s="71" t="s">
        <v>1756</v>
      </c>
      <c r="J186" s="71">
        <v>0.1</v>
      </c>
      <c r="K186" s="71">
        <v>4</v>
      </c>
      <c r="L186" s="101">
        <v>1</v>
      </c>
      <c r="M186" s="101">
        <v>1</v>
      </c>
      <c r="N186" s="120">
        <f t="shared" si="134"/>
        <v>1</v>
      </c>
      <c r="O186" s="120">
        <f t="shared" si="135"/>
        <v>0.25</v>
      </c>
      <c r="P186" s="71" t="s">
        <v>1757</v>
      </c>
      <c r="Q186" s="71" t="s">
        <v>1685</v>
      </c>
      <c r="R186" s="71">
        <v>0</v>
      </c>
      <c r="S186" s="71"/>
      <c r="T186" s="71"/>
      <c r="U186" s="71"/>
      <c r="V186" s="71"/>
      <c r="W186" s="101">
        <v>1</v>
      </c>
      <c r="X186" s="101">
        <v>1</v>
      </c>
      <c r="Y186" s="101">
        <v>1</v>
      </c>
      <c r="Z186" s="101">
        <v>1</v>
      </c>
      <c r="AA186" s="101">
        <v>1</v>
      </c>
      <c r="AB186" s="101">
        <v>2</v>
      </c>
      <c r="AC186" s="101">
        <v>3</v>
      </c>
      <c r="AD186" s="101">
        <v>4</v>
      </c>
      <c r="AE186" s="101">
        <v>1</v>
      </c>
      <c r="AF186" s="101"/>
      <c r="AG186" s="101"/>
      <c r="AH186" s="101"/>
      <c r="AI186" s="109">
        <v>1</v>
      </c>
      <c r="AJ186" s="109" t="s">
        <v>4450</v>
      </c>
      <c r="AK186" s="109" t="s">
        <v>4450</v>
      </c>
      <c r="AL186" s="109" t="s">
        <v>4450</v>
      </c>
      <c r="AM186" s="9" t="s">
        <v>3922</v>
      </c>
      <c r="AN186" s="9"/>
      <c r="AO186" s="9"/>
      <c r="AP186" s="9"/>
      <c r="AQ186" s="2">
        <v>1.1000000000000003E-2</v>
      </c>
      <c r="AR186" s="110">
        <v>1</v>
      </c>
      <c r="AS186" s="110" t="s">
        <v>4450</v>
      </c>
      <c r="AT186" s="110" t="s">
        <v>4450</v>
      </c>
      <c r="AU186" s="110" t="s">
        <v>4450</v>
      </c>
      <c r="AV186" s="110">
        <v>0.25</v>
      </c>
      <c r="AW186" s="110" t="s">
        <v>4450</v>
      </c>
      <c r="AX186" s="110" t="s">
        <v>4450</v>
      </c>
      <c r="AY186" s="110" t="s">
        <v>4450</v>
      </c>
      <c r="AZ186" s="8">
        <v>1.1000000000000003E-2</v>
      </c>
      <c r="BA186" s="8" t="s">
        <v>4450</v>
      </c>
      <c r="BB186" s="8" t="s">
        <v>4450</v>
      </c>
      <c r="BC186" s="8" t="s">
        <v>4450</v>
      </c>
      <c r="BD186" s="8">
        <v>1.1000000000000003E-2</v>
      </c>
      <c r="BE186" s="8">
        <v>1.1000000000000003E-2</v>
      </c>
      <c r="BF186" s="8">
        <v>1.1000000000000003E-2</v>
      </c>
      <c r="BG186" s="8">
        <v>1.1000000000000003E-2</v>
      </c>
      <c r="BJ186" s="8">
        <v>0.55000000000000004</v>
      </c>
      <c r="BK186" s="8">
        <v>1</v>
      </c>
      <c r="BL186" s="8">
        <v>0.2</v>
      </c>
      <c r="BM186" s="8">
        <v>1.1000000000000003E-2</v>
      </c>
      <c r="BN186" s="23">
        <f t="shared" si="136"/>
        <v>0.55000000000000004</v>
      </c>
      <c r="BO186" s="23">
        <f t="shared" ref="BO186:BQ186" si="186">BK186*BN186</f>
        <v>0.55000000000000004</v>
      </c>
      <c r="BP186" s="23">
        <f t="shared" si="186"/>
        <v>0.11000000000000001</v>
      </c>
      <c r="BQ186" s="23">
        <f t="shared" si="186"/>
        <v>1.2100000000000006E-3</v>
      </c>
    </row>
    <row r="187" spans="1:69" ht="30" x14ac:dyDescent="0.35">
      <c r="A187" s="102" t="s">
        <v>15</v>
      </c>
      <c r="B187" s="86">
        <v>33</v>
      </c>
      <c r="C187" s="86" t="s">
        <v>4767</v>
      </c>
      <c r="D187" s="2" t="s">
        <v>1640</v>
      </c>
      <c r="E187" s="2" t="s">
        <v>1649</v>
      </c>
      <c r="F187" s="247"/>
      <c r="G187" s="71" t="s">
        <v>1659</v>
      </c>
      <c r="H187" s="71" t="s">
        <v>1758</v>
      </c>
      <c r="I187" s="71" t="s">
        <v>1759</v>
      </c>
      <c r="J187" s="71">
        <v>0.1</v>
      </c>
      <c r="K187" s="71">
        <v>4</v>
      </c>
      <c r="L187" s="101">
        <v>1</v>
      </c>
      <c r="M187" s="101">
        <v>1</v>
      </c>
      <c r="N187" s="120">
        <f t="shared" si="134"/>
        <v>1</v>
      </c>
      <c r="O187" s="120">
        <f t="shared" si="135"/>
        <v>0.25</v>
      </c>
      <c r="P187" s="71" t="s">
        <v>1757</v>
      </c>
      <c r="Q187" s="71" t="s">
        <v>1685</v>
      </c>
      <c r="R187" s="71">
        <v>0</v>
      </c>
      <c r="S187" s="71"/>
      <c r="T187" s="71"/>
      <c r="U187" s="71"/>
      <c r="V187" s="71"/>
      <c r="W187" s="101">
        <v>1</v>
      </c>
      <c r="X187" s="101">
        <v>1</v>
      </c>
      <c r="Y187" s="101">
        <v>1</v>
      </c>
      <c r="Z187" s="101">
        <v>1</v>
      </c>
      <c r="AA187" s="101">
        <v>1</v>
      </c>
      <c r="AB187" s="101">
        <v>2</v>
      </c>
      <c r="AC187" s="101">
        <v>3</v>
      </c>
      <c r="AD187" s="101">
        <v>4</v>
      </c>
      <c r="AE187" s="101">
        <v>1</v>
      </c>
      <c r="AF187" s="101"/>
      <c r="AG187" s="101"/>
      <c r="AH187" s="101"/>
      <c r="AI187" s="109">
        <v>1</v>
      </c>
      <c r="AJ187" s="109" t="s">
        <v>4450</v>
      </c>
      <c r="AK187" s="109" t="s">
        <v>4450</v>
      </c>
      <c r="AL187" s="109" t="s">
        <v>4450</v>
      </c>
      <c r="AM187" s="9" t="s">
        <v>3922</v>
      </c>
      <c r="AN187" s="9"/>
      <c r="AO187" s="9"/>
      <c r="AP187" s="9"/>
      <c r="AQ187" s="2">
        <v>1.1000000000000003E-2</v>
      </c>
      <c r="AR187" s="110">
        <v>1</v>
      </c>
      <c r="AS187" s="110" t="s">
        <v>4450</v>
      </c>
      <c r="AT187" s="110" t="s">
        <v>4450</v>
      </c>
      <c r="AU187" s="110" t="s">
        <v>4450</v>
      </c>
      <c r="AV187" s="110">
        <v>0.25</v>
      </c>
      <c r="AW187" s="110" t="s">
        <v>4450</v>
      </c>
      <c r="AX187" s="110" t="s">
        <v>4450</v>
      </c>
      <c r="AY187" s="110" t="s">
        <v>4450</v>
      </c>
      <c r="AZ187" s="8">
        <v>1.1000000000000003E-2</v>
      </c>
      <c r="BA187" s="8" t="s">
        <v>4450</v>
      </c>
      <c r="BB187" s="8" t="s">
        <v>4450</v>
      </c>
      <c r="BC187" s="8" t="s">
        <v>4450</v>
      </c>
      <c r="BD187" s="8">
        <v>1.1000000000000003E-2</v>
      </c>
      <c r="BE187" s="8">
        <v>1.1000000000000003E-2</v>
      </c>
      <c r="BF187" s="8">
        <v>1.1000000000000003E-2</v>
      </c>
      <c r="BG187" s="8">
        <v>1.1000000000000003E-2</v>
      </c>
      <c r="BJ187" s="8">
        <v>0.55000000000000004</v>
      </c>
      <c r="BK187" s="8">
        <v>1</v>
      </c>
      <c r="BL187" s="8">
        <v>0.2</v>
      </c>
      <c r="BM187" s="8">
        <v>1.1000000000000003E-2</v>
      </c>
      <c r="BN187" s="23">
        <f t="shared" si="136"/>
        <v>0.55000000000000004</v>
      </c>
      <c r="BO187" s="23">
        <f t="shared" ref="BO187:BQ187" si="187">BK187*BN187</f>
        <v>0.55000000000000004</v>
      </c>
      <c r="BP187" s="23">
        <f t="shared" si="187"/>
        <v>0.11000000000000001</v>
      </c>
      <c r="BQ187" s="23">
        <f t="shared" si="187"/>
        <v>1.2100000000000006E-3</v>
      </c>
    </row>
    <row r="188" spans="1:69" ht="20" x14ac:dyDescent="0.35">
      <c r="A188" s="102" t="s">
        <v>15</v>
      </c>
      <c r="B188" s="86">
        <v>34</v>
      </c>
      <c r="C188" s="86" t="s">
        <v>4768</v>
      </c>
      <c r="D188" s="2" t="s">
        <v>1640</v>
      </c>
      <c r="E188" s="2" t="s">
        <v>1649</v>
      </c>
      <c r="F188" s="247"/>
      <c r="G188" s="71" t="s">
        <v>1659</v>
      </c>
      <c r="H188" s="71" t="s">
        <v>1760</v>
      </c>
      <c r="I188" s="71" t="s">
        <v>1761</v>
      </c>
      <c r="J188" s="71">
        <v>0.1</v>
      </c>
      <c r="K188" s="71">
        <v>2</v>
      </c>
      <c r="L188" s="101">
        <v>1</v>
      </c>
      <c r="M188" s="101">
        <v>1</v>
      </c>
      <c r="N188" s="120">
        <f t="shared" si="134"/>
        <v>1</v>
      </c>
      <c r="O188" s="120">
        <f t="shared" si="135"/>
        <v>0.5</v>
      </c>
      <c r="P188" s="71" t="s">
        <v>1762</v>
      </c>
      <c r="Q188" s="71" t="s">
        <v>1685</v>
      </c>
      <c r="R188" s="71">
        <v>0</v>
      </c>
      <c r="S188" s="71"/>
      <c r="T188" s="71"/>
      <c r="U188" s="71"/>
      <c r="V188" s="71"/>
      <c r="W188" s="101">
        <v>1</v>
      </c>
      <c r="X188" s="101">
        <v>0</v>
      </c>
      <c r="Y188" s="101">
        <v>1</v>
      </c>
      <c r="Z188" s="101">
        <v>0</v>
      </c>
      <c r="AA188" s="101">
        <v>1</v>
      </c>
      <c r="AB188" s="101">
        <v>1</v>
      </c>
      <c r="AC188" s="101">
        <v>2</v>
      </c>
      <c r="AD188" s="101">
        <v>2</v>
      </c>
      <c r="AE188" s="101">
        <v>1</v>
      </c>
      <c r="AF188" s="101"/>
      <c r="AG188" s="101"/>
      <c r="AH188" s="101"/>
      <c r="AI188" s="109">
        <v>1</v>
      </c>
      <c r="AJ188" s="109" t="s">
        <v>4450</v>
      </c>
      <c r="AK188" s="109" t="s">
        <v>4450</v>
      </c>
      <c r="AL188" s="109" t="s">
        <v>4450</v>
      </c>
      <c r="AM188" s="9" t="s">
        <v>3923</v>
      </c>
      <c r="AN188" s="9"/>
      <c r="AO188" s="9"/>
      <c r="AP188" s="9"/>
      <c r="AQ188" s="2">
        <v>1.1000000000000003E-2</v>
      </c>
      <c r="AR188" s="110">
        <v>1</v>
      </c>
      <c r="AS188" s="110" t="s">
        <v>4450</v>
      </c>
      <c r="AT188" s="110" t="s">
        <v>4450</v>
      </c>
      <c r="AU188" s="110" t="s">
        <v>4450</v>
      </c>
      <c r="AV188" s="110">
        <v>0.5</v>
      </c>
      <c r="AW188" s="110" t="s">
        <v>4450</v>
      </c>
      <c r="AX188" s="110" t="s">
        <v>4450</v>
      </c>
      <c r="AY188" s="110" t="s">
        <v>4450</v>
      </c>
      <c r="AZ188" s="8">
        <v>1.1000000000000003E-2</v>
      </c>
      <c r="BA188" s="8" t="s">
        <v>4450</v>
      </c>
      <c r="BB188" s="8" t="s">
        <v>4450</v>
      </c>
      <c r="BC188" s="8" t="s">
        <v>4450</v>
      </c>
      <c r="BD188" s="8">
        <v>1.1000000000000003E-2</v>
      </c>
      <c r="BE188" s="8" t="s">
        <v>4450</v>
      </c>
      <c r="BF188" s="8">
        <v>1.1000000000000003E-2</v>
      </c>
      <c r="BG188" s="8" t="s">
        <v>4450</v>
      </c>
      <c r="BJ188" s="8">
        <v>0.55000000000000004</v>
      </c>
      <c r="BK188" s="8">
        <v>1</v>
      </c>
      <c r="BL188" s="8">
        <v>0.2</v>
      </c>
      <c r="BM188" s="8">
        <v>1.1000000000000003E-2</v>
      </c>
      <c r="BN188" s="23">
        <f t="shared" si="136"/>
        <v>0.55000000000000004</v>
      </c>
      <c r="BO188" s="23">
        <f t="shared" ref="BO188:BQ188" si="188">BK188*BN188</f>
        <v>0.55000000000000004</v>
      </c>
      <c r="BP188" s="23">
        <f t="shared" si="188"/>
        <v>0.11000000000000001</v>
      </c>
      <c r="BQ188" s="23">
        <f t="shared" si="188"/>
        <v>1.2100000000000006E-3</v>
      </c>
    </row>
    <row r="189" spans="1:69" x14ac:dyDescent="0.35">
      <c r="A189" s="102" t="s">
        <v>15</v>
      </c>
      <c r="B189" s="86">
        <v>35</v>
      </c>
      <c r="C189" s="86" t="s">
        <v>4769</v>
      </c>
      <c r="D189" s="2" t="s">
        <v>1640</v>
      </c>
      <c r="E189" s="2" t="s">
        <v>1649</v>
      </c>
      <c r="F189" s="247"/>
      <c r="G189" s="71" t="s">
        <v>1660</v>
      </c>
      <c r="H189" s="71" t="s">
        <v>1721</v>
      </c>
      <c r="I189" s="71" t="s">
        <v>1722</v>
      </c>
      <c r="J189" s="71">
        <v>0.8</v>
      </c>
      <c r="K189" s="71">
        <v>1</v>
      </c>
      <c r="L189" s="101">
        <v>1</v>
      </c>
      <c r="M189" s="101">
        <v>1</v>
      </c>
      <c r="N189" s="120">
        <f t="shared" si="134"/>
        <v>1</v>
      </c>
      <c r="O189" s="120">
        <f t="shared" si="135"/>
        <v>1</v>
      </c>
      <c r="P189" s="71" t="s">
        <v>1723</v>
      </c>
      <c r="Q189" s="71" t="s">
        <v>1685</v>
      </c>
      <c r="R189" s="71">
        <v>417111174</v>
      </c>
      <c r="S189" s="71"/>
      <c r="T189" s="71">
        <v>417111174</v>
      </c>
      <c r="U189" s="71"/>
      <c r="V189" s="71"/>
      <c r="W189" s="101">
        <v>1</v>
      </c>
      <c r="X189" s="101">
        <v>0</v>
      </c>
      <c r="Y189" s="101">
        <v>0</v>
      </c>
      <c r="Z189" s="101">
        <v>0</v>
      </c>
      <c r="AA189" s="101">
        <v>1</v>
      </c>
      <c r="AB189" s="101">
        <v>1</v>
      </c>
      <c r="AC189" s="101">
        <v>1</v>
      </c>
      <c r="AD189" s="101">
        <v>1</v>
      </c>
      <c r="AE189" s="101">
        <v>1</v>
      </c>
      <c r="AF189" s="101"/>
      <c r="AG189" s="101"/>
      <c r="AH189" s="101"/>
      <c r="AI189" s="109">
        <v>1</v>
      </c>
      <c r="AJ189" s="109" t="s">
        <v>4450</v>
      </c>
      <c r="AK189" s="109" t="s">
        <v>4450</v>
      </c>
      <c r="AL189" s="109" t="s">
        <v>4450</v>
      </c>
      <c r="AM189" s="9" t="s">
        <v>3910</v>
      </c>
      <c r="AN189" s="9"/>
      <c r="AO189" s="9"/>
      <c r="AP189" s="9"/>
      <c r="AQ189" s="2">
        <v>4.4000000000000011E-2</v>
      </c>
      <c r="AR189" s="110">
        <v>1</v>
      </c>
      <c r="AS189" s="110" t="s">
        <v>4450</v>
      </c>
      <c r="AT189" s="110" t="s">
        <v>4450</v>
      </c>
      <c r="AU189" s="110" t="s">
        <v>4450</v>
      </c>
      <c r="AV189" s="110">
        <v>1</v>
      </c>
      <c r="AW189" s="110" t="s">
        <v>4450</v>
      </c>
      <c r="AX189" s="110" t="s">
        <v>4450</v>
      </c>
      <c r="AY189" s="110" t="s">
        <v>4450</v>
      </c>
      <c r="AZ189" s="8">
        <v>4.4000000000000011E-2</v>
      </c>
      <c r="BA189" s="8" t="s">
        <v>4450</v>
      </c>
      <c r="BB189" s="8" t="s">
        <v>4450</v>
      </c>
      <c r="BC189" s="8" t="s">
        <v>4450</v>
      </c>
      <c r="BD189" s="8">
        <v>4.4000000000000011E-2</v>
      </c>
      <c r="BE189" s="8" t="s">
        <v>4450</v>
      </c>
      <c r="BF189" s="8" t="s">
        <v>4450</v>
      </c>
      <c r="BG189" s="8" t="s">
        <v>4450</v>
      </c>
      <c r="BJ189" s="8">
        <v>0.55000000000000004</v>
      </c>
      <c r="BK189" s="8">
        <v>1</v>
      </c>
      <c r="BL189" s="8">
        <v>0.1</v>
      </c>
      <c r="BM189" s="8">
        <v>4.4000000000000011E-2</v>
      </c>
      <c r="BN189" s="23">
        <f t="shared" si="136"/>
        <v>0.55000000000000004</v>
      </c>
      <c r="BO189" s="23">
        <f t="shared" ref="BO189:BQ189" si="189">BK189*BN189</f>
        <v>0.55000000000000004</v>
      </c>
      <c r="BP189" s="23">
        <f t="shared" si="189"/>
        <v>5.5000000000000007E-2</v>
      </c>
      <c r="BQ189" s="23">
        <f t="shared" si="189"/>
        <v>2.4200000000000011E-3</v>
      </c>
    </row>
    <row r="190" spans="1:69" ht="20" x14ac:dyDescent="0.35">
      <c r="A190" s="102" t="s">
        <v>15</v>
      </c>
      <c r="B190" s="86">
        <v>36</v>
      </c>
      <c r="C190" s="86" t="s">
        <v>4770</v>
      </c>
      <c r="D190" s="2" t="s">
        <v>1640</v>
      </c>
      <c r="E190" s="2" t="s">
        <v>1649</v>
      </c>
      <c r="F190" s="247"/>
      <c r="G190" s="71" t="s">
        <v>1660</v>
      </c>
      <c r="H190" s="71" t="s">
        <v>1724</v>
      </c>
      <c r="I190" s="71" t="s">
        <v>1725</v>
      </c>
      <c r="J190" s="71">
        <v>0.2</v>
      </c>
      <c r="K190" s="71">
        <v>4</v>
      </c>
      <c r="L190" s="101">
        <v>1</v>
      </c>
      <c r="M190" s="101">
        <v>1</v>
      </c>
      <c r="N190" s="120">
        <f t="shared" si="134"/>
        <v>1</v>
      </c>
      <c r="O190" s="120">
        <f t="shared" si="135"/>
        <v>0.25</v>
      </c>
      <c r="P190" s="71" t="s">
        <v>1726</v>
      </c>
      <c r="Q190" s="71" t="s">
        <v>1685</v>
      </c>
      <c r="R190" s="71">
        <v>0</v>
      </c>
      <c r="S190" s="71"/>
      <c r="T190" s="71"/>
      <c r="U190" s="71"/>
      <c r="V190" s="71"/>
      <c r="W190" s="101">
        <v>1</v>
      </c>
      <c r="X190" s="101">
        <v>1</v>
      </c>
      <c r="Y190" s="101">
        <v>1</v>
      </c>
      <c r="Z190" s="101">
        <v>1</v>
      </c>
      <c r="AA190" s="101">
        <v>1</v>
      </c>
      <c r="AB190" s="101">
        <v>2</v>
      </c>
      <c r="AC190" s="101">
        <v>3</v>
      </c>
      <c r="AD190" s="101">
        <v>4</v>
      </c>
      <c r="AE190" s="101">
        <v>1</v>
      </c>
      <c r="AF190" s="101"/>
      <c r="AG190" s="101"/>
      <c r="AH190" s="101"/>
      <c r="AI190" s="109">
        <v>1</v>
      </c>
      <c r="AJ190" s="109" t="s">
        <v>4450</v>
      </c>
      <c r="AK190" s="109" t="s">
        <v>4450</v>
      </c>
      <c r="AL190" s="109" t="s">
        <v>4450</v>
      </c>
      <c r="AM190" s="9" t="s">
        <v>3910</v>
      </c>
      <c r="AN190" s="9"/>
      <c r="AO190" s="9"/>
      <c r="AP190" s="9"/>
      <c r="AQ190" s="2">
        <v>1.1000000000000003E-2</v>
      </c>
      <c r="AR190" s="110">
        <v>1</v>
      </c>
      <c r="AS190" s="110" t="s">
        <v>4450</v>
      </c>
      <c r="AT190" s="110" t="s">
        <v>4450</v>
      </c>
      <c r="AU190" s="110" t="s">
        <v>4450</v>
      </c>
      <c r="AV190" s="110">
        <v>0.25</v>
      </c>
      <c r="AW190" s="110" t="s">
        <v>4450</v>
      </c>
      <c r="AX190" s="110" t="s">
        <v>4450</v>
      </c>
      <c r="AY190" s="110" t="s">
        <v>4450</v>
      </c>
      <c r="AZ190" s="8">
        <v>1.1000000000000003E-2</v>
      </c>
      <c r="BA190" s="8" t="s">
        <v>4450</v>
      </c>
      <c r="BB190" s="8" t="s">
        <v>4450</v>
      </c>
      <c r="BC190" s="8" t="s">
        <v>4450</v>
      </c>
      <c r="BD190" s="8">
        <v>1.1000000000000003E-2</v>
      </c>
      <c r="BE190" s="8">
        <v>1.1000000000000003E-2</v>
      </c>
      <c r="BF190" s="8">
        <v>1.1000000000000003E-2</v>
      </c>
      <c r="BG190" s="8">
        <v>1.1000000000000003E-2</v>
      </c>
      <c r="BJ190" s="8">
        <v>0.55000000000000004</v>
      </c>
      <c r="BK190" s="8">
        <v>1</v>
      </c>
      <c r="BL190" s="8">
        <v>0.1</v>
      </c>
      <c r="BM190" s="8">
        <v>1.1000000000000003E-2</v>
      </c>
      <c r="BN190" s="23">
        <f t="shared" si="136"/>
        <v>0.55000000000000004</v>
      </c>
      <c r="BO190" s="23">
        <f t="shared" ref="BO190:BQ190" si="190">BK190*BN190</f>
        <v>0.55000000000000004</v>
      </c>
      <c r="BP190" s="23">
        <f t="shared" si="190"/>
        <v>5.5000000000000007E-2</v>
      </c>
      <c r="BQ190" s="23">
        <f t="shared" si="190"/>
        <v>6.0500000000000029E-4</v>
      </c>
    </row>
    <row r="191" spans="1:69" ht="30" x14ac:dyDescent="0.35">
      <c r="A191" s="102" t="s">
        <v>15</v>
      </c>
      <c r="B191" s="86">
        <v>37</v>
      </c>
      <c r="C191" s="86" t="s">
        <v>4771</v>
      </c>
      <c r="D191" s="2" t="s">
        <v>1640</v>
      </c>
      <c r="E191" s="2" t="s">
        <v>1649</v>
      </c>
      <c r="F191" s="247"/>
      <c r="G191" s="71" t="s">
        <v>1660</v>
      </c>
      <c r="H191" s="71" t="s">
        <v>1742</v>
      </c>
      <c r="I191" s="71" t="s">
        <v>1743</v>
      </c>
      <c r="J191" s="71"/>
      <c r="K191" s="71">
        <v>12</v>
      </c>
      <c r="L191" s="101">
        <v>3</v>
      </c>
      <c r="M191" s="101">
        <v>3</v>
      </c>
      <c r="N191" s="120">
        <f t="shared" si="134"/>
        <v>1</v>
      </c>
      <c r="O191" s="120">
        <f t="shared" si="135"/>
        <v>0.25</v>
      </c>
      <c r="P191" s="71" t="s">
        <v>1729</v>
      </c>
      <c r="Q191" s="71" t="s">
        <v>1685</v>
      </c>
      <c r="R191" s="71">
        <v>42120000</v>
      </c>
      <c r="S191" s="71"/>
      <c r="T191" s="71">
        <v>42120000</v>
      </c>
      <c r="U191" s="71"/>
      <c r="V191" s="71"/>
      <c r="W191" s="101">
        <v>3</v>
      </c>
      <c r="X191" s="101">
        <v>3</v>
      </c>
      <c r="Y191" s="101">
        <v>3</v>
      </c>
      <c r="Z191" s="101">
        <v>3</v>
      </c>
      <c r="AA191" s="101">
        <v>3</v>
      </c>
      <c r="AB191" s="101">
        <v>6</v>
      </c>
      <c r="AC191" s="101">
        <v>9</v>
      </c>
      <c r="AD191" s="101">
        <v>12</v>
      </c>
      <c r="AE191" s="101">
        <v>3</v>
      </c>
      <c r="AF191" s="101"/>
      <c r="AG191" s="101"/>
      <c r="AH191" s="101"/>
      <c r="AI191" s="109">
        <v>3</v>
      </c>
      <c r="AJ191" s="109" t="s">
        <v>4450</v>
      </c>
      <c r="AK191" s="109" t="s">
        <v>4450</v>
      </c>
      <c r="AL191" s="109" t="s">
        <v>4450</v>
      </c>
      <c r="AM191" s="9" t="s">
        <v>3924</v>
      </c>
      <c r="AN191" s="9"/>
      <c r="AO191" s="9"/>
      <c r="AP191" s="9"/>
      <c r="AQ191" s="2">
        <v>0</v>
      </c>
      <c r="AR191" s="110">
        <v>1</v>
      </c>
      <c r="AS191" s="110" t="s">
        <v>4450</v>
      </c>
      <c r="AT191" s="110" t="s">
        <v>4450</v>
      </c>
      <c r="AU191" s="110" t="s">
        <v>4450</v>
      </c>
      <c r="AV191" s="110">
        <v>0.25</v>
      </c>
      <c r="AW191" s="110" t="s">
        <v>4450</v>
      </c>
      <c r="AX191" s="110" t="s">
        <v>4450</v>
      </c>
      <c r="AY191" s="110" t="s">
        <v>4450</v>
      </c>
      <c r="AZ191" s="8">
        <v>0</v>
      </c>
      <c r="BA191" s="8" t="s">
        <v>4450</v>
      </c>
      <c r="BB191" s="8" t="s">
        <v>4450</v>
      </c>
      <c r="BC191" s="8" t="s">
        <v>4450</v>
      </c>
      <c r="BD191" s="8">
        <v>0</v>
      </c>
      <c r="BE191" s="8">
        <v>0</v>
      </c>
      <c r="BF191" s="8">
        <v>0</v>
      </c>
      <c r="BG191" s="8">
        <v>0</v>
      </c>
      <c r="BJ191" s="8">
        <v>0.55000000000000004</v>
      </c>
      <c r="BK191" s="8">
        <v>1</v>
      </c>
      <c r="BL191" s="8">
        <v>0.1</v>
      </c>
      <c r="BM191" s="8">
        <v>0</v>
      </c>
      <c r="BN191" s="23">
        <f t="shared" si="136"/>
        <v>0.55000000000000004</v>
      </c>
      <c r="BO191" s="23">
        <f t="shared" ref="BO191:BQ191" si="191">BK191*BN191</f>
        <v>0.55000000000000004</v>
      </c>
      <c r="BP191" s="23">
        <f t="shared" si="191"/>
        <v>5.5000000000000007E-2</v>
      </c>
      <c r="BQ191" s="23">
        <f t="shared" si="191"/>
        <v>0</v>
      </c>
    </row>
    <row r="192" spans="1:69" ht="409.5" x14ac:dyDescent="0.35">
      <c r="A192" s="102" t="s">
        <v>15</v>
      </c>
      <c r="B192" s="86">
        <v>38</v>
      </c>
      <c r="C192" s="86" t="s">
        <v>4772</v>
      </c>
      <c r="D192" s="2" t="s">
        <v>1642</v>
      </c>
      <c r="E192" s="2" t="s">
        <v>1650</v>
      </c>
      <c r="F192" s="247"/>
      <c r="G192" s="71" t="s">
        <v>1661</v>
      </c>
      <c r="H192" s="71" t="s">
        <v>1727</v>
      </c>
      <c r="I192" s="71" t="s">
        <v>1728</v>
      </c>
      <c r="J192" s="71">
        <v>0.2</v>
      </c>
      <c r="K192" s="71">
        <v>12</v>
      </c>
      <c r="L192" s="101">
        <v>3</v>
      </c>
      <c r="M192" s="101">
        <v>3</v>
      </c>
      <c r="N192" s="120">
        <f t="shared" si="134"/>
        <v>1</v>
      </c>
      <c r="O192" s="120">
        <f t="shared" si="135"/>
        <v>0.25</v>
      </c>
      <c r="P192" s="71" t="s">
        <v>1729</v>
      </c>
      <c r="Q192" s="71" t="s">
        <v>1685</v>
      </c>
      <c r="R192" s="71">
        <v>82600000</v>
      </c>
      <c r="S192" s="71"/>
      <c r="T192" s="71">
        <v>82600000</v>
      </c>
      <c r="U192" s="71"/>
      <c r="V192" s="71"/>
      <c r="W192" s="101">
        <v>3</v>
      </c>
      <c r="X192" s="101">
        <v>3</v>
      </c>
      <c r="Y192" s="101">
        <v>3</v>
      </c>
      <c r="Z192" s="101">
        <v>3</v>
      </c>
      <c r="AA192" s="101">
        <v>3</v>
      </c>
      <c r="AB192" s="101">
        <v>6</v>
      </c>
      <c r="AC192" s="101">
        <v>9</v>
      </c>
      <c r="AD192" s="101">
        <v>12</v>
      </c>
      <c r="AE192" s="101">
        <v>3</v>
      </c>
      <c r="AF192" s="101"/>
      <c r="AG192" s="101"/>
      <c r="AH192" s="101"/>
      <c r="AI192" s="109">
        <v>3</v>
      </c>
      <c r="AJ192" s="109" t="s">
        <v>4450</v>
      </c>
      <c r="AK192" s="109" t="s">
        <v>4450</v>
      </c>
      <c r="AL192" s="109" t="s">
        <v>4450</v>
      </c>
      <c r="AM192" s="9" t="s">
        <v>3925</v>
      </c>
      <c r="AN192" s="9"/>
      <c r="AO192" s="9"/>
      <c r="AP192" s="9"/>
      <c r="AQ192" s="2">
        <v>2.4499999999999997E-2</v>
      </c>
      <c r="AR192" s="110">
        <v>1</v>
      </c>
      <c r="AS192" s="110" t="s">
        <v>4450</v>
      </c>
      <c r="AT192" s="110" t="s">
        <v>4450</v>
      </c>
      <c r="AU192" s="110" t="s">
        <v>4450</v>
      </c>
      <c r="AV192" s="110">
        <v>0.25</v>
      </c>
      <c r="AW192" s="110" t="s">
        <v>4450</v>
      </c>
      <c r="AX192" s="110" t="s">
        <v>4450</v>
      </c>
      <c r="AY192" s="110" t="s">
        <v>4450</v>
      </c>
      <c r="AZ192" s="8">
        <v>2.4499999999999997E-2</v>
      </c>
      <c r="BA192" s="8" t="s">
        <v>4450</v>
      </c>
      <c r="BB192" s="8" t="s">
        <v>4450</v>
      </c>
      <c r="BC192" s="8" t="s">
        <v>4450</v>
      </c>
      <c r="BD192" s="8">
        <v>2.4499999999999997E-2</v>
      </c>
      <c r="BE192" s="8">
        <v>2.4499999999999997E-2</v>
      </c>
      <c r="BF192" s="8">
        <v>2.4499999999999997E-2</v>
      </c>
      <c r="BG192" s="8">
        <v>2.4499999999999997E-2</v>
      </c>
      <c r="BJ192" s="8">
        <v>0.35</v>
      </c>
      <c r="BK192" s="8">
        <v>1</v>
      </c>
      <c r="BL192" s="8">
        <v>0.35</v>
      </c>
      <c r="BM192" s="8">
        <v>2.4499999999999997E-2</v>
      </c>
      <c r="BN192" s="23">
        <f t="shared" si="136"/>
        <v>0.35</v>
      </c>
      <c r="BO192" s="23">
        <f t="shared" ref="BO192:BQ192" si="192">BK192*BN192</f>
        <v>0.35</v>
      </c>
      <c r="BP192" s="23">
        <f t="shared" si="192"/>
        <v>0.12249999999999998</v>
      </c>
      <c r="BQ192" s="23">
        <f t="shared" si="192"/>
        <v>3.0012499999999991E-3</v>
      </c>
    </row>
    <row r="193" spans="1:69" ht="100" x14ac:dyDescent="0.35">
      <c r="A193" s="102" t="s">
        <v>15</v>
      </c>
      <c r="B193" s="86">
        <v>39</v>
      </c>
      <c r="C193" s="86" t="s">
        <v>4773</v>
      </c>
      <c r="D193" s="2" t="s">
        <v>1642</v>
      </c>
      <c r="E193" s="2" t="s">
        <v>1650</v>
      </c>
      <c r="F193" s="247"/>
      <c r="G193" s="71" t="s">
        <v>1661</v>
      </c>
      <c r="H193" s="71" t="s">
        <v>1730</v>
      </c>
      <c r="I193" s="71" t="s">
        <v>1731</v>
      </c>
      <c r="J193" s="71">
        <v>0.15</v>
      </c>
      <c r="K193" s="71">
        <v>12</v>
      </c>
      <c r="L193" s="101">
        <v>3</v>
      </c>
      <c r="M193" s="101">
        <v>3</v>
      </c>
      <c r="N193" s="120">
        <f t="shared" si="134"/>
        <v>1</v>
      </c>
      <c r="O193" s="120">
        <f t="shared" si="135"/>
        <v>0.25</v>
      </c>
      <c r="P193" s="71" t="s">
        <v>1729</v>
      </c>
      <c r="Q193" s="71" t="s">
        <v>1685</v>
      </c>
      <c r="R193" s="71">
        <v>49826590</v>
      </c>
      <c r="S193" s="71"/>
      <c r="T193" s="71">
        <v>49826590</v>
      </c>
      <c r="U193" s="71"/>
      <c r="V193" s="71"/>
      <c r="W193" s="101">
        <v>3</v>
      </c>
      <c r="X193" s="101">
        <v>3</v>
      </c>
      <c r="Y193" s="101">
        <v>3</v>
      </c>
      <c r="Z193" s="101">
        <v>3</v>
      </c>
      <c r="AA193" s="101">
        <v>3</v>
      </c>
      <c r="AB193" s="101">
        <v>6</v>
      </c>
      <c r="AC193" s="101">
        <v>9</v>
      </c>
      <c r="AD193" s="101">
        <v>12</v>
      </c>
      <c r="AE193" s="101">
        <v>3</v>
      </c>
      <c r="AF193" s="101"/>
      <c r="AG193" s="101"/>
      <c r="AH193" s="101"/>
      <c r="AI193" s="109">
        <v>3</v>
      </c>
      <c r="AJ193" s="109" t="s">
        <v>4450</v>
      </c>
      <c r="AK193" s="109" t="s">
        <v>4450</v>
      </c>
      <c r="AL193" s="109" t="s">
        <v>4450</v>
      </c>
      <c r="AM193" s="9" t="s">
        <v>3926</v>
      </c>
      <c r="AN193" s="9"/>
      <c r="AO193" s="9"/>
      <c r="AP193" s="9"/>
      <c r="AQ193" s="2">
        <v>1.8374999999999999E-2</v>
      </c>
      <c r="AR193" s="110">
        <v>1</v>
      </c>
      <c r="AS193" s="110" t="s">
        <v>4450</v>
      </c>
      <c r="AT193" s="110" t="s">
        <v>4450</v>
      </c>
      <c r="AU193" s="110" t="s">
        <v>4450</v>
      </c>
      <c r="AV193" s="110">
        <v>0.25</v>
      </c>
      <c r="AW193" s="110" t="s">
        <v>4450</v>
      </c>
      <c r="AX193" s="110" t="s">
        <v>4450</v>
      </c>
      <c r="AY193" s="110" t="s">
        <v>4450</v>
      </c>
      <c r="AZ193" s="8">
        <v>1.8374999999999999E-2</v>
      </c>
      <c r="BA193" s="8" t="s">
        <v>4450</v>
      </c>
      <c r="BB193" s="8" t="s">
        <v>4450</v>
      </c>
      <c r="BC193" s="8" t="s">
        <v>4450</v>
      </c>
      <c r="BD193" s="8">
        <v>1.8374999999999999E-2</v>
      </c>
      <c r="BE193" s="8">
        <v>1.8374999999999999E-2</v>
      </c>
      <c r="BF193" s="8">
        <v>1.8374999999999999E-2</v>
      </c>
      <c r="BG193" s="8">
        <v>1.8374999999999999E-2</v>
      </c>
      <c r="BJ193" s="8">
        <v>0.35</v>
      </c>
      <c r="BK193" s="8">
        <v>1</v>
      </c>
      <c r="BL193" s="8">
        <v>0.35</v>
      </c>
      <c r="BM193" s="8">
        <v>1.8374999999999999E-2</v>
      </c>
      <c r="BN193" s="23">
        <f t="shared" si="136"/>
        <v>0.35</v>
      </c>
      <c r="BO193" s="23">
        <f t="shared" ref="BO193:BQ193" si="193">BK193*BN193</f>
        <v>0.35</v>
      </c>
      <c r="BP193" s="23">
        <f t="shared" si="193"/>
        <v>0.12249999999999998</v>
      </c>
      <c r="BQ193" s="23">
        <f t="shared" si="193"/>
        <v>2.2509374999999995E-3</v>
      </c>
    </row>
    <row r="194" spans="1:69" ht="409.5" x14ac:dyDescent="0.35">
      <c r="A194" s="102" t="s">
        <v>15</v>
      </c>
      <c r="B194" s="86">
        <v>40</v>
      </c>
      <c r="C194" s="86" t="s">
        <v>4774</v>
      </c>
      <c r="D194" s="2" t="s">
        <v>1642</v>
      </c>
      <c r="E194" s="2" t="s">
        <v>1650</v>
      </c>
      <c r="F194" s="247"/>
      <c r="G194" s="71" t="s">
        <v>1661</v>
      </c>
      <c r="H194" s="71" t="s">
        <v>1732</v>
      </c>
      <c r="I194" s="71" t="s">
        <v>1733</v>
      </c>
      <c r="J194" s="71">
        <v>0.2</v>
      </c>
      <c r="K194" s="71">
        <v>12</v>
      </c>
      <c r="L194" s="101">
        <v>3</v>
      </c>
      <c r="M194" s="101">
        <v>3</v>
      </c>
      <c r="N194" s="120">
        <f t="shared" si="134"/>
        <v>1</v>
      </c>
      <c r="O194" s="120">
        <f t="shared" si="135"/>
        <v>0.25</v>
      </c>
      <c r="P194" s="71" t="s">
        <v>1729</v>
      </c>
      <c r="Q194" s="71" t="s">
        <v>1685</v>
      </c>
      <c r="R194" s="71">
        <v>296800000</v>
      </c>
      <c r="S194" s="71"/>
      <c r="T194" s="71">
        <v>296800000</v>
      </c>
      <c r="U194" s="71"/>
      <c r="V194" s="71"/>
      <c r="W194" s="101">
        <v>3</v>
      </c>
      <c r="X194" s="101">
        <v>3</v>
      </c>
      <c r="Y194" s="101">
        <v>3</v>
      </c>
      <c r="Z194" s="101">
        <v>3</v>
      </c>
      <c r="AA194" s="101">
        <v>3</v>
      </c>
      <c r="AB194" s="101">
        <v>6</v>
      </c>
      <c r="AC194" s="101">
        <v>9</v>
      </c>
      <c r="AD194" s="101">
        <v>12</v>
      </c>
      <c r="AE194" s="101">
        <v>3</v>
      </c>
      <c r="AF194" s="101"/>
      <c r="AG194" s="101"/>
      <c r="AH194" s="101"/>
      <c r="AI194" s="109">
        <v>3</v>
      </c>
      <c r="AJ194" s="109" t="s">
        <v>4450</v>
      </c>
      <c r="AK194" s="109" t="s">
        <v>4450</v>
      </c>
      <c r="AL194" s="109" t="s">
        <v>4450</v>
      </c>
      <c r="AM194" s="9" t="s">
        <v>3927</v>
      </c>
      <c r="AN194" s="9"/>
      <c r="AO194" s="9"/>
      <c r="AP194" s="9"/>
      <c r="AQ194" s="2">
        <v>2.4499999999999997E-2</v>
      </c>
      <c r="AR194" s="110">
        <v>1</v>
      </c>
      <c r="AS194" s="110" t="s">
        <v>4450</v>
      </c>
      <c r="AT194" s="110" t="s">
        <v>4450</v>
      </c>
      <c r="AU194" s="110" t="s">
        <v>4450</v>
      </c>
      <c r="AV194" s="110">
        <v>0.25</v>
      </c>
      <c r="AW194" s="110" t="s">
        <v>4450</v>
      </c>
      <c r="AX194" s="110" t="s">
        <v>4450</v>
      </c>
      <c r="AY194" s="110" t="s">
        <v>4450</v>
      </c>
      <c r="AZ194" s="8">
        <v>2.4499999999999997E-2</v>
      </c>
      <c r="BA194" s="8" t="s">
        <v>4450</v>
      </c>
      <c r="BB194" s="8" t="s">
        <v>4450</v>
      </c>
      <c r="BC194" s="8" t="s">
        <v>4450</v>
      </c>
      <c r="BD194" s="8">
        <v>2.4499999999999997E-2</v>
      </c>
      <c r="BE194" s="8">
        <v>2.4499999999999997E-2</v>
      </c>
      <c r="BF194" s="8">
        <v>2.4499999999999997E-2</v>
      </c>
      <c r="BG194" s="8">
        <v>2.4499999999999997E-2</v>
      </c>
      <c r="BJ194" s="8">
        <v>0.35</v>
      </c>
      <c r="BK194" s="8">
        <v>1</v>
      </c>
      <c r="BL194" s="8">
        <v>0.35</v>
      </c>
      <c r="BM194" s="8">
        <v>2.4499999999999997E-2</v>
      </c>
      <c r="BN194" s="23">
        <f t="shared" si="136"/>
        <v>0.35</v>
      </c>
      <c r="BO194" s="23">
        <f t="shared" ref="BO194:BQ194" si="194">BK194*BN194</f>
        <v>0.35</v>
      </c>
      <c r="BP194" s="23">
        <f t="shared" si="194"/>
        <v>0.12249999999999998</v>
      </c>
      <c r="BQ194" s="23">
        <f t="shared" si="194"/>
        <v>3.0012499999999991E-3</v>
      </c>
    </row>
    <row r="195" spans="1:69" ht="70" x14ac:dyDescent="0.35">
      <c r="A195" s="102" t="s">
        <v>15</v>
      </c>
      <c r="B195" s="86">
        <v>41</v>
      </c>
      <c r="C195" s="86" t="s">
        <v>4775</v>
      </c>
      <c r="D195" s="2" t="s">
        <v>1642</v>
      </c>
      <c r="E195" s="2" t="s">
        <v>1650</v>
      </c>
      <c r="F195" s="247"/>
      <c r="G195" s="71" t="s">
        <v>1661</v>
      </c>
      <c r="H195" s="71" t="s">
        <v>1734</v>
      </c>
      <c r="I195" s="71" t="s">
        <v>1735</v>
      </c>
      <c r="J195" s="71">
        <v>0.15</v>
      </c>
      <c r="K195" s="71">
        <v>12</v>
      </c>
      <c r="L195" s="101">
        <v>3</v>
      </c>
      <c r="M195" s="101">
        <v>3</v>
      </c>
      <c r="N195" s="120">
        <f t="shared" si="134"/>
        <v>1</v>
      </c>
      <c r="O195" s="120">
        <f t="shared" si="135"/>
        <v>0.25</v>
      </c>
      <c r="P195" s="71" t="s">
        <v>1729</v>
      </c>
      <c r="Q195" s="71" t="s">
        <v>1685</v>
      </c>
      <c r="R195" s="71">
        <v>39826590</v>
      </c>
      <c r="S195" s="71"/>
      <c r="T195" s="71">
        <v>39826590</v>
      </c>
      <c r="U195" s="71"/>
      <c r="V195" s="71"/>
      <c r="W195" s="101">
        <v>3</v>
      </c>
      <c r="X195" s="101">
        <v>3</v>
      </c>
      <c r="Y195" s="101">
        <v>3</v>
      </c>
      <c r="Z195" s="101">
        <v>3</v>
      </c>
      <c r="AA195" s="101">
        <v>3</v>
      </c>
      <c r="AB195" s="101">
        <v>6</v>
      </c>
      <c r="AC195" s="101">
        <v>9</v>
      </c>
      <c r="AD195" s="101">
        <v>12</v>
      </c>
      <c r="AE195" s="101">
        <v>3</v>
      </c>
      <c r="AF195" s="101"/>
      <c r="AG195" s="101"/>
      <c r="AH195" s="101"/>
      <c r="AI195" s="109">
        <v>3</v>
      </c>
      <c r="AJ195" s="109" t="s">
        <v>4450</v>
      </c>
      <c r="AK195" s="109" t="s">
        <v>4450</v>
      </c>
      <c r="AL195" s="109" t="s">
        <v>4450</v>
      </c>
      <c r="AM195" s="9" t="s">
        <v>3928</v>
      </c>
      <c r="AN195" s="9"/>
      <c r="AO195" s="9"/>
      <c r="AP195" s="9"/>
      <c r="AQ195" s="2">
        <v>1.8374999999999999E-2</v>
      </c>
      <c r="AR195" s="110">
        <v>1</v>
      </c>
      <c r="AS195" s="110" t="s">
        <v>4450</v>
      </c>
      <c r="AT195" s="110" t="s">
        <v>4450</v>
      </c>
      <c r="AU195" s="110" t="s">
        <v>4450</v>
      </c>
      <c r="AV195" s="110">
        <v>0.25</v>
      </c>
      <c r="AW195" s="110" t="s">
        <v>4450</v>
      </c>
      <c r="AX195" s="110" t="s">
        <v>4450</v>
      </c>
      <c r="AY195" s="110" t="s">
        <v>4450</v>
      </c>
      <c r="AZ195" s="8">
        <v>1.8374999999999999E-2</v>
      </c>
      <c r="BA195" s="8" t="s">
        <v>4450</v>
      </c>
      <c r="BB195" s="8" t="s">
        <v>4450</v>
      </c>
      <c r="BC195" s="8" t="s">
        <v>4450</v>
      </c>
      <c r="BD195" s="8">
        <v>1.8374999999999999E-2</v>
      </c>
      <c r="BE195" s="8">
        <v>1.8374999999999999E-2</v>
      </c>
      <c r="BF195" s="8">
        <v>1.8374999999999999E-2</v>
      </c>
      <c r="BG195" s="8">
        <v>1.8374999999999999E-2</v>
      </c>
      <c r="BJ195" s="8">
        <v>0.35</v>
      </c>
      <c r="BK195" s="8">
        <v>1</v>
      </c>
      <c r="BL195" s="8">
        <v>0.35</v>
      </c>
      <c r="BM195" s="8">
        <v>1.8374999999999999E-2</v>
      </c>
      <c r="BN195" s="23">
        <f t="shared" si="136"/>
        <v>0.35</v>
      </c>
      <c r="BO195" s="23">
        <f t="shared" ref="BO195:BQ195" si="195">BK195*BN195</f>
        <v>0.35</v>
      </c>
      <c r="BP195" s="23">
        <f t="shared" si="195"/>
        <v>0.12249999999999998</v>
      </c>
      <c r="BQ195" s="23">
        <f t="shared" si="195"/>
        <v>2.2509374999999995E-3</v>
      </c>
    </row>
    <row r="196" spans="1:69" ht="70" x14ac:dyDescent="0.35">
      <c r="A196" s="102" t="s">
        <v>15</v>
      </c>
      <c r="B196" s="86">
        <v>42</v>
      </c>
      <c r="C196" s="86" t="s">
        <v>4776</v>
      </c>
      <c r="D196" s="2" t="s">
        <v>1642</v>
      </c>
      <c r="E196" s="2" t="s">
        <v>1650</v>
      </c>
      <c r="F196" s="247"/>
      <c r="G196" s="71" t="s">
        <v>1661</v>
      </c>
      <c r="H196" s="71" t="s">
        <v>1736</v>
      </c>
      <c r="I196" s="71" t="s">
        <v>1737</v>
      </c>
      <c r="J196" s="71">
        <v>0.1</v>
      </c>
      <c r="K196" s="71">
        <v>12</v>
      </c>
      <c r="L196" s="101">
        <v>3</v>
      </c>
      <c r="M196" s="101">
        <v>3</v>
      </c>
      <c r="N196" s="120">
        <f t="shared" si="134"/>
        <v>1</v>
      </c>
      <c r="O196" s="120">
        <f t="shared" si="135"/>
        <v>0.25</v>
      </c>
      <c r="P196" s="71" t="s">
        <v>1729</v>
      </c>
      <c r="Q196" s="71" t="s">
        <v>1685</v>
      </c>
      <c r="R196" s="71">
        <v>42800000</v>
      </c>
      <c r="S196" s="71"/>
      <c r="T196" s="71">
        <v>42800000</v>
      </c>
      <c r="U196" s="71"/>
      <c r="V196" s="71"/>
      <c r="W196" s="101">
        <v>3</v>
      </c>
      <c r="X196" s="101">
        <v>3</v>
      </c>
      <c r="Y196" s="101">
        <v>3</v>
      </c>
      <c r="Z196" s="101">
        <v>3</v>
      </c>
      <c r="AA196" s="101">
        <v>3</v>
      </c>
      <c r="AB196" s="101">
        <v>6</v>
      </c>
      <c r="AC196" s="101">
        <v>9</v>
      </c>
      <c r="AD196" s="101">
        <v>12</v>
      </c>
      <c r="AE196" s="101">
        <v>3</v>
      </c>
      <c r="AF196" s="101"/>
      <c r="AG196" s="101"/>
      <c r="AH196" s="101"/>
      <c r="AI196" s="109">
        <v>3</v>
      </c>
      <c r="AJ196" s="109" t="s">
        <v>4450</v>
      </c>
      <c r="AK196" s="109" t="s">
        <v>4450</v>
      </c>
      <c r="AL196" s="109" t="s">
        <v>4450</v>
      </c>
      <c r="AM196" s="9" t="s">
        <v>3929</v>
      </c>
      <c r="AN196" s="9"/>
      <c r="AO196" s="9"/>
      <c r="AP196" s="9"/>
      <c r="AQ196" s="2">
        <v>1.2249999999999999E-2</v>
      </c>
      <c r="AR196" s="110">
        <v>1</v>
      </c>
      <c r="AS196" s="110" t="s">
        <v>4450</v>
      </c>
      <c r="AT196" s="110" t="s">
        <v>4450</v>
      </c>
      <c r="AU196" s="110" t="s">
        <v>4450</v>
      </c>
      <c r="AV196" s="110">
        <v>0.25</v>
      </c>
      <c r="AW196" s="110" t="s">
        <v>4450</v>
      </c>
      <c r="AX196" s="110" t="s">
        <v>4450</v>
      </c>
      <c r="AY196" s="110" t="s">
        <v>4450</v>
      </c>
      <c r="AZ196" s="8">
        <v>1.2249999999999999E-2</v>
      </c>
      <c r="BA196" s="8" t="s">
        <v>4450</v>
      </c>
      <c r="BB196" s="8" t="s">
        <v>4450</v>
      </c>
      <c r="BC196" s="8" t="s">
        <v>4450</v>
      </c>
      <c r="BD196" s="8">
        <v>1.2249999999999999E-2</v>
      </c>
      <c r="BE196" s="8">
        <v>1.2249999999999999E-2</v>
      </c>
      <c r="BF196" s="8">
        <v>1.2249999999999999E-2</v>
      </c>
      <c r="BG196" s="8">
        <v>1.2249999999999999E-2</v>
      </c>
      <c r="BJ196" s="8">
        <v>0.35</v>
      </c>
      <c r="BK196" s="8">
        <v>1</v>
      </c>
      <c r="BL196" s="8">
        <v>0.35</v>
      </c>
      <c r="BM196" s="8">
        <v>1.2249999999999999E-2</v>
      </c>
      <c r="BN196" s="23">
        <f t="shared" si="136"/>
        <v>0.35</v>
      </c>
      <c r="BO196" s="23">
        <f t="shared" ref="BO196:BQ196" si="196">BK196*BN196</f>
        <v>0.35</v>
      </c>
      <c r="BP196" s="23">
        <f t="shared" si="196"/>
        <v>0.12249999999999998</v>
      </c>
      <c r="BQ196" s="23">
        <f t="shared" si="196"/>
        <v>1.5006249999999996E-3</v>
      </c>
    </row>
    <row r="197" spans="1:69" ht="100" x14ac:dyDescent="0.35">
      <c r="A197" s="102" t="s">
        <v>15</v>
      </c>
      <c r="B197" s="86">
        <v>43</v>
      </c>
      <c r="C197" s="86" t="s">
        <v>4777</v>
      </c>
      <c r="D197" s="2" t="s">
        <v>1642</v>
      </c>
      <c r="E197" s="2" t="s">
        <v>1650</v>
      </c>
      <c r="F197" s="247"/>
      <c r="G197" s="71" t="s">
        <v>1661</v>
      </c>
      <c r="H197" s="71" t="s">
        <v>1738</v>
      </c>
      <c r="I197" s="71" t="s">
        <v>1739</v>
      </c>
      <c r="J197" s="71">
        <v>0.1</v>
      </c>
      <c r="K197" s="71">
        <v>12</v>
      </c>
      <c r="L197" s="101">
        <v>3</v>
      </c>
      <c r="M197" s="101">
        <v>3</v>
      </c>
      <c r="N197" s="120">
        <f t="shared" si="134"/>
        <v>1</v>
      </c>
      <c r="O197" s="120">
        <f t="shared" si="135"/>
        <v>0.25</v>
      </c>
      <c r="P197" s="71" t="s">
        <v>1729</v>
      </c>
      <c r="Q197" s="71" t="s">
        <v>1685</v>
      </c>
      <c r="R197" s="71">
        <v>38160000</v>
      </c>
      <c r="S197" s="71"/>
      <c r="T197" s="71">
        <v>38160000</v>
      </c>
      <c r="U197" s="71"/>
      <c r="V197" s="71"/>
      <c r="W197" s="101">
        <v>3</v>
      </c>
      <c r="X197" s="101">
        <v>3</v>
      </c>
      <c r="Y197" s="101">
        <v>3</v>
      </c>
      <c r="Z197" s="101">
        <v>3</v>
      </c>
      <c r="AA197" s="101">
        <v>3</v>
      </c>
      <c r="AB197" s="101">
        <v>6</v>
      </c>
      <c r="AC197" s="101">
        <v>9</v>
      </c>
      <c r="AD197" s="101">
        <v>12</v>
      </c>
      <c r="AE197" s="101">
        <v>3</v>
      </c>
      <c r="AF197" s="101"/>
      <c r="AG197" s="101"/>
      <c r="AH197" s="101"/>
      <c r="AI197" s="109">
        <v>3</v>
      </c>
      <c r="AJ197" s="109" t="s">
        <v>4450</v>
      </c>
      <c r="AK197" s="109" t="s">
        <v>4450</v>
      </c>
      <c r="AL197" s="109" t="s">
        <v>4450</v>
      </c>
      <c r="AM197" s="9" t="s">
        <v>3930</v>
      </c>
      <c r="AN197" s="9"/>
      <c r="AO197" s="9"/>
      <c r="AP197" s="9"/>
      <c r="AQ197" s="2">
        <v>1.2249999999999999E-2</v>
      </c>
      <c r="AR197" s="110">
        <v>1</v>
      </c>
      <c r="AS197" s="110" t="s">
        <v>4450</v>
      </c>
      <c r="AT197" s="110" t="s">
        <v>4450</v>
      </c>
      <c r="AU197" s="110" t="s">
        <v>4450</v>
      </c>
      <c r="AV197" s="110">
        <v>0.25</v>
      </c>
      <c r="AW197" s="110" t="s">
        <v>4450</v>
      </c>
      <c r="AX197" s="110" t="s">
        <v>4450</v>
      </c>
      <c r="AY197" s="110" t="s">
        <v>4450</v>
      </c>
      <c r="AZ197" s="8">
        <v>1.2249999999999999E-2</v>
      </c>
      <c r="BA197" s="8" t="s">
        <v>4450</v>
      </c>
      <c r="BB197" s="8" t="s">
        <v>4450</v>
      </c>
      <c r="BC197" s="8" t="s">
        <v>4450</v>
      </c>
      <c r="BD197" s="8">
        <v>1.2249999999999999E-2</v>
      </c>
      <c r="BE197" s="8">
        <v>1.2249999999999999E-2</v>
      </c>
      <c r="BF197" s="8">
        <v>1.2249999999999999E-2</v>
      </c>
      <c r="BG197" s="8">
        <v>1.2249999999999999E-2</v>
      </c>
      <c r="BJ197" s="8">
        <v>0.35</v>
      </c>
      <c r="BK197" s="8">
        <v>1</v>
      </c>
      <c r="BL197" s="8">
        <v>0.35</v>
      </c>
      <c r="BM197" s="8">
        <v>1.2249999999999999E-2</v>
      </c>
      <c r="BN197" s="23">
        <f t="shared" si="136"/>
        <v>0.35</v>
      </c>
      <c r="BO197" s="23">
        <f t="shared" ref="BO197:BQ197" si="197">BK197*BN197</f>
        <v>0.35</v>
      </c>
      <c r="BP197" s="23">
        <f t="shared" si="197"/>
        <v>0.12249999999999998</v>
      </c>
      <c r="BQ197" s="23">
        <f t="shared" si="197"/>
        <v>1.5006249999999996E-3</v>
      </c>
    </row>
    <row r="198" spans="1:69" ht="220" x14ac:dyDescent="0.35">
      <c r="A198" s="102" t="s">
        <v>15</v>
      </c>
      <c r="B198" s="86">
        <v>44</v>
      </c>
      <c r="C198" s="86" t="s">
        <v>4778</v>
      </c>
      <c r="D198" s="2" t="s">
        <v>1642</v>
      </c>
      <c r="E198" s="2" t="s">
        <v>1650</v>
      </c>
      <c r="F198" s="247"/>
      <c r="G198" s="71" t="s">
        <v>1661</v>
      </c>
      <c r="H198" s="71" t="s">
        <v>1740</v>
      </c>
      <c r="I198" s="71" t="s">
        <v>1741</v>
      </c>
      <c r="J198" s="71">
        <v>0.1</v>
      </c>
      <c r="K198" s="71">
        <v>12</v>
      </c>
      <c r="L198" s="101">
        <v>3</v>
      </c>
      <c r="M198" s="101">
        <v>3</v>
      </c>
      <c r="N198" s="120">
        <f t="shared" si="134"/>
        <v>1</v>
      </c>
      <c r="O198" s="120">
        <f t="shared" si="135"/>
        <v>0.25</v>
      </c>
      <c r="P198" s="71" t="s">
        <v>1729</v>
      </c>
      <c r="Q198" s="71" t="s">
        <v>1685</v>
      </c>
      <c r="R198" s="71">
        <v>25920000</v>
      </c>
      <c r="S198" s="71"/>
      <c r="T198" s="71">
        <v>25920000</v>
      </c>
      <c r="U198" s="71"/>
      <c r="V198" s="71"/>
      <c r="W198" s="101">
        <v>3</v>
      </c>
      <c r="X198" s="101">
        <v>3</v>
      </c>
      <c r="Y198" s="101">
        <v>3</v>
      </c>
      <c r="Z198" s="101">
        <v>3</v>
      </c>
      <c r="AA198" s="101">
        <v>3</v>
      </c>
      <c r="AB198" s="101">
        <v>6</v>
      </c>
      <c r="AC198" s="101">
        <v>9</v>
      </c>
      <c r="AD198" s="101">
        <v>12</v>
      </c>
      <c r="AE198" s="101">
        <v>3</v>
      </c>
      <c r="AF198" s="101"/>
      <c r="AG198" s="101"/>
      <c r="AH198" s="101"/>
      <c r="AI198" s="109">
        <v>3</v>
      </c>
      <c r="AJ198" s="109" t="s">
        <v>4450</v>
      </c>
      <c r="AK198" s="109" t="s">
        <v>4450</v>
      </c>
      <c r="AL198" s="109" t="s">
        <v>4450</v>
      </c>
      <c r="AM198" s="9" t="s">
        <v>3931</v>
      </c>
      <c r="AN198" s="9"/>
      <c r="AO198" s="9"/>
      <c r="AP198" s="9"/>
      <c r="AQ198" s="2">
        <v>1.2249999999999999E-2</v>
      </c>
      <c r="AR198" s="110">
        <v>1</v>
      </c>
      <c r="AS198" s="110" t="s">
        <v>4450</v>
      </c>
      <c r="AT198" s="110" t="s">
        <v>4450</v>
      </c>
      <c r="AU198" s="110" t="s">
        <v>4450</v>
      </c>
      <c r="AV198" s="110">
        <v>0.25</v>
      </c>
      <c r="AW198" s="110" t="s">
        <v>4450</v>
      </c>
      <c r="AX198" s="110" t="s">
        <v>4450</v>
      </c>
      <c r="AY198" s="110" t="s">
        <v>4450</v>
      </c>
      <c r="AZ198" s="8">
        <v>1.2249999999999999E-2</v>
      </c>
      <c r="BA198" s="8" t="s">
        <v>4450</v>
      </c>
      <c r="BB198" s="8" t="s">
        <v>4450</v>
      </c>
      <c r="BC198" s="8" t="s">
        <v>4450</v>
      </c>
      <c r="BD198" s="8">
        <v>1.2249999999999999E-2</v>
      </c>
      <c r="BE198" s="8">
        <v>1.2249999999999999E-2</v>
      </c>
      <c r="BF198" s="8">
        <v>1.2249999999999999E-2</v>
      </c>
      <c r="BG198" s="8">
        <v>1.2249999999999999E-2</v>
      </c>
      <c r="BJ198" s="8">
        <v>0.35</v>
      </c>
      <c r="BK198" s="8">
        <v>1</v>
      </c>
      <c r="BL198" s="8">
        <v>0.35</v>
      </c>
      <c r="BM198" s="8">
        <v>1.2249999999999999E-2</v>
      </c>
      <c r="BN198" s="23">
        <f t="shared" si="136"/>
        <v>0.35</v>
      </c>
      <c r="BO198" s="23">
        <f t="shared" ref="BO198:BQ198" si="198">BK198*BN198</f>
        <v>0.35</v>
      </c>
      <c r="BP198" s="23">
        <f t="shared" si="198"/>
        <v>0.12249999999999998</v>
      </c>
      <c r="BQ198" s="23">
        <f t="shared" si="198"/>
        <v>1.5006249999999996E-3</v>
      </c>
    </row>
    <row r="199" spans="1:69" ht="190" x14ac:dyDescent="0.35">
      <c r="A199" s="102" t="s">
        <v>15</v>
      </c>
      <c r="B199" s="86">
        <v>45</v>
      </c>
      <c r="C199" s="86" t="s">
        <v>4779</v>
      </c>
      <c r="D199" s="2" t="s">
        <v>1642</v>
      </c>
      <c r="E199" s="2" t="s">
        <v>1650</v>
      </c>
      <c r="F199" s="247"/>
      <c r="G199" s="71" t="s">
        <v>1663</v>
      </c>
      <c r="H199" s="71" t="s">
        <v>1744</v>
      </c>
      <c r="I199" s="71" t="s">
        <v>1745</v>
      </c>
      <c r="J199" s="71">
        <v>0.5</v>
      </c>
      <c r="K199" s="71">
        <v>12</v>
      </c>
      <c r="L199" s="101">
        <v>3</v>
      </c>
      <c r="M199" s="101">
        <v>3</v>
      </c>
      <c r="N199" s="120">
        <f t="shared" si="134"/>
        <v>1</v>
      </c>
      <c r="O199" s="120">
        <f t="shared" si="135"/>
        <v>0.25</v>
      </c>
      <c r="P199" s="71" t="s">
        <v>1729</v>
      </c>
      <c r="Q199" s="71" t="s">
        <v>1685</v>
      </c>
      <c r="R199" s="71">
        <v>38160000</v>
      </c>
      <c r="S199" s="71"/>
      <c r="T199" s="71">
        <v>38160000</v>
      </c>
      <c r="U199" s="71"/>
      <c r="V199" s="71"/>
      <c r="W199" s="101">
        <v>3</v>
      </c>
      <c r="X199" s="101">
        <v>3</v>
      </c>
      <c r="Y199" s="101">
        <v>3</v>
      </c>
      <c r="Z199" s="101">
        <v>3</v>
      </c>
      <c r="AA199" s="101">
        <v>3</v>
      </c>
      <c r="AB199" s="101">
        <v>6</v>
      </c>
      <c r="AC199" s="101">
        <v>9</v>
      </c>
      <c r="AD199" s="101">
        <v>12</v>
      </c>
      <c r="AE199" s="101">
        <v>3</v>
      </c>
      <c r="AF199" s="101"/>
      <c r="AG199" s="101"/>
      <c r="AH199" s="101"/>
      <c r="AI199" s="109">
        <v>3</v>
      </c>
      <c r="AJ199" s="109" t="s">
        <v>4450</v>
      </c>
      <c r="AK199" s="109" t="s">
        <v>4450</v>
      </c>
      <c r="AL199" s="109" t="s">
        <v>4450</v>
      </c>
      <c r="AM199" s="9" t="s">
        <v>3932</v>
      </c>
      <c r="AN199" s="9"/>
      <c r="AO199" s="9"/>
      <c r="AP199" s="9"/>
      <c r="AQ199" s="2">
        <v>3.4999999999999996E-2</v>
      </c>
      <c r="AR199" s="110">
        <v>1</v>
      </c>
      <c r="AS199" s="110" t="s">
        <v>4450</v>
      </c>
      <c r="AT199" s="110" t="s">
        <v>4450</v>
      </c>
      <c r="AU199" s="110" t="s">
        <v>4450</v>
      </c>
      <c r="AV199" s="110">
        <v>0.25</v>
      </c>
      <c r="AW199" s="110" t="s">
        <v>4450</v>
      </c>
      <c r="AX199" s="110" t="s">
        <v>4450</v>
      </c>
      <c r="AY199" s="110" t="s">
        <v>4450</v>
      </c>
      <c r="AZ199" s="8">
        <v>3.4999999999999996E-2</v>
      </c>
      <c r="BA199" s="8" t="s">
        <v>4450</v>
      </c>
      <c r="BB199" s="8" t="s">
        <v>4450</v>
      </c>
      <c r="BC199" s="8" t="s">
        <v>4450</v>
      </c>
      <c r="BD199" s="8">
        <v>3.4999999999999996E-2</v>
      </c>
      <c r="BE199" s="8">
        <v>3.4999999999999996E-2</v>
      </c>
      <c r="BF199" s="8">
        <v>3.4999999999999996E-2</v>
      </c>
      <c r="BG199" s="8">
        <v>3.4999999999999996E-2</v>
      </c>
      <c r="BJ199" s="8">
        <v>0.35</v>
      </c>
      <c r="BK199" s="8">
        <v>1</v>
      </c>
      <c r="BL199" s="8">
        <v>0.2</v>
      </c>
      <c r="BM199" s="8">
        <v>3.4999999999999996E-2</v>
      </c>
      <c r="BN199" s="23">
        <f t="shared" si="136"/>
        <v>0.35</v>
      </c>
      <c r="BO199" s="23">
        <f t="shared" ref="BO199:BQ199" si="199">BK199*BN199</f>
        <v>0.35</v>
      </c>
      <c r="BP199" s="23">
        <f t="shared" si="199"/>
        <v>6.9999999999999993E-2</v>
      </c>
      <c r="BQ199" s="23">
        <f t="shared" si="199"/>
        <v>2.4499999999999995E-3</v>
      </c>
    </row>
    <row r="200" spans="1:69" ht="250" x14ac:dyDescent="0.35">
      <c r="A200" s="102" t="s">
        <v>15</v>
      </c>
      <c r="B200" s="86">
        <v>46</v>
      </c>
      <c r="C200" s="86" t="s">
        <v>4780</v>
      </c>
      <c r="D200" s="2" t="s">
        <v>1642</v>
      </c>
      <c r="E200" s="2" t="s">
        <v>1650</v>
      </c>
      <c r="F200" s="247"/>
      <c r="G200" s="71" t="s">
        <v>1663</v>
      </c>
      <c r="H200" s="71" t="s">
        <v>1746</v>
      </c>
      <c r="I200" s="71" t="s">
        <v>1747</v>
      </c>
      <c r="J200" s="71">
        <v>0.5</v>
      </c>
      <c r="K200" s="71">
        <v>12</v>
      </c>
      <c r="L200" s="101">
        <v>3</v>
      </c>
      <c r="M200" s="101">
        <v>3</v>
      </c>
      <c r="N200" s="120">
        <f t="shared" si="134"/>
        <v>1</v>
      </c>
      <c r="O200" s="120">
        <f t="shared" si="135"/>
        <v>0.25</v>
      </c>
      <c r="P200" s="71" t="s">
        <v>1729</v>
      </c>
      <c r="Q200" s="71" t="s">
        <v>1685</v>
      </c>
      <c r="R200" s="71">
        <v>21840000</v>
      </c>
      <c r="S200" s="71"/>
      <c r="T200" s="71">
        <v>21840000</v>
      </c>
      <c r="U200" s="71"/>
      <c r="V200" s="71"/>
      <c r="W200" s="101">
        <v>3</v>
      </c>
      <c r="X200" s="101">
        <v>3</v>
      </c>
      <c r="Y200" s="101">
        <v>3</v>
      </c>
      <c r="Z200" s="101">
        <v>3</v>
      </c>
      <c r="AA200" s="101">
        <v>3</v>
      </c>
      <c r="AB200" s="101">
        <v>6</v>
      </c>
      <c r="AC200" s="101">
        <v>9</v>
      </c>
      <c r="AD200" s="101">
        <v>12</v>
      </c>
      <c r="AE200" s="101">
        <v>3</v>
      </c>
      <c r="AF200" s="101"/>
      <c r="AG200" s="101"/>
      <c r="AH200" s="101"/>
      <c r="AI200" s="109">
        <v>3</v>
      </c>
      <c r="AJ200" s="109" t="s">
        <v>4450</v>
      </c>
      <c r="AK200" s="109" t="s">
        <v>4450</v>
      </c>
      <c r="AL200" s="109" t="s">
        <v>4450</v>
      </c>
      <c r="AM200" s="9" t="s">
        <v>3933</v>
      </c>
      <c r="AN200" s="9"/>
      <c r="AO200" s="9"/>
      <c r="AP200" s="9"/>
      <c r="AQ200" s="2">
        <v>3.4999999999999996E-2</v>
      </c>
      <c r="AR200" s="110">
        <v>1</v>
      </c>
      <c r="AS200" s="110" t="s">
        <v>4450</v>
      </c>
      <c r="AT200" s="110" t="s">
        <v>4450</v>
      </c>
      <c r="AU200" s="110" t="s">
        <v>4450</v>
      </c>
      <c r="AV200" s="110">
        <v>0.25</v>
      </c>
      <c r="AW200" s="110" t="s">
        <v>4450</v>
      </c>
      <c r="AX200" s="110" t="s">
        <v>4450</v>
      </c>
      <c r="AY200" s="110" t="s">
        <v>4450</v>
      </c>
      <c r="AZ200" s="8">
        <v>3.4999999999999996E-2</v>
      </c>
      <c r="BA200" s="8" t="s">
        <v>4450</v>
      </c>
      <c r="BB200" s="8" t="s">
        <v>4450</v>
      </c>
      <c r="BC200" s="8" t="s">
        <v>4450</v>
      </c>
      <c r="BD200" s="8">
        <v>3.4999999999999996E-2</v>
      </c>
      <c r="BE200" s="8">
        <v>3.4999999999999996E-2</v>
      </c>
      <c r="BF200" s="8">
        <v>3.4999999999999996E-2</v>
      </c>
      <c r="BG200" s="8">
        <v>3.4999999999999996E-2</v>
      </c>
      <c r="BJ200" s="8">
        <v>0.35</v>
      </c>
      <c r="BK200" s="8">
        <v>1</v>
      </c>
      <c r="BL200" s="8">
        <v>0.2</v>
      </c>
      <c r="BM200" s="8">
        <v>3.4999999999999996E-2</v>
      </c>
      <c r="BN200" s="23">
        <f t="shared" si="136"/>
        <v>0.35</v>
      </c>
      <c r="BO200" s="23">
        <f t="shared" ref="BO200:BQ200" si="200">BK200*BN200</f>
        <v>0.35</v>
      </c>
      <c r="BP200" s="23">
        <f t="shared" si="200"/>
        <v>6.9999999999999993E-2</v>
      </c>
      <c r="BQ200" s="23">
        <f t="shared" si="200"/>
        <v>2.4499999999999995E-3</v>
      </c>
    </row>
    <row r="201" spans="1:69" ht="30" x14ac:dyDescent="0.35">
      <c r="A201" s="102" t="s">
        <v>15</v>
      </c>
      <c r="B201" s="86">
        <v>47</v>
      </c>
      <c r="C201" s="86" t="s">
        <v>4781</v>
      </c>
      <c r="D201" s="2" t="s">
        <v>1642</v>
      </c>
      <c r="E201" s="2" t="s">
        <v>1650</v>
      </c>
      <c r="F201" s="247"/>
      <c r="G201" s="71" t="s">
        <v>1665</v>
      </c>
      <c r="H201" s="71" t="s">
        <v>1748</v>
      </c>
      <c r="I201" s="71" t="s">
        <v>1749</v>
      </c>
      <c r="J201" s="71">
        <v>1</v>
      </c>
      <c r="K201" s="71">
        <v>12</v>
      </c>
      <c r="L201" s="101">
        <v>3</v>
      </c>
      <c r="M201" s="101">
        <v>3</v>
      </c>
      <c r="N201" s="120">
        <f t="shared" ref="N201:N264" si="201">IF(L201=0,"",IF(M201/L201&gt;1,1,M201/L201))</f>
        <v>1</v>
      </c>
      <c r="O201" s="120">
        <f t="shared" ref="O201:O264" si="202">M201/K201</f>
        <v>0.25</v>
      </c>
      <c r="P201" s="71" t="s">
        <v>1729</v>
      </c>
      <c r="Q201" s="71" t="s">
        <v>1685</v>
      </c>
      <c r="R201" s="71">
        <v>60000000</v>
      </c>
      <c r="S201" s="71"/>
      <c r="T201" s="71">
        <v>60000000</v>
      </c>
      <c r="U201" s="71"/>
      <c r="V201" s="71"/>
      <c r="W201" s="101">
        <v>3</v>
      </c>
      <c r="X201" s="101">
        <v>3</v>
      </c>
      <c r="Y201" s="101">
        <v>3</v>
      </c>
      <c r="Z201" s="101">
        <v>3</v>
      </c>
      <c r="AA201" s="101">
        <v>3</v>
      </c>
      <c r="AB201" s="101">
        <v>6</v>
      </c>
      <c r="AC201" s="101">
        <v>9</v>
      </c>
      <c r="AD201" s="101">
        <v>12</v>
      </c>
      <c r="AE201" s="101">
        <v>3</v>
      </c>
      <c r="AF201" s="101"/>
      <c r="AG201" s="101"/>
      <c r="AH201" s="101"/>
      <c r="AI201" s="109">
        <v>3</v>
      </c>
      <c r="AJ201" s="109" t="s">
        <v>4450</v>
      </c>
      <c r="AK201" s="109" t="s">
        <v>4450</v>
      </c>
      <c r="AL201" s="109" t="s">
        <v>4450</v>
      </c>
      <c r="AM201" s="9" t="s">
        <v>3934</v>
      </c>
      <c r="AN201" s="9"/>
      <c r="AO201" s="9"/>
      <c r="AP201" s="9"/>
      <c r="AQ201" s="2">
        <v>3.4999999999999996E-2</v>
      </c>
      <c r="AR201" s="110">
        <v>1</v>
      </c>
      <c r="AS201" s="110" t="s">
        <v>4450</v>
      </c>
      <c r="AT201" s="110" t="s">
        <v>4450</v>
      </c>
      <c r="AU201" s="110" t="s">
        <v>4450</v>
      </c>
      <c r="AV201" s="110">
        <v>0.25</v>
      </c>
      <c r="AW201" s="110" t="s">
        <v>4450</v>
      </c>
      <c r="AX201" s="110" t="s">
        <v>4450</v>
      </c>
      <c r="AY201" s="110" t="s">
        <v>4450</v>
      </c>
      <c r="AZ201" s="8">
        <v>3.4999999999999996E-2</v>
      </c>
      <c r="BA201" s="8" t="s">
        <v>4450</v>
      </c>
      <c r="BB201" s="8" t="s">
        <v>4450</v>
      </c>
      <c r="BC201" s="8" t="s">
        <v>4450</v>
      </c>
      <c r="BD201" s="8">
        <v>3.4999999999999996E-2</v>
      </c>
      <c r="BE201" s="8">
        <v>3.4999999999999996E-2</v>
      </c>
      <c r="BF201" s="8">
        <v>3.4999999999999996E-2</v>
      </c>
      <c r="BG201" s="8">
        <v>3.4999999999999996E-2</v>
      </c>
      <c r="BJ201" s="8">
        <v>0.35</v>
      </c>
      <c r="BK201" s="8">
        <v>1</v>
      </c>
      <c r="BL201" s="8">
        <v>0.1</v>
      </c>
      <c r="BM201" s="8">
        <v>3.4999999999999996E-2</v>
      </c>
      <c r="BN201" s="23">
        <f t="shared" ref="BN201:BN264" si="203">BJ201</f>
        <v>0.35</v>
      </c>
      <c r="BO201" s="23">
        <f t="shared" ref="BO201:BQ201" si="204">BK201*BN201</f>
        <v>0.35</v>
      </c>
      <c r="BP201" s="23">
        <f t="shared" si="204"/>
        <v>3.4999999999999996E-2</v>
      </c>
      <c r="BQ201" s="23">
        <f t="shared" si="204"/>
        <v>1.2249999999999997E-3</v>
      </c>
    </row>
    <row r="202" spans="1:69" ht="190" x14ac:dyDescent="0.35">
      <c r="A202" s="102" t="s">
        <v>15</v>
      </c>
      <c r="B202" s="86">
        <v>48</v>
      </c>
      <c r="C202" s="86" t="s">
        <v>4782</v>
      </c>
      <c r="D202" s="2" t="s">
        <v>1642</v>
      </c>
      <c r="E202" s="2" t="s">
        <v>1650</v>
      </c>
      <c r="F202" s="247"/>
      <c r="G202" s="71" t="s">
        <v>1667</v>
      </c>
      <c r="H202" s="71" t="s">
        <v>1750</v>
      </c>
      <c r="I202" s="71" t="s">
        <v>1751</v>
      </c>
      <c r="J202" s="71">
        <v>0.3</v>
      </c>
      <c r="K202" s="71">
        <v>12</v>
      </c>
      <c r="L202" s="101">
        <v>3</v>
      </c>
      <c r="M202" s="101">
        <v>3</v>
      </c>
      <c r="N202" s="120">
        <f t="shared" si="201"/>
        <v>1</v>
      </c>
      <c r="O202" s="120">
        <f t="shared" si="202"/>
        <v>0.25</v>
      </c>
      <c r="P202" s="71" t="s">
        <v>1729</v>
      </c>
      <c r="Q202" s="71" t="s">
        <v>1685</v>
      </c>
      <c r="R202" s="71">
        <v>62400000</v>
      </c>
      <c r="S202" s="71"/>
      <c r="T202" s="71">
        <v>62400000</v>
      </c>
      <c r="U202" s="71"/>
      <c r="V202" s="71"/>
      <c r="W202" s="101">
        <v>3</v>
      </c>
      <c r="X202" s="101">
        <v>3</v>
      </c>
      <c r="Y202" s="101">
        <v>3</v>
      </c>
      <c r="Z202" s="101">
        <v>3</v>
      </c>
      <c r="AA202" s="101">
        <v>3</v>
      </c>
      <c r="AB202" s="101">
        <v>6</v>
      </c>
      <c r="AC202" s="101">
        <v>9</v>
      </c>
      <c r="AD202" s="101">
        <v>12</v>
      </c>
      <c r="AE202" s="101">
        <v>3</v>
      </c>
      <c r="AF202" s="101"/>
      <c r="AG202" s="101"/>
      <c r="AH202" s="101"/>
      <c r="AI202" s="109">
        <v>3</v>
      </c>
      <c r="AJ202" s="109" t="s">
        <v>4450</v>
      </c>
      <c r="AK202" s="109" t="s">
        <v>4450</v>
      </c>
      <c r="AL202" s="109" t="s">
        <v>4450</v>
      </c>
      <c r="AM202" s="9" t="s">
        <v>3935</v>
      </c>
      <c r="AN202" s="9"/>
      <c r="AO202" s="9"/>
      <c r="AP202" s="9"/>
      <c r="AQ202" s="2">
        <v>3.6749999999999998E-2</v>
      </c>
      <c r="AR202" s="110">
        <v>1</v>
      </c>
      <c r="AS202" s="110" t="s">
        <v>4450</v>
      </c>
      <c r="AT202" s="110" t="s">
        <v>4450</v>
      </c>
      <c r="AU202" s="110" t="s">
        <v>4450</v>
      </c>
      <c r="AV202" s="110">
        <v>0.25</v>
      </c>
      <c r="AW202" s="110" t="s">
        <v>4450</v>
      </c>
      <c r="AX202" s="110" t="s">
        <v>4450</v>
      </c>
      <c r="AY202" s="110" t="s">
        <v>4450</v>
      </c>
      <c r="AZ202" s="8">
        <v>3.6749999999999998E-2</v>
      </c>
      <c r="BA202" s="8" t="s">
        <v>4450</v>
      </c>
      <c r="BB202" s="8" t="s">
        <v>4450</v>
      </c>
      <c r="BC202" s="8" t="s">
        <v>4450</v>
      </c>
      <c r="BD202" s="8">
        <v>3.6749999999999998E-2</v>
      </c>
      <c r="BE202" s="8">
        <v>3.6749999999999998E-2</v>
      </c>
      <c r="BF202" s="8">
        <v>3.6749999999999998E-2</v>
      </c>
      <c r="BG202" s="8">
        <v>3.6749999999999998E-2</v>
      </c>
      <c r="BJ202" s="8">
        <v>0.35</v>
      </c>
      <c r="BK202" s="8">
        <v>1</v>
      </c>
      <c r="BL202" s="8">
        <v>0.35</v>
      </c>
      <c r="BM202" s="8">
        <v>3.6749999999999998E-2</v>
      </c>
      <c r="BN202" s="23">
        <f t="shared" si="203"/>
        <v>0.35</v>
      </c>
      <c r="BO202" s="23">
        <f t="shared" ref="BO202:BQ202" si="205">BK202*BN202</f>
        <v>0.35</v>
      </c>
      <c r="BP202" s="23">
        <f t="shared" si="205"/>
        <v>0.12249999999999998</v>
      </c>
      <c r="BQ202" s="23">
        <f t="shared" si="205"/>
        <v>4.5018749999999989E-3</v>
      </c>
    </row>
    <row r="203" spans="1:69" ht="60" x14ac:dyDescent="0.35">
      <c r="A203" s="102" t="s">
        <v>15</v>
      </c>
      <c r="B203" s="86">
        <v>49</v>
      </c>
      <c r="C203" s="86" t="s">
        <v>4783</v>
      </c>
      <c r="D203" s="2" t="s">
        <v>1642</v>
      </c>
      <c r="E203" s="2" t="s">
        <v>1650</v>
      </c>
      <c r="F203" s="247"/>
      <c r="G203" s="71" t="s">
        <v>1667</v>
      </c>
      <c r="H203" s="71" t="s">
        <v>1765</v>
      </c>
      <c r="I203" s="71" t="s">
        <v>1766</v>
      </c>
      <c r="J203" s="71">
        <v>0.3</v>
      </c>
      <c r="K203" s="71">
        <v>12</v>
      </c>
      <c r="L203" s="101">
        <v>3</v>
      </c>
      <c r="M203" s="101">
        <v>3</v>
      </c>
      <c r="N203" s="120">
        <f t="shared" si="201"/>
        <v>1</v>
      </c>
      <c r="O203" s="120">
        <f t="shared" si="202"/>
        <v>0.25</v>
      </c>
      <c r="P203" s="71" t="s">
        <v>1729</v>
      </c>
      <c r="Q203" s="71" t="s">
        <v>1685</v>
      </c>
      <c r="R203" s="71">
        <v>55200000</v>
      </c>
      <c r="S203" s="71"/>
      <c r="T203" s="71">
        <v>55200000</v>
      </c>
      <c r="U203" s="71"/>
      <c r="V203" s="71"/>
      <c r="W203" s="101">
        <v>3</v>
      </c>
      <c r="X203" s="101">
        <v>3</v>
      </c>
      <c r="Y203" s="101">
        <v>3</v>
      </c>
      <c r="Z203" s="101">
        <v>3</v>
      </c>
      <c r="AA203" s="101">
        <v>3</v>
      </c>
      <c r="AB203" s="101">
        <v>6</v>
      </c>
      <c r="AC203" s="101">
        <v>9</v>
      </c>
      <c r="AD203" s="101">
        <v>12</v>
      </c>
      <c r="AE203" s="101">
        <v>3</v>
      </c>
      <c r="AF203" s="101"/>
      <c r="AG203" s="101"/>
      <c r="AH203" s="101"/>
      <c r="AI203" s="109">
        <v>3</v>
      </c>
      <c r="AJ203" s="109" t="s">
        <v>4450</v>
      </c>
      <c r="AK203" s="109" t="s">
        <v>4450</v>
      </c>
      <c r="AL203" s="109" t="s">
        <v>4450</v>
      </c>
      <c r="AM203" s="9" t="s">
        <v>3936</v>
      </c>
      <c r="AN203" s="9"/>
      <c r="AO203" s="9"/>
      <c r="AP203" s="9"/>
      <c r="AQ203" s="2">
        <v>3.6749999999999998E-2</v>
      </c>
      <c r="AR203" s="110">
        <v>1</v>
      </c>
      <c r="AS203" s="110" t="s">
        <v>4450</v>
      </c>
      <c r="AT203" s="110" t="s">
        <v>4450</v>
      </c>
      <c r="AU203" s="110" t="s">
        <v>4450</v>
      </c>
      <c r="AV203" s="110">
        <v>0.25</v>
      </c>
      <c r="AW203" s="110" t="s">
        <v>4450</v>
      </c>
      <c r="AX203" s="110" t="s">
        <v>4450</v>
      </c>
      <c r="AY203" s="110" t="s">
        <v>4450</v>
      </c>
      <c r="AZ203" s="8">
        <v>3.6749999999999998E-2</v>
      </c>
      <c r="BA203" s="8" t="s">
        <v>4450</v>
      </c>
      <c r="BB203" s="8" t="s">
        <v>4450</v>
      </c>
      <c r="BC203" s="8" t="s">
        <v>4450</v>
      </c>
      <c r="BD203" s="8">
        <v>3.6749999999999998E-2</v>
      </c>
      <c r="BE203" s="8">
        <v>3.6749999999999998E-2</v>
      </c>
      <c r="BF203" s="8">
        <v>3.6749999999999998E-2</v>
      </c>
      <c r="BG203" s="8">
        <v>3.6749999999999998E-2</v>
      </c>
      <c r="BJ203" s="8">
        <v>0.35</v>
      </c>
      <c r="BK203" s="8">
        <v>1</v>
      </c>
      <c r="BL203" s="8">
        <v>0.35</v>
      </c>
      <c r="BM203" s="8">
        <v>3.6749999999999998E-2</v>
      </c>
      <c r="BN203" s="23">
        <f t="shared" si="203"/>
        <v>0.35</v>
      </c>
      <c r="BO203" s="23">
        <f t="shared" ref="BO203:BQ203" si="206">BK203*BN203</f>
        <v>0.35</v>
      </c>
      <c r="BP203" s="23">
        <f t="shared" si="206"/>
        <v>0.12249999999999998</v>
      </c>
      <c r="BQ203" s="23">
        <f t="shared" si="206"/>
        <v>4.5018749999999989E-3</v>
      </c>
    </row>
    <row r="204" spans="1:69" ht="190" x14ac:dyDescent="0.35">
      <c r="A204" s="102" t="s">
        <v>15</v>
      </c>
      <c r="B204" s="86">
        <v>50</v>
      </c>
      <c r="C204" s="86" t="s">
        <v>4784</v>
      </c>
      <c r="D204" s="2" t="s">
        <v>1642</v>
      </c>
      <c r="E204" s="2" t="s">
        <v>1650</v>
      </c>
      <c r="F204" s="247"/>
      <c r="G204" s="71" t="s">
        <v>1667</v>
      </c>
      <c r="H204" s="71" t="s">
        <v>1767</v>
      </c>
      <c r="I204" s="71" t="s">
        <v>1768</v>
      </c>
      <c r="J204" s="71">
        <v>0.2</v>
      </c>
      <c r="K204" s="71">
        <v>12</v>
      </c>
      <c r="L204" s="101">
        <v>3</v>
      </c>
      <c r="M204" s="101">
        <v>3</v>
      </c>
      <c r="N204" s="120">
        <f t="shared" si="201"/>
        <v>1</v>
      </c>
      <c r="O204" s="120">
        <f t="shared" si="202"/>
        <v>0.25</v>
      </c>
      <c r="P204" s="71" t="s">
        <v>759</v>
      </c>
      <c r="Q204" s="71" t="s">
        <v>1685</v>
      </c>
      <c r="R204" s="71">
        <v>0</v>
      </c>
      <c r="S204" s="71"/>
      <c r="T204" s="71"/>
      <c r="U204" s="71"/>
      <c r="V204" s="71"/>
      <c r="W204" s="101">
        <v>3</v>
      </c>
      <c r="X204" s="101">
        <v>3</v>
      </c>
      <c r="Y204" s="101">
        <v>3</v>
      </c>
      <c r="Z204" s="101">
        <v>3</v>
      </c>
      <c r="AA204" s="101">
        <v>3</v>
      </c>
      <c r="AB204" s="101">
        <v>6</v>
      </c>
      <c r="AC204" s="101">
        <v>9</v>
      </c>
      <c r="AD204" s="101">
        <v>12</v>
      </c>
      <c r="AE204" s="101">
        <v>3</v>
      </c>
      <c r="AF204" s="101"/>
      <c r="AG204" s="101"/>
      <c r="AH204" s="101"/>
      <c r="AI204" s="109">
        <v>3</v>
      </c>
      <c r="AJ204" s="109" t="s">
        <v>4450</v>
      </c>
      <c r="AK204" s="109" t="s">
        <v>4450</v>
      </c>
      <c r="AL204" s="109" t="s">
        <v>4450</v>
      </c>
      <c r="AM204" s="9" t="s">
        <v>3937</v>
      </c>
      <c r="AN204" s="9"/>
      <c r="AO204" s="9"/>
      <c r="AP204" s="9"/>
      <c r="AQ204" s="2">
        <v>2.4499999999999997E-2</v>
      </c>
      <c r="AR204" s="110">
        <v>1</v>
      </c>
      <c r="AS204" s="110" t="s">
        <v>4450</v>
      </c>
      <c r="AT204" s="110" t="s">
        <v>4450</v>
      </c>
      <c r="AU204" s="110" t="s">
        <v>4450</v>
      </c>
      <c r="AV204" s="110">
        <v>0.25</v>
      </c>
      <c r="AW204" s="110" t="s">
        <v>4450</v>
      </c>
      <c r="AX204" s="110" t="s">
        <v>4450</v>
      </c>
      <c r="AY204" s="110" t="s">
        <v>4450</v>
      </c>
      <c r="AZ204" s="8">
        <v>2.4499999999999997E-2</v>
      </c>
      <c r="BA204" s="8" t="s">
        <v>4450</v>
      </c>
      <c r="BB204" s="8" t="s">
        <v>4450</v>
      </c>
      <c r="BC204" s="8" t="s">
        <v>4450</v>
      </c>
      <c r="BD204" s="8">
        <v>2.4499999999999997E-2</v>
      </c>
      <c r="BE204" s="8">
        <v>2.4499999999999997E-2</v>
      </c>
      <c r="BF204" s="8">
        <v>2.4499999999999997E-2</v>
      </c>
      <c r="BG204" s="8">
        <v>2.4499999999999997E-2</v>
      </c>
      <c r="BJ204" s="8">
        <v>0.35</v>
      </c>
      <c r="BK204" s="8">
        <v>1</v>
      </c>
      <c r="BL204" s="8">
        <v>0.35</v>
      </c>
      <c r="BM204" s="8">
        <v>2.4499999999999997E-2</v>
      </c>
      <c r="BN204" s="23">
        <f t="shared" si="203"/>
        <v>0.35</v>
      </c>
      <c r="BO204" s="23">
        <f t="shared" ref="BO204:BQ204" si="207">BK204*BN204</f>
        <v>0.35</v>
      </c>
      <c r="BP204" s="23">
        <f t="shared" si="207"/>
        <v>0.12249999999999998</v>
      </c>
      <c r="BQ204" s="23">
        <f t="shared" si="207"/>
        <v>3.0012499999999991E-3</v>
      </c>
    </row>
    <row r="205" spans="1:69" ht="190" x14ac:dyDescent="0.35">
      <c r="A205" s="102" t="s">
        <v>15</v>
      </c>
      <c r="B205" s="86">
        <v>51</v>
      </c>
      <c r="C205" s="86" t="s">
        <v>4785</v>
      </c>
      <c r="D205" s="2" t="s">
        <v>1642</v>
      </c>
      <c r="E205" s="2" t="s">
        <v>1650</v>
      </c>
      <c r="F205" s="247"/>
      <c r="G205" s="71" t="s">
        <v>1667</v>
      </c>
      <c r="H205" s="71" t="s">
        <v>1769</v>
      </c>
      <c r="I205" s="71" t="s">
        <v>1770</v>
      </c>
      <c r="J205" s="71">
        <v>0.2</v>
      </c>
      <c r="K205" s="71">
        <v>12</v>
      </c>
      <c r="L205" s="101">
        <v>3</v>
      </c>
      <c r="M205" s="101">
        <v>3</v>
      </c>
      <c r="N205" s="120">
        <f t="shared" si="201"/>
        <v>1</v>
      </c>
      <c r="O205" s="120">
        <f t="shared" si="202"/>
        <v>0.25</v>
      </c>
      <c r="P205" s="71" t="s">
        <v>1729</v>
      </c>
      <c r="Q205" s="71" t="s">
        <v>1685</v>
      </c>
      <c r="R205" s="71">
        <v>0</v>
      </c>
      <c r="S205" s="71"/>
      <c r="T205" s="71"/>
      <c r="U205" s="71"/>
      <c r="V205" s="71"/>
      <c r="W205" s="101">
        <v>3</v>
      </c>
      <c r="X205" s="101">
        <v>3</v>
      </c>
      <c r="Y205" s="101">
        <v>3</v>
      </c>
      <c r="Z205" s="101">
        <v>3</v>
      </c>
      <c r="AA205" s="101">
        <v>3</v>
      </c>
      <c r="AB205" s="101">
        <v>6</v>
      </c>
      <c r="AC205" s="101">
        <v>9</v>
      </c>
      <c r="AD205" s="101">
        <v>12</v>
      </c>
      <c r="AE205" s="101">
        <v>3</v>
      </c>
      <c r="AF205" s="101"/>
      <c r="AG205" s="101"/>
      <c r="AH205" s="101"/>
      <c r="AI205" s="109">
        <v>3</v>
      </c>
      <c r="AJ205" s="109" t="s">
        <v>4450</v>
      </c>
      <c r="AK205" s="109" t="s">
        <v>4450</v>
      </c>
      <c r="AL205" s="109" t="s">
        <v>4450</v>
      </c>
      <c r="AM205" s="9" t="s">
        <v>3938</v>
      </c>
      <c r="AN205" s="9"/>
      <c r="AO205" s="9"/>
      <c r="AP205" s="9"/>
      <c r="AQ205" s="2">
        <v>2.4499999999999997E-2</v>
      </c>
      <c r="AR205" s="110">
        <v>1</v>
      </c>
      <c r="AS205" s="110" t="s">
        <v>4450</v>
      </c>
      <c r="AT205" s="110" t="s">
        <v>4450</v>
      </c>
      <c r="AU205" s="110" t="s">
        <v>4450</v>
      </c>
      <c r="AV205" s="110">
        <v>0.25</v>
      </c>
      <c r="AW205" s="110" t="s">
        <v>4450</v>
      </c>
      <c r="AX205" s="110" t="s">
        <v>4450</v>
      </c>
      <c r="AY205" s="110" t="s">
        <v>4450</v>
      </c>
      <c r="AZ205" s="8">
        <v>2.4499999999999997E-2</v>
      </c>
      <c r="BA205" s="8" t="s">
        <v>4450</v>
      </c>
      <c r="BB205" s="8" t="s">
        <v>4450</v>
      </c>
      <c r="BC205" s="8" t="s">
        <v>4450</v>
      </c>
      <c r="BD205" s="8">
        <v>2.4499999999999997E-2</v>
      </c>
      <c r="BE205" s="8">
        <v>2.4499999999999997E-2</v>
      </c>
      <c r="BF205" s="8">
        <v>2.4499999999999997E-2</v>
      </c>
      <c r="BG205" s="8">
        <v>2.4499999999999997E-2</v>
      </c>
      <c r="BJ205" s="8">
        <v>0.35</v>
      </c>
      <c r="BK205" s="8">
        <v>1</v>
      </c>
      <c r="BL205" s="8">
        <v>0.35</v>
      </c>
      <c r="BM205" s="8">
        <v>2.4499999999999997E-2</v>
      </c>
      <c r="BN205" s="23">
        <f t="shared" si="203"/>
        <v>0.35</v>
      </c>
      <c r="BO205" s="23">
        <f t="shared" ref="BO205:BQ205" si="208">BK205*BN205</f>
        <v>0.35</v>
      </c>
      <c r="BP205" s="23">
        <f t="shared" si="208"/>
        <v>0.12249999999999998</v>
      </c>
      <c r="BQ205" s="23">
        <f t="shared" si="208"/>
        <v>3.0012499999999991E-3</v>
      </c>
    </row>
    <row r="206" spans="1:69" ht="20" x14ac:dyDescent="0.35">
      <c r="A206" s="102" t="s">
        <v>15</v>
      </c>
      <c r="B206" s="86">
        <v>52</v>
      </c>
      <c r="C206" s="86" t="s">
        <v>4786</v>
      </c>
      <c r="D206" s="2" t="s">
        <v>1640</v>
      </c>
      <c r="E206" s="2" t="s">
        <v>1649</v>
      </c>
      <c r="F206" s="247"/>
      <c r="G206" s="71" t="s">
        <v>1659</v>
      </c>
      <c r="H206" s="71" t="s">
        <v>1763</v>
      </c>
      <c r="I206" s="71" t="s">
        <v>2161</v>
      </c>
      <c r="J206" s="71">
        <v>0.1</v>
      </c>
      <c r="K206" s="71">
        <v>2</v>
      </c>
      <c r="L206" s="101">
        <v>1</v>
      </c>
      <c r="M206" s="101">
        <v>1</v>
      </c>
      <c r="N206" s="120">
        <f t="shared" si="201"/>
        <v>1</v>
      </c>
      <c r="O206" s="120">
        <f t="shared" si="202"/>
        <v>0.5</v>
      </c>
      <c r="P206" s="71" t="s">
        <v>1764</v>
      </c>
      <c r="Q206" s="71" t="s">
        <v>1685</v>
      </c>
      <c r="R206" s="71">
        <v>0</v>
      </c>
      <c r="S206" s="71"/>
      <c r="T206" s="71"/>
      <c r="U206" s="71"/>
      <c r="V206" s="71"/>
      <c r="W206" s="101">
        <v>1</v>
      </c>
      <c r="X206" s="101">
        <v>0</v>
      </c>
      <c r="Y206" s="101">
        <v>1</v>
      </c>
      <c r="Z206" s="101">
        <v>0</v>
      </c>
      <c r="AA206" s="101">
        <v>1</v>
      </c>
      <c r="AB206" s="101">
        <v>1</v>
      </c>
      <c r="AC206" s="101">
        <v>2</v>
      </c>
      <c r="AD206" s="101">
        <v>2</v>
      </c>
      <c r="AE206" s="101">
        <v>1</v>
      </c>
      <c r="AF206" s="101"/>
      <c r="AG206" s="101"/>
      <c r="AH206" s="101"/>
      <c r="AI206" s="109">
        <v>1</v>
      </c>
      <c r="AJ206" s="109" t="s">
        <v>4450</v>
      </c>
      <c r="AK206" s="109" t="s">
        <v>4450</v>
      </c>
      <c r="AL206" s="109" t="s">
        <v>4450</v>
      </c>
      <c r="AM206" s="9" t="s">
        <v>3939</v>
      </c>
      <c r="AN206" s="9"/>
      <c r="AO206" s="9"/>
      <c r="AP206" s="9"/>
      <c r="AQ206" s="2">
        <v>1.1000000000000003E-2</v>
      </c>
      <c r="AR206" s="110">
        <v>1</v>
      </c>
      <c r="AS206" s="110" t="s">
        <v>4450</v>
      </c>
      <c r="AT206" s="110" t="s">
        <v>4450</v>
      </c>
      <c r="AU206" s="110" t="s">
        <v>4450</v>
      </c>
      <c r="AV206" s="110">
        <v>0.5</v>
      </c>
      <c r="AW206" s="110" t="s">
        <v>4450</v>
      </c>
      <c r="AX206" s="110" t="s">
        <v>4450</v>
      </c>
      <c r="AY206" s="110" t="s">
        <v>4450</v>
      </c>
      <c r="AZ206" s="8">
        <v>1.1000000000000003E-2</v>
      </c>
      <c r="BA206" s="8" t="s">
        <v>4450</v>
      </c>
      <c r="BB206" s="8" t="s">
        <v>4450</v>
      </c>
      <c r="BC206" s="8" t="s">
        <v>4450</v>
      </c>
      <c r="BD206" s="8">
        <v>1.1000000000000003E-2</v>
      </c>
      <c r="BE206" s="8" t="s">
        <v>4450</v>
      </c>
      <c r="BF206" s="8">
        <v>1.1000000000000003E-2</v>
      </c>
      <c r="BG206" s="8" t="s">
        <v>4450</v>
      </c>
      <c r="BJ206" s="8">
        <v>0.55000000000000004</v>
      </c>
      <c r="BK206" s="8">
        <v>1</v>
      </c>
      <c r="BL206" s="8">
        <v>0.2</v>
      </c>
      <c r="BM206" s="8">
        <v>1.1000000000000003E-2</v>
      </c>
      <c r="BN206" s="23">
        <f t="shared" si="203"/>
        <v>0.55000000000000004</v>
      </c>
      <c r="BO206" s="23">
        <f t="shared" ref="BO206:BQ206" si="209">BK206*BN206</f>
        <v>0.55000000000000004</v>
      </c>
      <c r="BP206" s="23">
        <f t="shared" si="209"/>
        <v>0.11000000000000001</v>
      </c>
      <c r="BQ206" s="23">
        <f t="shared" si="209"/>
        <v>1.2100000000000006E-3</v>
      </c>
    </row>
    <row r="207" spans="1:69" ht="20" x14ac:dyDescent="0.35">
      <c r="A207" s="102" t="s">
        <v>17</v>
      </c>
      <c r="B207" s="86">
        <v>1</v>
      </c>
      <c r="C207" s="86" t="s">
        <v>4509</v>
      </c>
      <c r="D207" s="2" t="s">
        <v>3584</v>
      </c>
      <c r="E207" s="2" t="s">
        <v>3162</v>
      </c>
      <c r="F207" s="243" t="s">
        <v>477</v>
      </c>
      <c r="G207" s="71" t="s">
        <v>3166</v>
      </c>
      <c r="H207" s="71" t="s">
        <v>3522</v>
      </c>
      <c r="I207" s="71" t="s">
        <v>854</v>
      </c>
      <c r="J207" s="71">
        <v>1</v>
      </c>
      <c r="K207" s="71">
        <v>4</v>
      </c>
      <c r="L207" s="101">
        <v>1</v>
      </c>
      <c r="M207" s="101">
        <v>1</v>
      </c>
      <c r="N207" s="120">
        <f t="shared" si="201"/>
        <v>1</v>
      </c>
      <c r="O207" s="120">
        <f t="shared" si="202"/>
        <v>0.25</v>
      </c>
      <c r="P207" s="71" t="s">
        <v>881</v>
      </c>
      <c r="Q207" s="71" t="s">
        <v>867</v>
      </c>
      <c r="R207" s="71"/>
      <c r="S207" s="71"/>
      <c r="T207" s="71"/>
      <c r="U207" s="71"/>
      <c r="V207" s="71"/>
      <c r="W207" s="101">
        <v>1</v>
      </c>
      <c r="X207" s="101">
        <v>1</v>
      </c>
      <c r="Y207" s="101">
        <v>1</v>
      </c>
      <c r="Z207" s="101">
        <v>1</v>
      </c>
      <c r="AA207" s="101">
        <v>1</v>
      </c>
      <c r="AB207" s="101">
        <v>2</v>
      </c>
      <c r="AC207" s="101">
        <v>3</v>
      </c>
      <c r="AD207" s="101">
        <v>4</v>
      </c>
      <c r="AE207" s="101">
        <v>1</v>
      </c>
      <c r="AF207" s="101"/>
      <c r="AG207" s="101"/>
      <c r="AH207" s="101"/>
      <c r="AI207" s="109">
        <v>1</v>
      </c>
      <c r="AJ207" s="109" t="s">
        <v>4450</v>
      </c>
      <c r="AK207" s="109" t="s">
        <v>4450</v>
      </c>
      <c r="AL207" s="109" t="s">
        <v>4450</v>
      </c>
      <c r="AM207" s="9" t="s">
        <v>3843</v>
      </c>
      <c r="AN207" s="9"/>
      <c r="AO207" s="9"/>
      <c r="AP207" s="9"/>
      <c r="AQ207" s="2">
        <v>2.5000000000000001E-2</v>
      </c>
      <c r="AR207" s="110">
        <v>1</v>
      </c>
      <c r="AS207" s="110" t="s">
        <v>4450</v>
      </c>
      <c r="AT207" s="110" t="s">
        <v>4450</v>
      </c>
      <c r="AU207" s="110" t="s">
        <v>4450</v>
      </c>
      <c r="AV207" s="110">
        <v>0.25</v>
      </c>
      <c r="AW207" s="110" t="s">
        <v>4450</v>
      </c>
      <c r="AX207" s="110" t="s">
        <v>4450</v>
      </c>
      <c r="AY207" s="110" t="s">
        <v>4450</v>
      </c>
      <c r="AZ207" s="8">
        <v>2.5000000000000001E-2</v>
      </c>
      <c r="BA207" s="8" t="s">
        <v>4450</v>
      </c>
      <c r="BB207" s="8" t="s">
        <v>4450</v>
      </c>
      <c r="BC207" s="8" t="s">
        <v>4450</v>
      </c>
      <c r="BD207" s="8">
        <v>2.5000000000000001E-2</v>
      </c>
      <c r="BE207" s="8">
        <v>2.5000000000000001E-2</v>
      </c>
      <c r="BF207" s="8">
        <v>2.5000000000000001E-2</v>
      </c>
      <c r="BG207" s="8">
        <v>2.5000000000000001E-2</v>
      </c>
      <c r="BJ207" s="8">
        <v>0.1</v>
      </c>
      <c r="BK207" s="8">
        <v>0.25</v>
      </c>
      <c r="BL207" s="8">
        <v>1</v>
      </c>
      <c r="BM207" s="8">
        <v>2.5000000000000001E-2</v>
      </c>
      <c r="BN207" s="23">
        <f t="shared" si="203"/>
        <v>0.1</v>
      </c>
      <c r="BO207" s="23">
        <f t="shared" ref="BO207:BQ207" si="210">BK207*BN207</f>
        <v>2.5000000000000001E-2</v>
      </c>
      <c r="BP207" s="23">
        <f t="shared" si="210"/>
        <v>2.5000000000000001E-2</v>
      </c>
      <c r="BQ207" s="23">
        <f t="shared" si="210"/>
        <v>6.2500000000000012E-4</v>
      </c>
    </row>
    <row r="208" spans="1:69" ht="20" x14ac:dyDescent="0.35">
      <c r="A208" s="102" t="s">
        <v>17</v>
      </c>
      <c r="B208" s="86">
        <v>2</v>
      </c>
      <c r="C208" s="86" t="s">
        <v>4510</v>
      </c>
      <c r="D208" s="2" t="s">
        <v>3584</v>
      </c>
      <c r="E208" s="2" t="s">
        <v>3163</v>
      </c>
      <c r="F208" s="244"/>
      <c r="G208" s="71" t="s">
        <v>3167</v>
      </c>
      <c r="H208" s="71" t="s">
        <v>3523</v>
      </c>
      <c r="I208" s="71" t="s">
        <v>860</v>
      </c>
      <c r="J208" s="71">
        <v>0.25</v>
      </c>
      <c r="K208" s="71">
        <v>12</v>
      </c>
      <c r="L208" s="101">
        <v>3</v>
      </c>
      <c r="M208" s="101">
        <v>3</v>
      </c>
      <c r="N208" s="120">
        <f t="shared" si="201"/>
        <v>1</v>
      </c>
      <c r="O208" s="120">
        <f t="shared" si="202"/>
        <v>0.25</v>
      </c>
      <c r="P208" s="71" t="s">
        <v>869</v>
      </c>
      <c r="Q208" s="71" t="s">
        <v>868</v>
      </c>
      <c r="R208" s="71"/>
      <c r="S208" s="71"/>
      <c r="T208" s="71"/>
      <c r="U208" s="71"/>
      <c r="V208" s="71"/>
      <c r="W208" s="101">
        <v>3</v>
      </c>
      <c r="X208" s="101">
        <v>3</v>
      </c>
      <c r="Y208" s="101">
        <v>3</v>
      </c>
      <c r="Z208" s="101">
        <v>3</v>
      </c>
      <c r="AA208" s="101">
        <v>3</v>
      </c>
      <c r="AB208" s="101">
        <v>6</v>
      </c>
      <c r="AC208" s="101">
        <v>9</v>
      </c>
      <c r="AD208" s="101">
        <v>12</v>
      </c>
      <c r="AE208" s="101">
        <v>3</v>
      </c>
      <c r="AF208" s="101"/>
      <c r="AG208" s="101"/>
      <c r="AH208" s="101"/>
      <c r="AI208" s="109">
        <v>3</v>
      </c>
      <c r="AJ208" s="109" t="s">
        <v>4450</v>
      </c>
      <c r="AK208" s="109" t="s">
        <v>4450</v>
      </c>
      <c r="AL208" s="109" t="s">
        <v>4450</v>
      </c>
      <c r="AM208" s="9" t="s">
        <v>3844</v>
      </c>
      <c r="AN208" s="9"/>
      <c r="AO208" s="9"/>
      <c r="AP208" s="9"/>
      <c r="AQ208" s="2">
        <v>6.2500000000000003E-3</v>
      </c>
      <c r="AR208" s="110">
        <v>1</v>
      </c>
      <c r="AS208" s="110" t="s">
        <v>4450</v>
      </c>
      <c r="AT208" s="110" t="s">
        <v>4450</v>
      </c>
      <c r="AU208" s="110" t="s">
        <v>4450</v>
      </c>
      <c r="AV208" s="110">
        <v>0.25</v>
      </c>
      <c r="AW208" s="110" t="s">
        <v>4450</v>
      </c>
      <c r="AX208" s="110" t="s">
        <v>4450</v>
      </c>
      <c r="AY208" s="110" t="s">
        <v>4450</v>
      </c>
      <c r="AZ208" s="8">
        <v>6.2500000000000003E-3</v>
      </c>
      <c r="BA208" s="8" t="s">
        <v>4450</v>
      </c>
      <c r="BB208" s="8" t="s">
        <v>4450</v>
      </c>
      <c r="BC208" s="8" t="s">
        <v>4450</v>
      </c>
      <c r="BD208" s="8">
        <v>6.2500000000000003E-3</v>
      </c>
      <c r="BE208" s="8">
        <v>6.2500000000000003E-3</v>
      </c>
      <c r="BF208" s="8">
        <v>6.2500000000000003E-3</v>
      </c>
      <c r="BG208" s="8">
        <v>6.2500000000000003E-3</v>
      </c>
      <c r="BJ208" s="8">
        <v>0.1</v>
      </c>
      <c r="BK208" s="8">
        <v>0.25</v>
      </c>
      <c r="BL208" s="8">
        <v>1</v>
      </c>
      <c r="BM208" s="8">
        <v>6.2500000000000003E-3</v>
      </c>
      <c r="BN208" s="23">
        <f t="shared" si="203"/>
        <v>0.1</v>
      </c>
      <c r="BO208" s="23">
        <f t="shared" ref="BO208:BQ208" si="211">BK208*BN208</f>
        <v>2.5000000000000001E-2</v>
      </c>
      <c r="BP208" s="23">
        <f t="shared" si="211"/>
        <v>2.5000000000000001E-2</v>
      </c>
      <c r="BQ208" s="23">
        <f t="shared" si="211"/>
        <v>1.5625000000000003E-4</v>
      </c>
    </row>
    <row r="209" spans="1:69" ht="30" x14ac:dyDescent="0.35">
      <c r="A209" s="102" t="s">
        <v>17</v>
      </c>
      <c r="B209" s="86">
        <v>3</v>
      </c>
      <c r="C209" s="86" t="s">
        <v>4511</v>
      </c>
      <c r="D209" s="2" t="s">
        <v>3584</v>
      </c>
      <c r="E209" s="2" t="s">
        <v>3163</v>
      </c>
      <c r="F209" s="244"/>
      <c r="G209" s="71" t="s">
        <v>3167</v>
      </c>
      <c r="H209" s="71" t="s">
        <v>3524</v>
      </c>
      <c r="I209" s="71" t="s">
        <v>861</v>
      </c>
      <c r="J209" s="71">
        <v>0.25</v>
      </c>
      <c r="K209" s="71">
        <v>1</v>
      </c>
      <c r="L209" s="101">
        <v>1</v>
      </c>
      <c r="M209" s="101">
        <v>1</v>
      </c>
      <c r="N209" s="120">
        <f t="shared" si="201"/>
        <v>1</v>
      </c>
      <c r="O209" s="120">
        <f t="shared" si="202"/>
        <v>1</v>
      </c>
      <c r="P209" s="71" t="s">
        <v>870</v>
      </c>
      <c r="Q209" s="71" t="s">
        <v>868</v>
      </c>
      <c r="R209" s="71"/>
      <c r="S209" s="71"/>
      <c r="T209" s="71"/>
      <c r="U209" s="71"/>
      <c r="V209" s="71"/>
      <c r="W209" s="101">
        <v>1</v>
      </c>
      <c r="X209" s="101">
        <v>0</v>
      </c>
      <c r="Y209" s="101">
        <v>0</v>
      </c>
      <c r="Z209" s="101">
        <v>0</v>
      </c>
      <c r="AA209" s="101">
        <v>1</v>
      </c>
      <c r="AB209" s="101">
        <v>1</v>
      </c>
      <c r="AC209" s="101">
        <v>1</v>
      </c>
      <c r="AD209" s="101">
        <v>1</v>
      </c>
      <c r="AE209" s="101">
        <v>1</v>
      </c>
      <c r="AF209" s="101"/>
      <c r="AG209" s="101"/>
      <c r="AH209" s="101"/>
      <c r="AI209" s="109">
        <v>1</v>
      </c>
      <c r="AJ209" s="109" t="s">
        <v>4450</v>
      </c>
      <c r="AK209" s="109" t="s">
        <v>4450</v>
      </c>
      <c r="AL209" s="109" t="s">
        <v>4450</v>
      </c>
      <c r="AM209" s="9" t="s">
        <v>3845</v>
      </c>
      <c r="AN209" s="9"/>
      <c r="AO209" s="9"/>
      <c r="AP209" s="9"/>
      <c r="AQ209" s="2">
        <v>6.2500000000000003E-3</v>
      </c>
      <c r="AR209" s="110">
        <v>1</v>
      </c>
      <c r="AS209" s="110" t="s">
        <v>4450</v>
      </c>
      <c r="AT209" s="110" t="s">
        <v>4450</v>
      </c>
      <c r="AU209" s="110" t="s">
        <v>4450</v>
      </c>
      <c r="AV209" s="110">
        <v>1</v>
      </c>
      <c r="AW209" s="110" t="s">
        <v>4450</v>
      </c>
      <c r="AX209" s="110" t="s">
        <v>4450</v>
      </c>
      <c r="AY209" s="110" t="s">
        <v>4450</v>
      </c>
      <c r="AZ209" s="8">
        <v>6.2500000000000003E-3</v>
      </c>
      <c r="BA209" s="8" t="s">
        <v>4450</v>
      </c>
      <c r="BB209" s="8" t="s">
        <v>4450</v>
      </c>
      <c r="BC209" s="8" t="s">
        <v>4450</v>
      </c>
      <c r="BD209" s="8">
        <v>6.2500000000000003E-3</v>
      </c>
      <c r="BE209" s="8" t="s">
        <v>4450</v>
      </c>
      <c r="BF209" s="8" t="s">
        <v>4450</v>
      </c>
      <c r="BG209" s="8" t="s">
        <v>4450</v>
      </c>
      <c r="BJ209" s="8">
        <v>0.1</v>
      </c>
      <c r="BK209" s="8">
        <v>0.25</v>
      </c>
      <c r="BL209" s="8">
        <v>1</v>
      </c>
      <c r="BM209" s="8">
        <v>6.2500000000000003E-3</v>
      </c>
      <c r="BN209" s="23">
        <f t="shared" si="203"/>
        <v>0.1</v>
      </c>
      <c r="BO209" s="23">
        <f t="shared" ref="BO209:BQ209" si="212">BK209*BN209</f>
        <v>2.5000000000000001E-2</v>
      </c>
      <c r="BP209" s="23">
        <f t="shared" si="212"/>
        <v>2.5000000000000001E-2</v>
      </c>
      <c r="BQ209" s="23">
        <f t="shared" si="212"/>
        <v>1.5625000000000003E-4</v>
      </c>
    </row>
    <row r="210" spans="1:69" ht="30" x14ac:dyDescent="0.35">
      <c r="A210" s="102" t="s">
        <v>17</v>
      </c>
      <c r="B210" s="86">
        <v>4</v>
      </c>
      <c r="C210" s="86" t="s">
        <v>4512</v>
      </c>
      <c r="D210" s="2" t="s">
        <v>3584</v>
      </c>
      <c r="E210" s="2" t="s">
        <v>3163</v>
      </c>
      <c r="F210" s="244"/>
      <c r="G210" s="71" t="s">
        <v>3167</v>
      </c>
      <c r="H210" s="71" t="s">
        <v>3525</v>
      </c>
      <c r="I210" s="71" t="s">
        <v>855</v>
      </c>
      <c r="J210" s="71">
        <v>0.25</v>
      </c>
      <c r="K210" s="71">
        <v>4</v>
      </c>
      <c r="L210" s="101">
        <v>1</v>
      </c>
      <c r="M210" s="101">
        <v>1</v>
      </c>
      <c r="N210" s="120">
        <f t="shared" si="201"/>
        <v>1</v>
      </c>
      <c r="O210" s="120">
        <f t="shared" si="202"/>
        <v>0.25</v>
      </c>
      <c r="P210" s="71" t="s">
        <v>871</v>
      </c>
      <c r="Q210" s="71" t="s">
        <v>868</v>
      </c>
      <c r="R210" s="71"/>
      <c r="S210" s="71"/>
      <c r="T210" s="71"/>
      <c r="U210" s="71"/>
      <c r="V210" s="71"/>
      <c r="W210" s="101">
        <v>1</v>
      </c>
      <c r="X210" s="101">
        <v>1</v>
      </c>
      <c r="Y210" s="101">
        <v>1</v>
      </c>
      <c r="Z210" s="101">
        <v>1</v>
      </c>
      <c r="AA210" s="101">
        <v>1</v>
      </c>
      <c r="AB210" s="101">
        <v>2</v>
      </c>
      <c r="AC210" s="101">
        <v>3</v>
      </c>
      <c r="AD210" s="101">
        <v>4</v>
      </c>
      <c r="AE210" s="101">
        <v>1</v>
      </c>
      <c r="AF210" s="101"/>
      <c r="AG210" s="101"/>
      <c r="AH210" s="101"/>
      <c r="AI210" s="109">
        <v>1</v>
      </c>
      <c r="AJ210" s="109" t="s">
        <v>4450</v>
      </c>
      <c r="AK210" s="109" t="s">
        <v>4450</v>
      </c>
      <c r="AL210" s="109" t="s">
        <v>4450</v>
      </c>
      <c r="AM210" s="9" t="s">
        <v>3846</v>
      </c>
      <c r="AN210" s="9"/>
      <c r="AO210" s="9"/>
      <c r="AP210" s="9"/>
      <c r="AQ210" s="2">
        <v>6.2500000000000003E-3</v>
      </c>
      <c r="AR210" s="110">
        <v>1</v>
      </c>
      <c r="AS210" s="110" t="s">
        <v>4450</v>
      </c>
      <c r="AT210" s="110" t="s">
        <v>4450</v>
      </c>
      <c r="AU210" s="110" t="s">
        <v>4450</v>
      </c>
      <c r="AV210" s="110">
        <v>0.25</v>
      </c>
      <c r="AW210" s="110" t="s">
        <v>4450</v>
      </c>
      <c r="AX210" s="110" t="s">
        <v>4450</v>
      </c>
      <c r="AY210" s="110" t="s">
        <v>4450</v>
      </c>
      <c r="AZ210" s="8">
        <v>6.2500000000000003E-3</v>
      </c>
      <c r="BA210" s="8" t="s">
        <v>4450</v>
      </c>
      <c r="BB210" s="8" t="s">
        <v>4450</v>
      </c>
      <c r="BC210" s="8" t="s">
        <v>4450</v>
      </c>
      <c r="BD210" s="8">
        <v>6.2500000000000003E-3</v>
      </c>
      <c r="BE210" s="8">
        <v>6.2500000000000003E-3</v>
      </c>
      <c r="BF210" s="8">
        <v>6.2500000000000003E-3</v>
      </c>
      <c r="BG210" s="8">
        <v>6.2500000000000003E-3</v>
      </c>
      <c r="BJ210" s="8">
        <v>0.1</v>
      </c>
      <c r="BK210" s="8">
        <v>0.25</v>
      </c>
      <c r="BL210" s="8">
        <v>1</v>
      </c>
      <c r="BM210" s="8">
        <v>6.2500000000000003E-3</v>
      </c>
      <c r="BN210" s="23">
        <f t="shared" si="203"/>
        <v>0.1</v>
      </c>
      <c r="BO210" s="23">
        <f t="shared" ref="BO210:BQ210" si="213">BK210*BN210</f>
        <v>2.5000000000000001E-2</v>
      </c>
      <c r="BP210" s="23">
        <f t="shared" si="213"/>
        <v>2.5000000000000001E-2</v>
      </c>
      <c r="BQ210" s="23">
        <f t="shared" si="213"/>
        <v>1.5625000000000003E-4</v>
      </c>
    </row>
    <row r="211" spans="1:69" ht="30" x14ac:dyDescent="0.35">
      <c r="A211" s="102" t="s">
        <v>17</v>
      </c>
      <c r="B211" s="86">
        <v>5</v>
      </c>
      <c r="C211" s="86" t="s">
        <v>4513</v>
      </c>
      <c r="D211" s="2" t="s">
        <v>3584</v>
      </c>
      <c r="E211" s="2" t="s">
        <v>3163</v>
      </c>
      <c r="F211" s="244"/>
      <c r="G211" s="71" t="s">
        <v>3167</v>
      </c>
      <c r="H211" s="71" t="s">
        <v>3526</v>
      </c>
      <c r="I211" s="71" t="s">
        <v>858</v>
      </c>
      <c r="J211" s="71">
        <v>0.25</v>
      </c>
      <c r="K211" s="71">
        <v>4</v>
      </c>
      <c r="L211" s="101">
        <v>1</v>
      </c>
      <c r="M211" s="101">
        <v>1</v>
      </c>
      <c r="N211" s="120">
        <f t="shared" si="201"/>
        <v>1</v>
      </c>
      <c r="O211" s="120">
        <f t="shared" si="202"/>
        <v>0.25</v>
      </c>
      <c r="P211" s="71" t="s">
        <v>872</v>
      </c>
      <c r="Q211" s="71" t="s">
        <v>868</v>
      </c>
      <c r="R211" s="71"/>
      <c r="S211" s="71"/>
      <c r="T211" s="71"/>
      <c r="U211" s="71"/>
      <c r="V211" s="71"/>
      <c r="W211" s="101">
        <v>1</v>
      </c>
      <c r="X211" s="101">
        <v>1</v>
      </c>
      <c r="Y211" s="101">
        <v>1</v>
      </c>
      <c r="Z211" s="101">
        <v>1</v>
      </c>
      <c r="AA211" s="101">
        <v>1</v>
      </c>
      <c r="AB211" s="101">
        <v>2</v>
      </c>
      <c r="AC211" s="101">
        <v>3</v>
      </c>
      <c r="AD211" s="101">
        <v>4</v>
      </c>
      <c r="AE211" s="101">
        <v>1</v>
      </c>
      <c r="AF211" s="101"/>
      <c r="AG211" s="101"/>
      <c r="AH211" s="101"/>
      <c r="AI211" s="109">
        <v>1</v>
      </c>
      <c r="AJ211" s="109" t="s">
        <v>4450</v>
      </c>
      <c r="AK211" s="109" t="s">
        <v>4450</v>
      </c>
      <c r="AL211" s="109" t="s">
        <v>4450</v>
      </c>
      <c r="AM211" s="9" t="s">
        <v>3847</v>
      </c>
      <c r="AN211" s="9"/>
      <c r="AO211" s="9"/>
      <c r="AP211" s="9"/>
      <c r="AQ211" s="2">
        <v>6.2500000000000003E-3</v>
      </c>
      <c r="AR211" s="110">
        <v>1</v>
      </c>
      <c r="AS211" s="110" t="s">
        <v>4450</v>
      </c>
      <c r="AT211" s="110" t="s">
        <v>4450</v>
      </c>
      <c r="AU211" s="110" t="s">
        <v>4450</v>
      </c>
      <c r="AV211" s="110">
        <v>0.25</v>
      </c>
      <c r="AW211" s="110" t="s">
        <v>4450</v>
      </c>
      <c r="AX211" s="110" t="s">
        <v>4450</v>
      </c>
      <c r="AY211" s="110" t="s">
        <v>4450</v>
      </c>
      <c r="AZ211" s="8">
        <v>6.2500000000000003E-3</v>
      </c>
      <c r="BA211" s="8" t="s">
        <v>4450</v>
      </c>
      <c r="BB211" s="8" t="s">
        <v>4450</v>
      </c>
      <c r="BC211" s="8" t="s">
        <v>4450</v>
      </c>
      <c r="BD211" s="8">
        <v>6.2500000000000003E-3</v>
      </c>
      <c r="BE211" s="8">
        <v>6.2500000000000003E-3</v>
      </c>
      <c r="BF211" s="8">
        <v>6.2500000000000003E-3</v>
      </c>
      <c r="BG211" s="8">
        <v>6.2500000000000003E-3</v>
      </c>
      <c r="BJ211" s="8">
        <v>0.1</v>
      </c>
      <c r="BK211" s="8">
        <v>0.25</v>
      </c>
      <c r="BL211" s="8">
        <v>1</v>
      </c>
      <c r="BM211" s="8">
        <v>6.2500000000000003E-3</v>
      </c>
      <c r="BN211" s="23">
        <f t="shared" si="203"/>
        <v>0.1</v>
      </c>
      <c r="BO211" s="23">
        <f t="shared" ref="BO211:BQ211" si="214">BK211*BN211</f>
        <v>2.5000000000000001E-2</v>
      </c>
      <c r="BP211" s="23">
        <f t="shared" si="214"/>
        <v>2.5000000000000001E-2</v>
      </c>
      <c r="BQ211" s="23">
        <f t="shared" si="214"/>
        <v>1.5625000000000003E-4</v>
      </c>
    </row>
    <row r="212" spans="1:69" ht="20" x14ac:dyDescent="0.35">
      <c r="A212" s="102" t="s">
        <v>17</v>
      </c>
      <c r="B212" s="86">
        <v>6</v>
      </c>
      <c r="C212" s="86" t="s">
        <v>4514</v>
      </c>
      <c r="D212" s="2" t="s">
        <v>3584</v>
      </c>
      <c r="E212" s="2" t="s">
        <v>3164</v>
      </c>
      <c r="F212" s="244"/>
      <c r="G212" s="71" t="s">
        <v>3168</v>
      </c>
      <c r="H212" s="71" t="s">
        <v>3527</v>
      </c>
      <c r="I212" s="71" t="s">
        <v>1303</v>
      </c>
      <c r="J212" s="71">
        <v>0.15</v>
      </c>
      <c r="K212" s="71">
        <v>1</v>
      </c>
      <c r="L212" s="101">
        <v>1</v>
      </c>
      <c r="M212" s="101">
        <v>1</v>
      </c>
      <c r="N212" s="120">
        <f t="shared" si="201"/>
        <v>1</v>
      </c>
      <c r="O212" s="120">
        <f t="shared" si="202"/>
        <v>1</v>
      </c>
      <c r="P212" s="71" t="s">
        <v>873</v>
      </c>
      <c r="Q212" s="71" t="s">
        <v>874</v>
      </c>
      <c r="R212" s="71"/>
      <c r="S212" s="71"/>
      <c r="T212" s="71"/>
      <c r="U212" s="71"/>
      <c r="V212" s="71"/>
      <c r="W212" s="101">
        <v>1</v>
      </c>
      <c r="X212" s="101">
        <v>0</v>
      </c>
      <c r="Y212" s="101">
        <v>0</v>
      </c>
      <c r="Z212" s="101">
        <v>0</v>
      </c>
      <c r="AA212" s="101">
        <v>1</v>
      </c>
      <c r="AB212" s="101">
        <v>1</v>
      </c>
      <c r="AC212" s="101">
        <v>1</v>
      </c>
      <c r="AD212" s="101">
        <v>1</v>
      </c>
      <c r="AE212" s="101">
        <v>1</v>
      </c>
      <c r="AF212" s="101"/>
      <c r="AG212" s="101"/>
      <c r="AH212" s="101"/>
      <c r="AI212" s="109">
        <v>1</v>
      </c>
      <c r="AJ212" s="109" t="s">
        <v>4450</v>
      </c>
      <c r="AK212" s="109" t="s">
        <v>4450</v>
      </c>
      <c r="AL212" s="109" t="s">
        <v>4450</v>
      </c>
      <c r="AM212" s="9" t="s">
        <v>3848</v>
      </c>
      <c r="AN212" s="9"/>
      <c r="AO212" s="9"/>
      <c r="AP212" s="9"/>
      <c r="AQ212" s="2">
        <v>3.7499999999999999E-3</v>
      </c>
      <c r="AR212" s="110">
        <v>1</v>
      </c>
      <c r="AS212" s="110" t="s">
        <v>4450</v>
      </c>
      <c r="AT212" s="110" t="s">
        <v>4450</v>
      </c>
      <c r="AU212" s="110" t="s">
        <v>4450</v>
      </c>
      <c r="AV212" s="110">
        <v>1</v>
      </c>
      <c r="AW212" s="110" t="s">
        <v>4450</v>
      </c>
      <c r="AX212" s="110" t="s">
        <v>4450</v>
      </c>
      <c r="AY212" s="110" t="s">
        <v>4450</v>
      </c>
      <c r="AZ212" s="8">
        <v>3.7499999999999999E-3</v>
      </c>
      <c r="BA212" s="8" t="s">
        <v>4450</v>
      </c>
      <c r="BB212" s="8" t="s">
        <v>4450</v>
      </c>
      <c r="BC212" s="8" t="s">
        <v>4450</v>
      </c>
      <c r="BD212" s="8">
        <v>3.7499999999999999E-3</v>
      </c>
      <c r="BE212" s="8" t="s">
        <v>4450</v>
      </c>
      <c r="BF212" s="8" t="s">
        <v>4450</v>
      </c>
      <c r="BG212" s="8" t="s">
        <v>4450</v>
      </c>
      <c r="BJ212" s="8">
        <v>0.1</v>
      </c>
      <c r="BK212" s="8">
        <v>0.25</v>
      </c>
      <c r="BL212" s="8">
        <v>1</v>
      </c>
      <c r="BM212" s="8">
        <v>3.7499999999999999E-3</v>
      </c>
      <c r="BN212" s="23">
        <f t="shared" si="203"/>
        <v>0.1</v>
      </c>
      <c r="BO212" s="23">
        <f t="shared" ref="BO212:BQ212" si="215">BK212*BN212</f>
        <v>2.5000000000000001E-2</v>
      </c>
      <c r="BP212" s="23">
        <f t="shared" si="215"/>
        <v>2.5000000000000001E-2</v>
      </c>
      <c r="BQ212" s="23">
        <f t="shared" si="215"/>
        <v>9.3750000000000002E-5</v>
      </c>
    </row>
    <row r="213" spans="1:69" ht="30" x14ac:dyDescent="0.35">
      <c r="A213" s="102" t="s">
        <v>17</v>
      </c>
      <c r="B213" s="86">
        <v>7</v>
      </c>
      <c r="C213" s="86" t="s">
        <v>4515</v>
      </c>
      <c r="D213" s="2" t="s">
        <v>3584</v>
      </c>
      <c r="E213" s="2" t="s">
        <v>3164</v>
      </c>
      <c r="F213" s="244"/>
      <c r="G213" s="71" t="s">
        <v>3168</v>
      </c>
      <c r="H213" s="71" t="s">
        <v>3528</v>
      </c>
      <c r="I213" s="71" t="s">
        <v>859</v>
      </c>
      <c r="J213" s="71">
        <v>0.7</v>
      </c>
      <c r="K213" s="71">
        <v>4</v>
      </c>
      <c r="L213" s="101">
        <v>1</v>
      </c>
      <c r="M213" s="101">
        <v>1</v>
      </c>
      <c r="N213" s="120">
        <f t="shared" si="201"/>
        <v>1</v>
      </c>
      <c r="O213" s="120">
        <f t="shared" si="202"/>
        <v>0.25</v>
      </c>
      <c r="P213" s="71" t="s">
        <v>875</v>
      </c>
      <c r="Q213" s="71" t="s">
        <v>874</v>
      </c>
      <c r="R213" s="71"/>
      <c r="S213" s="71"/>
      <c r="T213" s="71"/>
      <c r="U213" s="71"/>
      <c r="V213" s="71"/>
      <c r="W213" s="101">
        <v>1</v>
      </c>
      <c r="X213" s="101">
        <v>1</v>
      </c>
      <c r="Y213" s="101">
        <v>1</v>
      </c>
      <c r="Z213" s="101">
        <v>1</v>
      </c>
      <c r="AA213" s="101">
        <v>1</v>
      </c>
      <c r="AB213" s="101">
        <v>2</v>
      </c>
      <c r="AC213" s="101">
        <v>3</v>
      </c>
      <c r="AD213" s="101">
        <v>4</v>
      </c>
      <c r="AE213" s="101">
        <v>1</v>
      </c>
      <c r="AF213" s="101"/>
      <c r="AG213" s="101"/>
      <c r="AH213" s="101"/>
      <c r="AI213" s="109">
        <v>1</v>
      </c>
      <c r="AJ213" s="109" t="s">
        <v>4450</v>
      </c>
      <c r="AK213" s="109" t="s">
        <v>4450</v>
      </c>
      <c r="AL213" s="109" t="s">
        <v>4450</v>
      </c>
      <c r="AM213" s="9" t="s">
        <v>3849</v>
      </c>
      <c r="AN213" s="9"/>
      <c r="AO213" s="9"/>
      <c r="AP213" s="9"/>
      <c r="AQ213" s="2">
        <v>1.7499999999999998E-2</v>
      </c>
      <c r="AR213" s="110">
        <v>1</v>
      </c>
      <c r="AS213" s="110" t="s">
        <v>4450</v>
      </c>
      <c r="AT213" s="110" t="s">
        <v>4450</v>
      </c>
      <c r="AU213" s="110" t="s">
        <v>4450</v>
      </c>
      <c r="AV213" s="110">
        <v>0.25</v>
      </c>
      <c r="AW213" s="110" t="s">
        <v>4450</v>
      </c>
      <c r="AX213" s="110" t="s">
        <v>4450</v>
      </c>
      <c r="AY213" s="110" t="s">
        <v>4450</v>
      </c>
      <c r="AZ213" s="8">
        <v>1.7499999999999998E-2</v>
      </c>
      <c r="BA213" s="8" t="s">
        <v>4450</v>
      </c>
      <c r="BB213" s="8" t="s">
        <v>4450</v>
      </c>
      <c r="BC213" s="8" t="s">
        <v>4450</v>
      </c>
      <c r="BD213" s="8">
        <v>1.7499999999999998E-2</v>
      </c>
      <c r="BE213" s="8">
        <v>1.7499999999999998E-2</v>
      </c>
      <c r="BF213" s="8">
        <v>1.7499999999999998E-2</v>
      </c>
      <c r="BG213" s="8">
        <v>1.7499999999999998E-2</v>
      </c>
      <c r="BJ213" s="8">
        <v>0.1</v>
      </c>
      <c r="BK213" s="8">
        <v>0.25</v>
      </c>
      <c r="BL213" s="8">
        <v>1</v>
      </c>
      <c r="BM213" s="8">
        <v>1.7499999999999998E-2</v>
      </c>
      <c r="BN213" s="23">
        <f t="shared" si="203"/>
        <v>0.1</v>
      </c>
      <c r="BO213" s="23">
        <f t="shared" ref="BO213:BQ213" si="216">BK213*BN213</f>
        <v>2.5000000000000001E-2</v>
      </c>
      <c r="BP213" s="23">
        <f t="shared" si="216"/>
        <v>2.5000000000000001E-2</v>
      </c>
      <c r="BQ213" s="23">
        <f t="shared" si="216"/>
        <v>4.3749999999999995E-4</v>
      </c>
    </row>
    <row r="214" spans="1:69" ht="20" x14ac:dyDescent="0.35">
      <c r="A214" s="102" t="s">
        <v>17</v>
      </c>
      <c r="B214" s="86">
        <v>8</v>
      </c>
      <c r="C214" s="86" t="s">
        <v>4516</v>
      </c>
      <c r="D214" s="2" t="s">
        <v>3584</v>
      </c>
      <c r="E214" s="2" t="s">
        <v>3164</v>
      </c>
      <c r="F214" s="244"/>
      <c r="G214" s="71" t="s">
        <v>3168</v>
      </c>
      <c r="H214" s="71" t="s">
        <v>3529</v>
      </c>
      <c r="I214" s="71" t="s">
        <v>1304</v>
      </c>
      <c r="J214" s="71">
        <v>0.05</v>
      </c>
      <c r="K214" s="71">
        <v>1</v>
      </c>
      <c r="L214" s="101">
        <v>0</v>
      </c>
      <c r="M214" s="101">
        <v>0</v>
      </c>
      <c r="N214" s="120" t="str">
        <f t="shared" si="201"/>
        <v/>
      </c>
      <c r="O214" s="120">
        <f t="shared" si="202"/>
        <v>0</v>
      </c>
      <c r="P214" s="71" t="s">
        <v>876</v>
      </c>
      <c r="Q214" s="71" t="s">
        <v>874</v>
      </c>
      <c r="R214" s="71"/>
      <c r="S214" s="71"/>
      <c r="T214" s="71"/>
      <c r="U214" s="71"/>
      <c r="V214" s="71"/>
      <c r="W214" s="101">
        <v>0</v>
      </c>
      <c r="X214" s="101">
        <v>0</v>
      </c>
      <c r="Y214" s="101">
        <v>0</v>
      </c>
      <c r="Z214" s="101">
        <v>1</v>
      </c>
      <c r="AA214" s="101">
        <v>0</v>
      </c>
      <c r="AB214" s="101">
        <v>0</v>
      </c>
      <c r="AC214" s="101">
        <v>0</v>
      </c>
      <c r="AD214" s="101">
        <v>1</v>
      </c>
      <c r="AE214" s="101">
        <v>0</v>
      </c>
      <c r="AF214" s="101"/>
      <c r="AG214" s="101"/>
      <c r="AH214" s="101"/>
      <c r="AI214" s="109">
        <v>0</v>
      </c>
      <c r="AJ214" s="109" t="s">
        <v>4450</v>
      </c>
      <c r="AK214" s="109" t="s">
        <v>4450</v>
      </c>
      <c r="AL214" s="109" t="s">
        <v>4450</v>
      </c>
      <c r="AM214" s="9" t="s">
        <v>3850</v>
      </c>
      <c r="AN214" s="9"/>
      <c r="AO214" s="9"/>
      <c r="AP214" s="9"/>
      <c r="AQ214" s="2" t="s">
        <v>4450</v>
      </c>
      <c r="AR214" s="110" t="s">
        <v>4450</v>
      </c>
      <c r="AS214" s="110" t="s">
        <v>4450</v>
      </c>
      <c r="AT214" s="110" t="s">
        <v>4450</v>
      </c>
      <c r="AU214" s="110" t="s">
        <v>4450</v>
      </c>
      <c r="AV214" s="110">
        <v>0</v>
      </c>
      <c r="AW214" s="110" t="s">
        <v>4450</v>
      </c>
      <c r="AX214" s="110" t="s">
        <v>4450</v>
      </c>
      <c r="AY214" s="110" t="s">
        <v>4450</v>
      </c>
      <c r="AZ214" s="8" t="s">
        <v>4450</v>
      </c>
      <c r="BA214" s="8" t="s">
        <v>4450</v>
      </c>
      <c r="BB214" s="8" t="s">
        <v>4450</v>
      </c>
      <c r="BC214" s="8" t="s">
        <v>4450</v>
      </c>
      <c r="BD214" s="8" t="s">
        <v>4450</v>
      </c>
      <c r="BE214" s="8" t="s">
        <v>4450</v>
      </c>
      <c r="BF214" s="8" t="s">
        <v>4450</v>
      </c>
      <c r="BG214" s="8">
        <v>1.2500000000000002E-3</v>
      </c>
      <c r="BJ214" s="8">
        <v>0.1</v>
      </c>
      <c r="BK214" s="8">
        <v>0.25</v>
      </c>
      <c r="BL214" s="8">
        <v>1</v>
      </c>
      <c r="BM214" s="8">
        <v>1.2500000000000002E-3</v>
      </c>
      <c r="BN214" s="23">
        <f t="shared" si="203"/>
        <v>0.1</v>
      </c>
      <c r="BO214" s="23">
        <f t="shared" ref="BO214:BQ214" si="217">BK214*BN214</f>
        <v>2.5000000000000001E-2</v>
      </c>
      <c r="BP214" s="23">
        <f t="shared" si="217"/>
        <v>2.5000000000000001E-2</v>
      </c>
      <c r="BQ214" s="23">
        <f t="shared" si="217"/>
        <v>3.1250000000000007E-5</v>
      </c>
    </row>
    <row r="215" spans="1:69" x14ac:dyDescent="0.35">
      <c r="A215" s="102" t="s">
        <v>17</v>
      </c>
      <c r="B215" s="86">
        <v>9</v>
      </c>
      <c r="C215" s="86" t="s">
        <v>4517</v>
      </c>
      <c r="D215" s="2" t="s">
        <v>3584</v>
      </c>
      <c r="E215" s="2" t="s">
        <v>3164</v>
      </c>
      <c r="F215" s="244"/>
      <c r="G215" s="71" t="s">
        <v>3168</v>
      </c>
      <c r="H215" s="71" t="s">
        <v>3530</v>
      </c>
      <c r="I215" s="71" t="s">
        <v>1305</v>
      </c>
      <c r="J215" s="71">
        <v>0.1</v>
      </c>
      <c r="K215" s="71">
        <v>1</v>
      </c>
      <c r="L215" s="101">
        <v>0</v>
      </c>
      <c r="M215" s="101">
        <v>0</v>
      </c>
      <c r="N215" s="120" t="str">
        <f t="shared" si="201"/>
        <v/>
      </c>
      <c r="O215" s="120">
        <f t="shared" si="202"/>
        <v>0</v>
      </c>
      <c r="P215" s="71" t="s">
        <v>877</v>
      </c>
      <c r="Q215" s="71" t="s">
        <v>874</v>
      </c>
      <c r="R215" s="71"/>
      <c r="S215" s="71"/>
      <c r="T215" s="71"/>
      <c r="U215" s="71"/>
      <c r="V215" s="71"/>
      <c r="W215" s="101">
        <v>0</v>
      </c>
      <c r="X215" s="101">
        <v>0</v>
      </c>
      <c r="Y215" s="101">
        <v>0</v>
      </c>
      <c r="Z215" s="101">
        <v>1</v>
      </c>
      <c r="AA215" s="101">
        <v>0</v>
      </c>
      <c r="AB215" s="101">
        <v>0</v>
      </c>
      <c r="AC215" s="101">
        <v>0</v>
      </c>
      <c r="AD215" s="101">
        <v>1</v>
      </c>
      <c r="AE215" s="101">
        <v>0</v>
      </c>
      <c r="AF215" s="101"/>
      <c r="AG215" s="101"/>
      <c r="AH215" s="101"/>
      <c r="AI215" s="109">
        <v>0</v>
      </c>
      <c r="AJ215" s="109" t="s">
        <v>4450</v>
      </c>
      <c r="AK215" s="109" t="s">
        <v>4450</v>
      </c>
      <c r="AL215" s="109" t="s">
        <v>4450</v>
      </c>
      <c r="AM215" s="9" t="s">
        <v>3850</v>
      </c>
      <c r="AN215" s="9"/>
      <c r="AO215" s="9"/>
      <c r="AP215" s="9"/>
      <c r="AQ215" s="2" t="s">
        <v>4450</v>
      </c>
      <c r="AR215" s="110" t="s">
        <v>4450</v>
      </c>
      <c r="AS215" s="110" t="s">
        <v>4450</v>
      </c>
      <c r="AT215" s="110" t="s">
        <v>4450</v>
      </c>
      <c r="AU215" s="110" t="s">
        <v>4450</v>
      </c>
      <c r="AV215" s="110">
        <v>0</v>
      </c>
      <c r="AW215" s="110" t="s">
        <v>4450</v>
      </c>
      <c r="AX215" s="110" t="s">
        <v>4450</v>
      </c>
      <c r="AY215" s="110" t="s">
        <v>4450</v>
      </c>
      <c r="AZ215" s="8" t="s">
        <v>4450</v>
      </c>
      <c r="BA215" s="8" t="s">
        <v>4450</v>
      </c>
      <c r="BB215" s="8" t="s">
        <v>4450</v>
      </c>
      <c r="BC215" s="8" t="s">
        <v>4450</v>
      </c>
      <c r="BD215" s="8" t="s">
        <v>4450</v>
      </c>
      <c r="BE215" s="8" t="s">
        <v>4450</v>
      </c>
      <c r="BF215" s="8" t="s">
        <v>4450</v>
      </c>
      <c r="BG215" s="8">
        <v>2.5000000000000005E-3</v>
      </c>
      <c r="BJ215" s="8">
        <v>0.1</v>
      </c>
      <c r="BK215" s="8">
        <v>0.25</v>
      </c>
      <c r="BL215" s="8">
        <v>1</v>
      </c>
      <c r="BM215" s="8">
        <v>2.5000000000000005E-3</v>
      </c>
      <c r="BN215" s="23">
        <f t="shared" si="203"/>
        <v>0.1</v>
      </c>
      <c r="BO215" s="23">
        <f t="shared" ref="BO215:BQ215" si="218">BK215*BN215</f>
        <v>2.5000000000000001E-2</v>
      </c>
      <c r="BP215" s="23">
        <f t="shared" si="218"/>
        <v>2.5000000000000001E-2</v>
      </c>
      <c r="BQ215" s="23">
        <f t="shared" si="218"/>
        <v>6.2500000000000015E-5</v>
      </c>
    </row>
    <row r="216" spans="1:69" ht="20" x14ac:dyDescent="0.35">
      <c r="A216" s="102" t="s">
        <v>17</v>
      </c>
      <c r="B216" s="86">
        <v>10</v>
      </c>
      <c r="C216" s="86" t="s">
        <v>4787</v>
      </c>
      <c r="D216" s="2" t="s">
        <v>3584</v>
      </c>
      <c r="E216" s="2" t="s">
        <v>3165</v>
      </c>
      <c r="F216" s="244"/>
      <c r="G216" s="71" t="s">
        <v>3169</v>
      </c>
      <c r="H216" s="71" t="s">
        <v>3531</v>
      </c>
      <c r="I216" s="71" t="s">
        <v>862</v>
      </c>
      <c r="J216" s="71">
        <v>0.25</v>
      </c>
      <c r="K216" s="71">
        <v>12</v>
      </c>
      <c r="L216" s="101">
        <v>3</v>
      </c>
      <c r="M216" s="101">
        <v>3</v>
      </c>
      <c r="N216" s="120">
        <f t="shared" si="201"/>
        <v>1</v>
      </c>
      <c r="O216" s="120">
        <f t="shared" si="202"/>
        <v>0.25</v>
      </c>
      <c r="P216" s="71" t="s">
        <v>878</v>
      </c>
      <c r="Q216" s="71" t="s">
        <v>868</v>
      </c>
      <c r="R216" s="71"/>
      <c r="S216" s="71"/>
      <c r="T216" s="71"/>
      <c r="U216" s="71"/>
      <c r="V216" s="71"/>
      <c r="W216" s="101">
        <v>3</v>
      </c>
      <c r="X216" s="101">
        <v>3</v>
      </c>
      <c r="Y216" s="101">
        <v>3</v>
      </c>
      <c r="Z216" s="101">
        <v>3</v>
      </c>
      <c r="AA216" s="101">
        <v>3</v>
      </c>
      <c r="AB216" s="101">
        <v>6</v>
      </c>
      <c r="AC216" s="101">
        <v>9</v>
      </c>
      <c r="AD216" s="101">
        <v>12</v>
      </c>
      <c r="AE216" s="101">
        <v>3</v>
      </c>
      <c r="AF216" s="101"/>
      <c r="AG216" s="101"/>
      <c r="AH216" s="101"/>
      <c r="AI216" s="109">
        <v>3</v>
      </c>
      <c r="AJ216" s="109" t="s">
        <v>4450</v>
      </c>
      <c r="AK216" s="109" t="s">
        <v>4450</v>
      </c>
      <c r="AL216" s="109" t="s">
        <v>4450</v>
      </c>
      <c r="AM216" s="9" t="s">
        <v>3851</v>
      </c>
      <c r="AN216" s="9"/>
      <c r="AO216" s="9"/>
      <c r="AP216" s="9"/>
      <c r="AQ216" s="2">
        <v>6.2500000000000003E-3</v>
      </c>
      <c r="AR216" s="110">
        <v>1</v>
      </c>
      <c r="AS216" s="110" t="s">
        <v>4450</v>
      </c>
      <c r="AT216" s="110" t="s">
        <v>4450</v>
      </c>
      <c r="AU216" s="110" t="s">
        <v>4450</v>
      </c>
      <c r="AV216" s="110">
        <v>0.25</v>
      </c>
      <c r="AW216" s="110" t="s">
        <v>4450</v>
      </c>
      <c r="AX216" s="110" t="s">
        <v>4450</v>
      </c>
      <c r="AY216" s="110" t="s">
        <v>4450</v>
      </c>
      <c r="AZ216" s="8">
        <v>6.2500000000000003E-3</v>
      </c>
      <c r="BA216" s="8" t="s">
        <v>4450</v>
      </c>
      <c r="BB216" s="8" t="s">
        <v>4450</v>
      </c>
      <c r="BC216" s="8" t="s">
        <v>4450</v>
      </c>
      <c r="BD216" s="8">
        <v>6.2500000000000003E-3</v>
      </c>
      <c r="BE216" s="8">
        <v>6.2500000000000003E-3</v>
      </c>
      <c r="BF216" s="8">
        <v>6.2500000000000003E-3</v>
      </c>
      <c r="BG216" s="8">
        <v>6.2500000000000003E-3</v>
      </c>
      <c r="BJ216" s="8">
        <v>0.1</v>
      </c>
      <c r="BK216" s="8">
        <v>0.25</v>
      </c>
      <c r="BL216" s="8">
        <v>1</v>
      </c>
      <c r="BM216" s="8">
        <v>6.2500000000000003E-3</v>
      </c>
      <c r="BN216" s="23">
        <f t="shared" si="203"/>
        <v>0.1</v>
      </c>
      <c r="BO216" s="23">
        <f t="shared" ref="BO216:BQ216" si="219">BK216*BN216</f>
        <v>2.5000000000000001E-2</v>
      </c>
      <c r="BP216" s="23">
        <f t="shared" si="219"/>
        <v>2.5000000000000001E-2</v>
      </c>
      <c r="BQ216" s="23">
        <f t="shared" si="219"/>
        <v>1.5625000000000003E-4</v>
      </c>
    </row>
    <row r="217" spans="1:69" ht="20" x14ac:dyDescent="0.35">
      <c r="A217" s="102" t="s">
        <v>17</v>
      </c>
      <c r="B217" s="86">
        <v>11</v>
      </c>
      <c r="C217" s="86" t="s">
        <v>4788</v>
      </c>
      <c r="D217" s="2" t="s">
        <v>3584</v>
      </c>
      <c r="E217" s="2" t="s">
        <v>3165</v>
      </c>
      <c r="F217" s="244"/>
      <c r="G217" s="71" t="s">
        <v>3169</v>
      </c>
      <c r="H217" s="71" t="s">
        <v>3532</v>
      </c>
      <c r="I217" s="71" t="s">
        <v>863</v>
      </c>
      <c r="J217" s="71">
        <v>0.25</v>
      </c>
      <c r="K217" s="71">
        <v>12</v>
      </c>
      <c r="L217" s="101">
        <v>3</v>
      </c>
      <c r="M217" s="101">
        <v>3</v>
      </c>
      <c r="N217" s="120">
        <f t="shared" si="201"/>
        <v>1</v>
      </c>
      <c r="O217" s="120">
        <f t="shared" si="202"/>
        <v>0.25</v>
      </c>
      <c r="P217" s="71" t="s">
        <v>879</v>
      </c>
      <c r="Q217" s="71" t="s">
        <v>880</v>
      </c>
      <c r="R217" s="71"/>
      <c r="S217" s="71"/>
      <c r="T217" s="71"/>
      <c r="U217" s="71"/>
      <c r="V217" s="71"/>
      <c r="W217" s="101">
        <v>3</v>
      </c>
      <c r="X217" s="101">
        <v>3</v>
      </c>
      <c r="Y217" s="101">
        <v>3</v>
      </c>
      <c r="Z217" s="101">
        <v>3</v>
      </c>
      <c r="AA217" s="101">
        <v>3</v>
      </c>
      <c r="AB217" s="101">
        <v>6</v>
      </c>
      <c r="AC217" s="101">
        <v>9</v>
      </c>
      <c r="AD217" s="101">
        <v>12</v>
      </c>
      <c r="AE217" s="101">
        <v>3</v>
      </c>
      <c r="AF217" s="101"/>
      <c r="AG217" s="101"/>
      <c r="AH217" s="101"/>
      <c r="AI217" s="109">
        <v>3</v>
      </c>
      <c r="AJ217" s="109" t="s">
        <v>4450</v>
      </c>
      <c r="AK217" s="109" t="s">
        <v>4450</v>
      </c>
      <c r="AL217" s="109" t="s">
        <v>4450</v>
      </c>
      <c r="AM217" s="9" t="s">
        <v>3852</v>
      </c>
      <c r="AN217" s="9"/>
      <c r="AO217" s="9"/>
      <c r="AP217" s="9"/>
      <c r="AQ217" s="2">
        <v>6.2500000000000003E-3</v>
      </c>
      <c r="AR217" s="110">
        <v>1</v>
      </c>
      <c r="AS217" s="110" t="s">
        <v>4450</v>
      </c>
      <c r="AT217" s="110" t="s">
        <v>4450</v>
      </c>
      <c r="AU217" s="110" t="s">
        <v>4450</v>
      </c>
      <c r="AV217" s="110">
        <v>0.25</v>
      </c>
      <c r="AW217" s="110" t="s">
        <v>4450</v>
      </c>
      <c r="AX217" s="110" t="s">
        <v>4450</v>
      </c>
      <c r="AY217" s="110" t="s">
        <v>4450</v>
      </c>
      <c r="AZ217" s="8">
        <v>6.2500000000000003E-3</v>
      </c>
      <c r="BA217" s="8" t="s">
        <v>4450</v>
      </c>
      <c r="BB217" s="8" t="s">
        <v>4450</v>
      </c>
      <c r="BC217" s="8" t="s">
        <v>4450</v>
      </c>
      <c r="BD217" s="8">
        <v>6.2500000000000003E-3</v>
      </c>
      <c r="BE217" s="8">
        <v>6.2500000000000003E-3</v>
      </c>
      <c r="BF217" s="8">
        <v>6.2500000000000003E-3</v>
      </c>
      <c r="BG217" s="8">
        <v>6.2500000000000003E-3</v>
      </c>
      <c r="BJ217" s="8">
        <v>0.1</v>
      </c>
      <c r="BK217" s="8">
        <v>0.25</v>
      </c>
      <c r="BL217" s="8">
        <v>1</v>
      </c>
      <c r="BM217" s="8">
        <v>6.2500000000000003E-3</v>
      </c>
      <c r="BN217" s="23">
        <f t="shared" si="203"/>
        <v>0.1</v>
      </c>
      <c r="BO217" s="23">
        <f t="shared" ref="BO217:BQ217" si="220">BK217*BN217</f>
        <v>2.5000000000000001E-2</v>
      </c>
      <c r="BP217" s="23">
        <f t="shared" si="220"/>
        <v>2.5000000000000001E-2</v>
      </c>
      <c r="BQ217" s="23">
        <f t="shared" si="220"/>
        <v>1.5625000000000003E-4</v>
      </c>
    </row>
    <row r="218" spans="1:69" ht="30" x14ac:dyDescent="0.35">
      <c r="A218" s="102" t="s">
        <v>17</v>
      </c>
      <c r="B218" s="86">
        <v>12</v>
      </c>
      <c r="C218" s="86" t="s">
        <v>4789</v>
      </c>
      <c r="D218" s="2" t="s">
        <v>3584</v>
      </c>
      <c r="E218" s="2" t="s">
        <v>3165</v>
      </c>
      <c r="F218" s="244"/>
      <c r="G218" s="71" t="s">
        <v>3169</v>
      </c>
      <c r="H218" s="71" t="s">
        <v>3533</v>
      </c>
      <c r="I218" s="71" t="s">
        <v>864</v>
      </c>
      <c r="J218" s="71">
        <v>0.25</v>
      </c>
      <c r="K218" s="71">
        <v>2</v>
      </c>
      <c r="L218" s="101">
        <v>1</v>
      </c>
      <c r="M218" s="101">
        <v>1</v>
      </c>
      <c r="N218" s="120">
        <f t="shared" si="201"/>
        <v>1</v>
      </c>
      <c r="O218" s="120">
        <f t="shared" si="202"/>
        <v>0.5</v>
      </c>
      <c r="P218" s="71" t="s">
        <v>882</v>
      </c>
      <c r="Q218" s="71" t="s">
        <v>880</v>
      </c>
      <c r="R218" s="71"/>
      <c r="S218" s="71"/>
      <c r="T218" s="71"/>
      <c r="U218" s="71"/>
      <c r="V218" s="71"/>
      <c r="W218" s="101">
        <v>1</v>
      </c>
      <c r="X218" s="101">
        <v>1</v>
      </c>
      <c r="Y218" s="101">
        <v>0</v>
      </c>
      <c r="Z218" s="101">
        <v>0</v>
      </c>
      <c r="AA218" s="101">
        <v>1</v>
      </c>
      <c r="AB218" s="101">
        <v>2</v>
      </c>
      <c r="AC218" s="101">
        <v>2</v>
      </c>
      <c r="AD218" s="101">
        <v>2</v>
      </c>
      <c r="AE218" s="101">
        <v>1</v>
      </c>
      <c r="AF218" s="101"/>
      <c r="AG218" s="101"/>
      <c r="AH218" s="101"/>
      <c r="AI218" s="109">
        <v>1</v>
      </c>
      <c r="AJ218" s="109" t="s">
        <v>4450</v>
      </c>
      <c r="AK218" s="109" t="s">
        <v>4450</v>
      </c>
      <c r="AL218" s="109" t="s">
        <v>4450</v>
      </c>
      <c r="AM218" s="9" t="s">
        <v>3853</v>
      </c>
      <c r="AN218" s="9"/>
      <c r="AO218" s="9"/>
      <c r="AP218" s="9"/>
      <c r="AQ218" s="2">
        <v>6.2500000000000003E-3</v>
      </c>
      <c r="AR218" s="110">
        <v>1</v>
      </c>
      <c r="AS218" s="110" t="s">
        <v>4450</v>
      </c>
      <c r="AT218" s="110" t="s">
        <v>4450</v>
      </c>
      <c r="AU218" s="110" t="s">
        <v>4450</v>
      </c>
      <c r="AV218" s="110">
        <v>0.5</v>
      </c>
      <c r="AW218" s="110" t="s">
        <v>4450</v>
      </c>
      <c r="AX218" s="110" t="s">
        <v>4450</v>
      </c>
      <c r="AY218" s="110" t="s">
        <v>4450</v>
      </c>
      <c r="AZ218" s="8">
        <v>6.2500000000000003E-3</v>
      </c>
      <c r="BA218" s="8" t="s">
        <v>4450</v>
      </c>
      <c r="BB218" s="8" t="s">
        <v>4450</v>
      </c>
      <c r="BC218" s="8" t="s">
        <v>4450</v>
      </c>
      <c r="BD218" s="8">
        <v>6.2500000000000003E-3</v>
      </c>
      <c r="BE218" s="8">
        <v>6.2500000000000003E-3</v>
      </c>
      <c r="BF218" s="8" t="s">
        <v>4450</v>
      </c>
      <c r="BG218" s="8" t="s">
        <v>4450</v>
      </c>
      <c r="BJ218" s="8">
        <v>0.1</v>
      </c>
      <c r="BK218" s="8">
        <v>0.25</v>
      </c>
      <c r="BL218" s="8">
        <v>1</v>
      </c>
      <c r="BM218" s="8">
        <v>6.2500000000000003E-3</v>
      </c>
      <c r="BN218" s="23">
        <f t="shared" si="203"/>
        <v>0.1</v>
      </c>
      <c r="BO218" s="23">
        <f t="shared" ref="BO218:BQ218" si="221">BK218*BN218</f>
        <v>2.5000000000000001E-2</v>
      </c>
      <c r="BP218" s="23">
        <f t="shared" si="221"/>
        <v>2.5000000000000001E-2</v>
      </c>
      <c r="BQ218" s="23">
        <f t="shared" si="221"/>
        <v>1.5625000000000003E-4</v>
      </c>
    </row>
    <row r="219" spans="1:69" ht="20" x14ac:dyDescent="0.35">
      <c r="A219" s="102" t="s">
        <v>17</v>
      </c>
      <c r="B219" s="86">
        <v>13</v>
      </c>
      <c r="C219" s="86" t="s">
        <v>4790</v>
      </c>
      <c r="D219" s="2" t="s">
        <v>3584</v>
      </c>
      <c r="E219" s="2" t="s">
        <v>3165</v>
      </c>
      <c r="F219" s="244"/>
      <c r="G219" s="71" t="s">
        <v>3169</v>
      </c>
      <c r="H219" s="71" t="s">
        <v>3534</v>
      </c>
      <c r="I219" s="71" t="s">
        <v>865</v>
      </c>
      <c r="J219" s="71">
        <v>0.25</v>
      </c>
      <c r="K219" s="71">
        <v>2</v>
      </c>
      <c r="L219" s="101">
        <v>1</v>
      </c>
      <c r="M219" s="101">
        <v>1</v>
      </c>
      <c r="N219" s="120">
        <f t="shared" si="201"/>
        <v>1</v>
      </c>
      <c r="O219" s="120">
        <f t="shared" si="202"/>
        <v>0.5</v>
      </c>
      <c r="P219" s="71" t="s">
        <v>883</v>
      </c>
      <c r="Q219" s="71" t="s">
        <v>884</v>
      </c>
      <c r="R219" s="71"/>
      <c r="S219" s="71"/>
      <c r="T219" s="71"/>
      <c r="U219" s="71"/>
      <c r="V219" s="71"/>
      <c r="W219" s="101">
        <v>1</v>
      </c>
      <c r="X219" s="101">
        <v>1</v>
      </c>
      <c r="Y219" s="101">
        <v>0</v>
      </c>
      <c r="Z219" s="101">
        <v>0</v>
      </c>
      <c r="AA219" s="101">
        <v>1</v>
      </c>
      <c r="AB219" s="101">
        <v>2</v>
      </c>
      <c r="AC219" s="101">
        <v>2</v>
      </c>
      <c r="AD219" s="101">
        <v>2</v>
      </c>
      <c r="AE219" s="101">
        <v>1</v>
      </c>
      <c r="AF219" s="101"/>
      <c r="AG219" s="101"/>
      <c r="AH219" s="101"/>
      <c r="AI219" s="109">
        <v>1</v>
      </c>
      <c r="AJ219" s="109" t="s">
        <v>4450</v>
      </c>
      <c r="AK219" s="109" t="s">
        <v>4450</v>
      </c>
      <c r="AL219" s="109" t="s">
        <v>4450</v>
      </c>
      <c r="AM219" s="9" t="s">
        <v>3854</v>
      </c>
      <c r="AN219" s="9"/>
      <c r="AO219" s="9"/>
      <c r="AP219" s="9"/>
      <c r="AQ219" s="2">
        <v>6.2500000000000003E-3</v>
      </c>
      <c r="AR219" s="110">
        <v>1</v>
      </c>
      <c r="AS219" s="110" t="s">
        <v>4450</v>
      </c>
      <c r="AT219" s="110" t="s">
        <v>4450</v>
      </c>
      <c r="AU219" s="110" t="s">
        <v>4450</v>
      </c>
      <c r="AV219" s="110">
        <v>0.5</v>
      </c>
      <c r="AW219" s="110" t="s">
        <v>4450</v>
      </c>
      <c r="AX219" s="110" t="s">
        <v>4450</v>
      </c>
      <c r="AY219" s="110" t="s">
        <v>4450</v>
      </c>
      <c r="AZ219" s="8">
        <v>6.2500000000000003E-3</v>
      </c>
      <c r="BA219" s="8" t="s">
        <v>4450</v>
      </c>
      <c r="BB219" s="8" t="s">
        <v>4450</v>
      </c>
      <c r="BC219" s="8" t="s">
        <v>4450</v>
      </c>
      <c r="BD219" s="8">
        <v>6.2500000000000003E-3</v>
      </c>
      <c r="BE219" s="8">
        <v>6.2500000000000003E-3</v>
      </c>
      <c r="BF219" s="8" t="s">
        <v>4450</v>
      </c>
      <c r="BG219" s="8" t="s">
        <v>4450</v>
      </c>
      <c r="BJ219" s="8">
        <v>0.1</v>
      </c>
      <c r="BK219" s="8">
        <v>0.25</v>
      </c>
      <c r="BL219" s="8">
        <v>1</v>
      </c>
      <c r="BM219" s="8">
        <v>6.2500000000000003E-3</v>
      </c>
      <c r="BN219" s="23">
        <f t="shared" si="203"/>
        <v>0.1</v>
      </c>
      <c r="BO219" s="23">
        <f t="shared" ref="BO219:BQ219" si="222">BK219*BN219</f>
        <v>2.5000000000000001E-2</v>
      </c>
      <c r="BP219" s="23">
        <f t="shared" si="222"/>
        <v>2.5000000000000001E-2</v>
      </c>
      <c r="BQ219" s="23">
        <f t="shared" si="222"/>
        <v>1.5625000000000003E-4</v>
      </c>
    </row>
    <row r="220" spans="1:69" ht="20" x14ac:dyDescent="0.35">
      <c r="A220" s="102" t="s">
        <v>17</v>
      </c>
      <c r="B220" s="86">
        <v>14</v>
      </c>
      <c r="C220" s="86" t="s">
        <v>4791</v>
      </c>
      <c r="D220" s="2" t="s">
        <v>3585</v>
      </c>
      <c r="E220" s="2" t="s">
        <v>3570</v>
      </c>
      <c r="F220" s="244"/>
      <c r="G220" s="71" t="s">
        <v>3535</v>
      </c>
      <c r="H220" s="71" t="s">
        <v>3536</v>
      </c>
      <c r="I220" s="71" t="s">
        <v>3537</v>
      </c>
      <c r="J220" s="71">
        <v>0.5</v>
      </c>
      <c r="K220" s="71">
        <v>4</v>
      </c>
      <c r="L220" s="101">
        <v>1</v>
      </c>
      <c r="M220" s="101">
        <v>1</v>
      </c>
      <c r="N220" s="120">
        <f t="shared" si="201"/>
        <v>1</v>
      </c>
      <c r="O220" s="120">
        <f t="shared" si="202"/>
        <v>0.25</v>
      </c>
      <c r="P220" s="71" t="s">
        <v>3538</v>
      </c>
      <c r="Q220" s="71" t="s">
        <v>3539</v>
      </c>
      <c r="R220" s="71"/>
      <c r="S220" s="71"/>
      <c r="T220" s="71"/>
      <c r="U220" s="71"/>
      <c r="V220" s="71"/>
      <c r="W220" s="101">
        <v>1</v>
      </c>
      <c r="X220" s="101">
        <v>1</v>
      </c>
      <c r="Y220" s="101">
        <v>1</v>
      </c>
      <c r="Z220" s="101">
        <v>1</v>
      </c>
      <c r="AA220" s="101">
        <v>1</v>
      </c>
      <c r="AB220" s="101">
        <v>2</v>
      </c>
      <c r="AC220" s="101">
        <v>3</v>
      </c>
      <c r="AD220" s="101">
        <v>4</v>
      </c>
      <c r="AE220" s="101">
        <v>1</v>
      </c>
      <c r="AF220" s="101"/>
      <c r="AG220" s="101"/>
      <c r="AH220" s="101"/>
      <c r="AI220" s="109">
        <v>1</v>
      </c>
      <c r="AJ220" s="109" t="s">
        <v>4450</v>
      </c>
      <c r="AK220" s="109" t="s">
        <v>4450</v>
      </c>
      <c r="AL220" s="109" t="s">
        <v>4450</v>
      </c>
      <c r="AM220" s="9" t="s">
        <v>4380</v>
      </c>
      <c r="AN220" s="9"/>
      <c r="AO220" s="9"/>
      <c r="AP220" s="9"/>
      <c r="AQ220" s="2">
        <v>2.1874999999999999E-2</v>
      </c>
      <c r="AR220" s="110">
        <v>1</v>
      </c>
      <c r="AS220" s="110" t="s">
        <v>4450</v>
      </c>
      <c r="AT220" s="110" t="s">
        <v>4450</v>
      </c>
      <c r="AU220" s="110" t="s">
        <v>4450</v>
      </c>
      <c r="AV220" s="110">
        <v>0.25</v>
      </c>
      <c r="AW220" s="110" t="s">
        <v>4450</v>
      </c>
      <c r="AX220" s="110" t="s">
        <v>4450</v>
      </c>
      <c r="AY220" s="110" t="s">
        <v>4450</v>
      </c>
      <c r="AZ220" s="8">
        <v>2.1874999999999999E-2</v>
      </c>
      <c r="BA220" s="8" t="s">
        <v>4450</v>
      </c>
      <c r="BB220" s="8" t="s">
        <v>4450</v>
      </c>
      <c r="BC220" s="8" t="s">
        <v>4450</v>
      </c>
      <c r="BD220" s="8">
        <v>2.1874999999999999E-2</v>
      </c>
      <c r="BE220" s="8">
        <v>2.1874999999999999E-2</v>
      </c>
      <c r="BF220" s="8">
        <v>2.1874999999999999E-2</v>
      </c>
      <c r="BG220" s="8">
        <v>2.1874999999999999E-2</v>
      </c>
      <c r="BJ220" s="8">
        <v>0.35</v>
      </c>
      <c r="BK220" s="8">
        <v>0.25</v>
      </c>
      <c r="BL220" s="8">
        <v>0.5</v>
      </c>
      <c r="BM220" s="8">
        <v>2.1874999999999999E-2</v>
      </c>
      <c r="BN220" s="23">
        <f t="shared" si="203"/>
        <v>0.35</v>
      </c>
      <c r="BO220" s="23">
        <f t="shared" ref="BO220:BQ220" si="223">BK220*BN220</f>
        <v>8.7499999999999994E-2</v>
      </c>
      <c r="BP220" s="23">
        <f t="shared" si="223"/>
        <v>4.3749999999999997E-2</v>
      </c>
      <c r="BQ220" s="23">
        <f t="shared" si="223"/>
        <v>9.5703124999999987E-4</v>
      </c>
    </row>
    <row r="221" spans="1:69" ht="30" x14ac:dyDescent="0.35">
      <c r="A221" s="102" t="s">
        <v>17</v>
      </c>
      <c r="B221" s="86">
        <v>15</v>
      </c>
      <c r="C221" s="86" t="s">
        <v>4792</v>
      </c>
      <c r="D221" s="2" t="s">
        <v>3585</v>
      </c>
      <c r="E221" s="2" t="s">
        <v>3570</v>
      </c>
      <c r="F221" s="244"/>
      <c r="G221" s="71" t="s">
        <v>3535</v>
      </c>
      <c r="H221" s="71" t="s">
        <v>3540</v>
      </c>
      <c r="I221" s="71" t="s">
        <v>3541</v>
      </c>
      <c r="J221" s="71">
        <v>0.5</v>
      </c>
      <c r="K221" s="71">
        <v>4</v>
      </c>
      <c r="L221" s="101">
        <v>1</v>
      </c>
      <c r="M221" s="101">
        <v>1</v>
      </c>
      <c r="N221" s="120">
        <f t="shared" si="201"/>
        <v>1</v>
      </c>
      <c r="O221" s="120">
        <f t="shared" si="202"/>
        <v>0.25</v>
      </c>
      <c r="P221" s="71" t="s">
        <v>3538</v>
      </c>
      <c r="Q221" s="71" t="s">
        <v>3539</v>
      </c>
      <c r="R221" s="71"/>
      <c r="S221" s="71"/>
      <c r="T221" s="71"/>
      <c r="U221" s="71"/>
      <c r="V221" s="71"/>
      <c r="W221" s="101">
        <v>1</v>
      </c>
      <c r="X221" s="101">
        <v>1</v>
      </c>
      <c r="Y221" s="101">
        <v>1</v>
      </c>
      <c r="Z221" s="101">
        <v>1</v>
      </c>
      <c r="AA221" s="101">
        <v>1</v>
      </c>
      <c r="AB221" s="101">
        <v>2</v>
      </c>
      <c r="AC221" s="101">
        <v>3</v>
      </c>
      <c r="AD221" s="101">
        <v>4</v>
      </c>
      <c r="AE221" s="101">
        <v>1</v>
      </c>
      <c r="AF221" s="101"/>
      <c r="AG221" s="101"/>
      <c r="AH221" s="101"/>
      <c r="AI221" s="109">
        <v>1</v>
      </c>
      <c r="AJ221" s="109" t="s">
        <v>4450</v>
      </c>
      <c r="AK221" s="109" t="s">
        <v>4450</v>
      </c>
      <c r="AL221" s="109" t="s">
        <v>4450</v>
      </c>
      <c r="AM221" s="9" t="s">
        <v>4381</v>
      </c>
      <c r="AN221" s="9"/>
      <c r="AO221" s="9"/>
      <c r="AP221" s="9"/>
      <c r="AQ221" s="2">
        <v>2.1874999999999999E-2</v>
      </c>
      <c r="AR221" s="110">
        <v>1</v>
      </c>
      <c r="AS221" s="110" t="s">
        <v>4450</v>
      </c>
      <c r="AT221" s="110" t="s">
        <v>4450</v>
      </c>
      <c r="AU221" s="110" t="s">
        <v>4450</v>
      </c>
      <c r="AV221" s="110">
        <v>0.25</v>
      </c>
      <c r="AW221" s="110" t="s">
        <v>4450</v>
      </c>
      <c r="AX221" s="110" t="s">
        <v>4450</v>
      </c>
      <c r="AY221" s="110" t="s">
        <v>4450</v>
      </c>
      <c r="AZ221" s="8">
        <v>2.1874999999999999E-2</v>
      </c>
      <c r="BA221" s="8" t="s">
        <v>4450</v>
      </c>
      <c r="BB221" s="8" t="s">
        <v>4450</v>
      </c>
      <c r="BC221" s="8" t="s">
        <v>4450</v>
      </c>
      <c r="BD221" s="8">
        <v>2.1874999999999999E-2</v>
      </c>
      <c r="BE221" s="8">
        <v>2.1874999999999999E-2</v>
      </c>
      <c r="BF221" s="8">
        <v>2.1874999999999999E-2</v>
      </c>
      <c r="BG221" s="8">
        <v>2.1874999999999999E-2</v>
      </c>
      <c r="BJ221" s="8">
        <v>0.35</v>
      </c>
      <c r="BK221" s="8">
        <v>0.25</v>
      </c>
      <c r="BL221" s="8">
        <v>0.5</v>
      </c>
      <c r="BM221" s="8">
        <v>2.1874999999999999E-2</v>
      </c>
      <c r="BN221" s="23">
        <f t="shared" si="203"/>
        <v>0.35</v>
      </c>
      <c r="BO221" s="23">
        <f t="shared" ref="BO221:BQ221" si="224">BK221*BN221</f>
        <v>8.7499999999999994E-2</v>
      </c>
      <c r="BP221" s="23">
        <f t="shared" si="224"/>
        <v>4.3749999999999997E-2</v>
      </c>
      <c r="BQ221" s="23">
        <f t="shared" si="224"/>
        <v>9.5703124999999987E-4</v>
      </c>
    </row>
    <row r="222" spans="1:69" ht="20" x14ac:dyDescent="0.35">
      <c r="A222" s="102" t="s">
        <v>17</v>
      </c>
      <c r="B222" s="86">
        <v>16</v>
      </c>
      <c r="C222" s="86" t="s">
        <v>4793</v>
      </c>
      <c r="D222" s="2" t="s">
        <v>3585</v>
      </c>
      <c r="E222" s="2" t="s">
        <v>3570</v>
      </c>
      <c r="F222" s="244"/>
      <c r="G222" s="71" t="s">
        <v>3542</v>
      </c>
      <c r="H222" s="71" t="s">
        <v>3543</v>
      </c>
      <c r="I222" s="71" t="s">
        <v>3544</v>
      </c>
      <c r="J222" s="71">
        <v>0.3</v>
      </c>
      <c r="K222" s="71">
        <v>4</v>
      </c>
      <c r="L222" s="101">
        <v>1</v>
      </c>
      <c r="M222" s="101">
        <v>1</v>
      </c>
      <c r="N222" s="120">
        <f t="shared" si="201"/>
        <v>1</v>
      </c>
      <c r="O222" s="120">
        <f t="shared" si="202"/>
        <v>0.25</v>
      </c>
      <c r="P222" s="71" t="s">
        <v>3538</v>
      </c>
      <c r="Q222" s="71" t="s">
        <v>3539</v>
      </c>
      <c r="R222" s="71"/>
      <c r="S222" s="71"/>
      <c r="T222" s="71"/>
      <c r="U222" s="71"/>
      <c r="V222" s="71"/>
      <c r="W222" s="101">
        <v>1</v>
      </c>
      <c r="X222" s="101">
        <v>1</v>
      </c>
      <c r="Y222" s="101">
        <v>1</v>
      </c>
      <c r="Z222" s="101">
        <v>1</v>
      </c>
      <c r="AA222" s="101">
        <v>1</v>
      </c>
      <c r="AB222" s="101">
        <v>2</v>
      </c>
      <c r="AC222" s="101">
        <v>3</v>
      </c>
      <c r="AD222" s="101">
        <v>4</v>
      </c>
      <c r="AE222" s="101">
        <v>1</v>
      </c>
      <c r="AF222" s="101"/>
      <c r="AG222" s="101"/>
      <c r="AH222" s="101"/>
      <c r="AI222" s="109">
        <v>1</v>
      </c>
      <c r="AJ222" s="109" t="s">
        <v>4450</v>
      </c>
      <c r="AK222" s="109" t="s">
        <v>4450</v>
      </c>
      <c r="AL222" s="109" t="s">
        <v>4450</v>
      </c>
      <c r="AM222" s="9" t="s">
        <v>4382</v>
      </c>
      <c r="AN222" s="9"/>
      <c r="AO222" s="9"/>
      <c r="AP222" s="9"/>
      <c r="AQ222" s="2">
        <v>1.3125E-2</v>
      </c>
      <c r="AR222" s="110">
        <v>1</v>
      </c>
      <c r="AS222" s="110" t="s">
        <v>4450</v>
      </c>
      <c r="AT222" s="110" t="s">
        <v>4450</v>
      </c>
      <c r="AU222" s="110" t="s">
        <v>4450</v>
      </c>
      <c r="AV222" s="110">
        <v>0.25</v>
      </c>
      <c r="AW222" s="110" t="s">
        <v>4450</v>
      </c>
      <c r="AX222" s="110" t="s">
        <v>4450</v>
      </c>
      <c r="AY222" s="110" t="s">
        <v>4450</v>
      </c>
      <c r="AZ222" s="8">
        <v>1.3125E-2</v>
      </c>
      <c r="BA222" s="8" t="s">
        <v>4450</v>
      </c>
      <c r="BB222" s="8" t="s">
        <v>4450</v>
      </c>
      <c r="BC222" s="8" t="s">
        <v>4450</v>
      </c>
      <c r="BD222" s="8">
        <v>1.3125E-2</v>
      </c>
      <c r="BE222" s="8">
        <v>1.3125E-2</v>
      </c>
      <c r="BF222" s="8">
        <v>1.3125E-2</v>
      </c>
      <c r="BG222" s="8">
        <v>1.3125E-2</v>
      </c>
      <c r="BJ222" s="8">
        <v>0.35</v>
      </c>
      <c r="BK222" s="8">
        <v>0.25</v>
      </c>
      <c r="BL222" s="8">
        <v>0.5</v>
      </c>
      <c r="BM222" s="8">
        <v>1.3125E-2</v>
      </c>
      <c r="BN222" s="23">
        <f t="shared" si="203"/>
        <v>0.35</v>
      </c>
      <c r="BO222" s="23">
        <f t="shared" ref="BO222:BQ222" si="225">BK222*BN222</f>
        <v>8.7499999999999994E-2</v>
      </c>
      <c r="BP222" s="23">
        <f t="shared" si="225"/>
        <v>4.3749999999999997E-2</v>
      </c>
      <c r="BQ222" s="23">
        <f t="shared" si="225"/>
        <v>5.7421874999999997E-4</v>
      </c>
    </row>
    <row r="223" spans="1:69" ht="20" x14ac:dyDescent="0.35">
      <c r="A223" s="102" t="s">
        <v>17</v>
      </c>
      <c r="B223" s="86">
        <v>17</v>
      </c>
      <c r="C223" s="86" t="s">
        <v>4794</v>
      </c>
      <c r="D223" s="2" t="s">
        <v>3585</v>
      </c>
      <c r="E223" s="2" t="s">
        <v>3570</v>
      </c>
      <c r="F223" s="244"/>
      <c r="G223" s="71" t="s">
        <v>3542</v>
      </c>
      <c r="H223" s="71" t="s">
        <v>3545</v>
      </c>
      <c r="I223" s="71" t="s">
        <v>3546</v>
      </c>
      <c r="J223" s="71">
        <v>0.4</v>
      </c>
      <c r="K223" s="71">
        <v>4</v>
      </c>
      <c r="L223" s="101">
        <v>1</v>
      </c>
      <c r="M223" s="101">
        <v>1</v>
      </c>
      <c r="N223" s="120">
        <f t="shared" si="201"/>
        <v>1</v>
      </c>
      <c r="O223" s="120">
        <f t="shared" si="202"/>
        <v>0.25</v>
      </c>
      <c r="P223" s="71" t="s">
        <v>3547</v>
      </c>
      <c r="Q223" s="71" t="s">
        <v>3539</v>
      </c>
      <c r="R223" s="71"/>
      <c r="S223" s="71"/>
      <c r="T223" s="71"/>
      <c r="U223" s="71"/>
      <c r="V223" s="71"/>
      <c r="W223" s="101">
        <v>1</v>
      </c>
      <c r="X223" s="101">
        <v>1</v>
      </c>
      <c r="Y223" s="101">
        <v>1</v>
      </c>
      <c r="Z223" s="101">
        <v>1</v>
      </c>
      <c r="AA223" s="101">
        <v>1</v>
      </c>
      <c r="AB223" s="101">
        <v>2</v>
      </c>
      <c r="AC223" s="101">
        <v>3</v>
      </c>
      <c r="AD223" s="101">
        <v>4</v>
      </c>
      <c r="AE223" s="101">
        <v>1</v>
      </c>
      <c r="AF223" s="101"/>
      <c r="AG223" s="101"/>
      <c r="AH223" s="101"/>
      <c r="AI223" s="109">
        <v>1</v>
      </c>
      <c r="AJ223" s="109" t="s">
        <v>4450</v>
      </c>
      <c r="AK223" s="109" t="s">
        <v>4450</v>
      </c>
      <c r="AL223" s="109" t="s">
        <v>4450</v>
      </c>
      <c r="AM223" s="9" t="s">
        <v>4383</v>
      </c>
      <c r="AN223" s="9"/>
      <c r="AO223" s="9"/>
      <c r="AP223" s="9"/>
      <c r="AQ223" s="2">
        <v>1.7499999999999998E-2</v>
      </c>
      <c r="AR223" s="110">
        <v>1</v>
      </c>
      <c r="AS223" s="110" t="s">
        <v>4450</v>
      </c>
      <c r="AT223" s="110" t="s">
        <v>4450</v>
      </c>
      <c r="AU223" s="110" t="s">
        <v>4450</v>
      </c>
      <c r="AV223" s="110">
        <v>0.25</v>
      </c>
      <c r="AW223" s="110" t="s">
        <v>4450</v>
      </c>
      <c r="AX223" s="110" t="s">
        <v>4450</v>
      </c>
      <c r="AY223" s="110" t="s">
        <v>4450</v>
      </c>
      <c r="AZ223" s="8">
        <v>1.7499999999999998E-2</v>
      </c>
      <c r="BA223" s="8" t="s">
        <v>4450</v>
      </c>
      <c r="BB223" s="8" t="s">
        <v>4450</v>
      </c>
      <c r="BC223" s="8" t="s">
        <v>4450</v>
      </c>
      <c r="BD223" s="8">
        <v>1.7499999999999998E-2</v>
      </c>
      <c r="BE223" s="8">
        <v>1.7499999999999998E-2</v>
      </c>
      <c r="BF223" s="8">
        <v>1.7499999999999998E-2</v>
      </c>
      <c r="BG223" s="8">
        <v>1.7499999999999998E-2</v>
      </c>
      <c r="BJ223" s="8">
        <v>0.35</v>
      </c>
      <c r="BK223" s="8">
        <v>0.25</v>
      </c>
      <c r="BL223" s="8">
        <v>0.5</v>
      </c>
      <c r="BM223" s="8">
        <v>1.7499999999999998E-2</v>
      </c>
      <c r="BN223" s="23">
        <f t="shared" si="203"/>
        <v>0.35</v>
      </c>
      <c r="BO223" s="23">
        <f t="shared" ref="BO223:BQ223" si="226">BK223*BN223</f>
        <v>8.7499999999999994E-2</v>
      </c>
      <c r="BP223" s="23">
        <f t="shared" si="226"/>
        <v>4.3749999999999997E-2</v>
      </c>
      <c r="BQ223" s="23">
        <f t="shared" si="226"/>
        <v>7.6562499999999992E-4</v>
      </c>
    </row>
    <row r="224" spans="1:69" ht="20" x14ac:dyDescent="0.35">
      <c r="A224" s="102" t="s">
        <v>17</v>
      </c>
      <c r="B224" s="86">
        <v>18</v>
      </c>
      <c r="C224" s="86" t="s">
        <v>4795</v>
      </c>
      <c r="D224" s="2" t="s">
        <v>3585</v>
      </c>
      <c r="E224" s="2" t="s">
        <v>3570</v>
      </c>
      <c r="F224" s="244"/>
      <c r="G224" s="71" t="s">
        <v>3542</v>
      </c>
      <c r="H224" s="71" t="s">
        <v>3548</v>
      </c>
      <c r="I224" s="71" t="s">
        <v>3549</v>
      </c>
      <c r="J224" s="71">
        <v>0.3</v>
      </c>
      <c r="K224" s="71">
        <v>4</v>
      </c>
      <c r="L224" s="101">
        <v>1</v>
      </c>
      <c r="M224" s="101">
        <v>1</v>
      </c>
      <c r="N224" s="120">
        <f t="shared" si="201"/>
        <v>1</v>
      </c>
      <c r="O224" s="120">
        <f t="shared" si="202"/>
        <v>0.25</v>
      </c>
      <c r="P224" s="71" t="s">
        <v>3547</v>
      </c>
      <c r="Q224" s="71" t="s">
        <v>3539</v>
      </c>
      <c r="R224" s="71"/>
      <c r="S224" s="71"/>
      <c r="T224" s="71"/>
      <c r="U224" s="71"/>
      <c r="V224" s="71"/>
      <c r="W224" s="101">
        <v>1</v>
      </c>
      <c r="X224" s="101">
        <v>1</v>
      </c>
      <c r="Y224" s="101">
        <v>1</v>
      </c>
      <c r="Z224" s="101">
        <v>1</v>
      </c>
      <c r="AA224" s="101">
        <v>1</v>
      </c>
      <c r="AB224" s="101">
        <v>2</v>
      </c>
      <c r="AC224" s="101">
        <v>3</v>
      </c>
      <c r="AD224" s="101">
        <v>4</v>
      </c>
      <c r="AE224" s="101">
        <v>1</v>
      </c>
      <c r="AF224" s="101"/>
      <c r="AG224" s="101"/>
      <c r="AH224" s="101"/>
      <c r="AI224" s="109">
        <v>1</v>
      </c>
      <c r="AJ224" s="109" t="s">
        <v>4450</v>
      </c>
      <c r="AK224" s="109" t="s">
        <v>4450</v>
      </c>
      <c r="AL224" s="109" t="s">
        <v>4450</v>
      </c>
      <c r="AM224" s="9" t="s">
        <v>4384</v>
      </c>
      <c r="AN224" s="9"/>
      <c r="AO224" s="9"/>
      <c r="AP224" s="9"/>
      <c r="AQ224" s="2">
        <v>1.3125E-2</v>
      </c>
      <c r="AR224" s="110">
        <v>1</v>
      </c>
      <c r="AS224" s="110" t="s">
        <v>4450</v>
      </c>
      <c r="AT224" s="110" t="s">
        <v>4450</v>
      </c>
      <c r="AU224" s="110" t="s">
        <v>4450</v>
      </c>
      <c r="AV224" s="110">
        <v>0.25</v>
      </c>
      <c r="AW224" s="110" t="s">
        <v>4450</v>
      </c>
      <c r="AX224" s="110" t="s">
        <v>4450</v>
      </c>
      <c r="AY224" s="110" t="s">
        <v>4450</v>
      </c>
      <c r="AZ224" s="8">
        <v>1.3125E-2</v>
      </c>
      <c r="BA224" s="8" t="s">
        <v>4450</v>
      </c>
      <c r="BB224" s="8" t="s">
        <v>4450</v>
      </c>
      <c r="BC224" s="8" t="s">
        <v>4450</v>
      </c>
      <c r="BD224" s="8">
        <v>1.3125E-2</v>
      </c>
      <c r="BE224" s="8">
        <v>1.3125E-2</v>
      </c>
      <c r="BF224" s="8">
        <v>1.3125E-2</v>
      </c>
      <c r="BG224" s="8">
        <v>1.3125E-2</v>
      </c>
      <c r="BJ224" s="8">
        <v>0.35</v>
      </c>
      <c r="BK224" s="8">
        <v>0.25</v>
      </c>
      <c r="BL224" s="8">
        <v>0.5</v>
      </c>
      <c r="BM224" s="8">
        <v>1.3125E-2</v>
      </c>
      <c r="BN224" s="23">
        <f t="shared" si="203"/>
        <v>0.35</v>
      </c>
      <c r="BO224" s="23">
        <f t="shared" ref="BO224:BQ224" si="227">BK224*BN224</f>
        <v>8.7499999999999994E-2</v>
      </c>
      <c r="BP224" s="23">
        <f t="shared" si="227"/>
        <v>4.3749999999999997E-2</v>
      </c>
      <c r="BQ224" s="23">
        <f t="shared" si="227"/>
        <v>5.7421874999999997E-4</v>
      </c>
    </row>
    <row r="225" spans="1:69" ht="20" x14ac:dyDescent="0.35">
      <c r="A225" s="102" t="s">
        <v>17</v>
      </c>
      <c r="B225" s="86">
        <v>19</v>
      </c>
      <c r="C225" s="86" t="s">
        <v>4796</v>
      </c>
      <c r="D225" s="2" t="s">
        <v>3585</v>
      </c>
      <c r="E225" s="2" t="s">
        <v>3575</v>
      </c>
      <c r="F225" s="244"/>
      <c r="G225" s="71" t="s">
        <v>3550</v>
      </c>
      <c r="H225" s="71" t="s">
        <v>3551</v>
      </c>
      <c r="I225" s="71" t="s">
        <v>3552</v>
      </c>
      <c r="J225" s="71">
        <v>0.4</v>
      </c>
      <c r="K225" s="71">
        <v>4</v>
      </c>
      <c r="L225" s="101">
        <v>1</v>
      </c>
      <c r="M225" s="101">
        <v>1</v>
      </c>
      <c r="N225" s="120">
        <f t="shared" si="201"/>
        <v>1</v>
      </c>
      <c r="O225" s="120">
        <f t="shared" si="202"/>
        <v>0.25</v>
      </c>
      <c r="P225" s="71" t="s">
        <v>3553</v>
      </c>
      <c r="Q225" s="71" t="s">
        <v>3539</v>
      </c>
      <c r="R225" s="71"/>
      <c r="S225" s="71"/>
      <c r="T225" s="71"/>
      <c r="U225" s="71"/>
      <c r="V225" s="71"/>
      <c r="W225" s="101">
        <v>1</v>
      </c>
      <c r="X225" s="101">
        <v>1</v>
      </c>
      <c r="Y225" s="101">
        <v>1</v>
      </c>
      <c r="Z225" s="101">
        <v>1</v>
      </c>
      <c r="AA225" s="101">
        <v>1</v>
      </c>
      <c r="AB225" s="101">
        <v>2</v>
      </c>
      <c r="AC225" s="101">
        <v>3</v>
      </c>
      <c r="AD225" s="101">
        <v>4</v>
      </c>
      <c r="AE225" s="101">
        <v>1</v>
      </c>
      <c r="AF225" s="101"/>
      <c r="AG225" s="101"/>
      <c r="AH225" s="101"/>
      <c r="AI225" s="109">
        <v>1</v>
      </c>
      <c r="AJ225" s="109" t="s">
        <v>4450</v>
      </c>
      <c r="AK225" s="109" t="s">
        <v>4450</v>
      </c>
      <c r="AL225" s="109" t="s">
        <v>4450</v>
      </c>
      <c r="AM225" s="9" t="s">
        <v>4385</v>
      </c>
      <c r="AN225" s="9"/>
      <c r="AO225" s="9"/>
      <c r="AP225" s="9"/>
      <c r="AQ225" s="2">
        <v>3.4999999999999996E-2</v>
      </c>
      <c r="AR225" s="110">
        <v>1</v>
      </c>
      <c r="AS225" s="110" t="s">
        <v>4450</v>
      </c>
      <c r="AT225" s="110" t="s">
        <v>4450</v>
      </c>
      <c r="AU225" s="110" t="s">
        <v>4450</v>
      </c>
      <c r="AV225" s="110">
        <v>0.25</v>
      </c>
      <c r="AW225" s="110" t="s">
        <v>4450</v>
      </c>
      <c r="AX225" s="110" t="s">
        <v>4450</v>
      </c>
      <c r="AY225" s="110" t="s">
        <v>4450</v>
      </c>
      <c r="AZ225" s="8">
        <v>3.4999999999999996E-2</v>
      </c>
      <c r="BA225" s="8" t="s">
        <v>4450</v>
      </c>
      <c r="BB225" s="8" t="s">
        <v>4450</v>
      </c>
      <c r="BC225" s="8" t="s">
        <v>4450</v>
      </c>
      <c r="BD225" s="8">
        <v>3.4999999999999996E-2</v>
      </c>
      <c r="BE225" s="8">
        <v>3.4999999999999996E-2</v>
      </c>
      <c r="BF225" s="8">
        <v>3.4999999999999996E-2</v>
      </c>
      <c r="BG225" s="8">
        <v>3.4999999999999996E-2</v>
      </c>
      <c r="BJ225" s="8">
        <v>0.35</v>
      </c>
      <c r="BK225" s="8">
        <v>0.25</v>
      </c>
      <c r="BL225" s="8">
        <v>1</v>
      </c>
      <c r="BM225" s="8">
        <v>3.4999999999999996E-2</v>
      </c>
      <c r="BN225" s="23">
        <f t="shared" si="203"/>
        <v>0.35</v>
      </c>
      <c r="BO225" s="23">
        <f t="shared" ref="BO225:BQ225" si="228">BK225*BN225</f>
        <v>8.7499999999999994E-2</v>
      </c>
      <c r="BP225" s="23">
        <f t="shared" si="228"/>
        <v>8.7499999999999994E-2</v>
      </c>
      <c r="BQ225" s="23">
        <f t="shared" si="228"/>
        <v>3.0624999999999997E-3</v>
      </c>
    </row>
    <row r="226" spans="1:69" x14ac:dyDescent="0.35">
      <c r="A226" s="102" t="s">
        <v>17</v>
      </c>
      <c r="B226" s="86">
        <v>20</v>
      </c>
      <c r="C226" s="86" t="s">
        <v>4797</v>
      </c>
      <c r="D226" s="2" t="s">
        <v>3585</v>
      </c>
      <c r="E226" s="2" t="s">
        <v>3575</v>
      </c>
      <c r="F226" s="244"/>
      <c r="G226" s="71" t="s">
        <v>3550</v>
      </c>
      <c r="H226" s="71" t="s">
        <v>3554</v>
      </c>
      <c r="I226" s="71" t="s">
        <v>3555</v>
      </c>
      <c r="J226" s="71">
        <v>0.6</v>
      </c>
      <c r="K226" s="71">
        <v>4</v>
      </c>
      <c r="L226" s="101">
        <v>1</v>
      </c>
      <c r="M226" s="101">
        <v>1</v>
      </c>
      <c r="N226" s="120">
        <f t="shared" si="201"/>
        <v>1</v>
      </c>
      <c r="O226" s="120">
        <f t="shared" si="202"/>
        <v>0.25</v>
      </c>
      <c r="P226" s="71" t="s">
        <v>3556</v>
      </c>
      <c r="Q226" s="71" t="s">
        <v>3539</v>
      </c>
      <c r="R226" s="71"/>
      <c r="S226" s="71"/>
      <c r="T226" s="71"/>
      <c r="U226" s="71"/>
      <c r="V226" s="71"/>
      <c r="W226" s="101">
        <v>1</v>
      </c>
      <c r="X226" s="101">
        <v>1</v>
      </c>
      <c r="Y226" s="101">
        <v>1</v>
      </c>
      <c r="Z226" s="101">
        <v>1</v>
      </c>
      <c r="AA226" s="101">
        <v>1</v>
      </c>
      <c r="AB226" s="101">
        <v>2</v>
      </c>
      <c r="AC226" s="101">
        <v>3</v>
      </c>
      <c r="AD226" s="101">
        <v>4</v>
      </c>
      <c r="AE226" s="101">
        <v>1</v>
      </c>
      <c r="AF226" s="101"/>
      <c r="AG226" s="101"/>
      <c r="AH226" s="101"/>
      <c r="AI226" s="109">
        <v>1</v>
      </c>
      <c r="AJ226" s="109" t="s">
        <v>4450</v>
      </c>
      <c r="AK226" s="109" t="s">
        <v>4450</v>
      </c>
      <c r="AL226" s="109" t="s">
        <v>4450</v>
      </c>
      <c r="AM226" s="9" t="s">
        <v>4386</v>
      </c>
      <c r="AN226" s="9"/>
      <c r="AO226" s="9"/>
      <c r="AP226" s="9"/>
      <c r="AQ226" s="2">
        <v>5.2499999999999998E-2</v>
      </c>
      <c r="AR226" s="110">
        <v>1</v>
      </c>
      <c r="AS226" s="110" t="s">
        <v>4450</v>
      </c>
      <c r="AT226" s="110" t="s">
        <v>4450</v>
      </c>
      <c r="AU226" s="110" t="s">
        <v>4450</v>
      </c>
      <c r="AV226" s="110">
        <v>0.25</v>
      </c>
      <c r="AW226" s="110" t="s">
        <v>4450</v>
      </c>
      <c r="AX226" s="110" t="s">
        <v>4450</v>
      </c>
      <c r="AY226" s="110" t="s">
        <v>4450</v>
      </c>
      <c r="AZ226" s="8">
        <v>5.2499999999999998E-2</v>
      </c>
      <c r="BA226" s="8" t="s">
        <v>4450</v>
      </c>
      <c r="BB226" s="8" t="s">
        <v>4450</v>
      </c>
      <c r="BC226" s="8" t="s">
        <v>4450</v>
      </c>
      <c r="BD226" s="8">
        <v>5.2499999999999998E-2</v>
      </c>
      <c r="BE226" s="8">
        <v>5.2499999999999998E-2</v>
      </c>
      <c r="BF226" s="8">
        <v>5.2499999999999998E-2</v>
      </c>
      <c r="BG226" s="8">
        <v>5.2499999999999998E-2</v>
      </c>
      <c r="BJ226" s="8">
        <v>0.35</v>
      </c>
      <c r="BK226" s="8">
        <v>0.25</v>
      </c>
      <c r="BL226" s="8">
        <v>1</v>
      </c>
      <c r="BM226" s="8">
        <v>5.2499999999999998E-2</v>
      </c>
      <c r="BN226" s="23">
        <f t="shared" si="203"/>
        <v>0.35</v>
      </c>
      <c r="BO226" s="23">
        <f t="shared" ref="BO226:BQ226" si="229">BK226*BN226</f>
        <v>8.7499999999999994E-2</v>
      </c>
      <c r="BP226" s="23">
        <f t="shared" si="229"/>
        <v>8.7499999999999994E-2</v>
      </c>
      <c r="BQ226" s="23">
        <f t="shared" si="229"/>
        <v>4.5937499999999997E-3</v>
      </c>
    </row>
    <row r="227" spans="1:69" x14ac:dyDescent="0.35">
      <c r="A227" s="102" t="s">
        <v>17</v>
      </c>
      <c r="B227" s="86">
        <v>21</v>
      </c>
      <c r="C227" s="86" t="s">
        <v>4798</v>
      </c>
      <c r="D227" s="2" t="s">
        <v>3585</v>
      </c>
      <c r="E227" s="2" t="s">
        <v>3578</v>
      </c>
      <c r="F227" s="244"/>
      <c r="G227" s="71" t="s">
        <v>3557</v>
      </c>
      <c r="H227" s="71" t="s">
        <v>3558</v>
      </c>
      <c r="I227" s="71" t="s">
        <v>3559</v>
      </c>
      <c r="J227" s="71">
        <v>0.4</v>
      </c>
      <c r="K227" s="71">
        <v>4</v>
      </c>
      <c r="L227" s="101">
        <v>1</v>
      </c>
      <c r="M227" s="101">
        <v>1</v>
      </c>
      <c r="N227" s="120">
        <f t="shared" si="201"/>
        <v>1</v>
      </c>
      <c r="O227" s="120">
        <f t="shared" si="202"/>
        <v>0.25</v>
      </c>
      <c r="P227" s="71" t="s">
        <v>3560</v>
      </c>
      <c r="Q227" s="71" t="s">
        <v>3539</v>
      </c>
      <c r="R227" s="71"/>
      <c r="S227" s="71"/>
      <c r="T227" s="71"/>
      <c r="U227" s="71"/>
      <c r="V227" s="71"/>
      <c r="W227" s="101">
        <v>1</v>
      </c>
      <c r="X227" s="101">
        <v>1</v>
      </c>
      <c r="Y227" s="101">
        <v>1</v>
      </c>
      <c r="Z227" s="101">
        <v>1</v>
      </c>
      <c r="AA227" s="101">
        <v>1</v>
      </c>
      <c r="AB227" s="101">
        <v>2</v>
      </c>
      <c r="AC227" s="101">
        <v>3</v>
      </c>
      <c r="AD227" s="101">
        <v>4</v>
      </c>
      <c r="AE227" s="101">
        <v>1</v>
      </c>
      <c r="AF227" s="101"/>
      <c r="AG227" s="101"/>
      <c r="AH227" s="101"/>
      <c r="AI227" s="109">
        <v>1</v>
      </c>
      <c r="AJ227" s="109" t="s">
        <v>4450</v>
      </c>
      <c r="AK227" s="109" t="s">
        <v>4450</v>
      </c>
      <c r="AL227" s="109" t="s">
        <v>4450</v>
      </c>
      <c r="AM227" s="9" t="s">
        <v>4387</v>
      </c>
      <c r="AN227" s="9"/>
      <c r="AO227" s="9"/>
      <c r="AP227" s="9"/>
      <c r="AQ227" s="2">
        <v>3.4999999999999996E-2</v>
      </c>
      <c r="AR227" s="110">
        <v>1</v>
      </c>
      <c r="AS227" s="110" t="s">
        <v>4450</v>
      </c>
      <c r="AT227" s="110" t="s">
        <v>4450</v>
      </c>
      <c r="AU227" s="110" t="s">
        <v>4450</v>
      </c>
      <c r="AV227" s="110">
        <v>0.25</v>
      </c>
      <c r="AW227" s="110" t="s">
        <v>4450</v>
      </c>
      <c r="AX227" s="110" t="s">
        <v>4450</v>
      </c>
      <c r="AY227" s="110" t="s">
        <v>4450</v>
      </c>
      <c r="AZ227" s="8">
        <v>3.4999999999999996E-2</v>
      </c>
      <c r="BA227" s="8" t="s">
        <v>4450</v>
      </c>
      <c r="BB227" s="8" t="s">
        <v>4450</v>
      </c>
      <c r="BC227" s="8" t="s">
        <v>4450</v>
      </c>
      <c r="BD227" s="8">
        <v>3.4999999999999996E-2</v>
      </c>
      <c r="BE227" s="8">
        <v>3.4999999999999996E-2</v>
      </c>
      <c r="BF227" s="8">
        <v>3.4999999999999996E-2</v>
      </c>
      <c r="BG227" s="8">
        <v>3.4999999999999996E-2</v>
      </c>
      <c r="BJ227" s="8">
        <v>0.35</v>
      </c>
      <c r="BK227" s="8">
        <v>0.25</v>
      </c>
      <c r="BL227" s="8">
        <v>1</v>
      </c>
      <c r="BM227" s="8">
        <v>3.4999999999999996E-2</v>
      </c>
      <c r="BN227" s="23">
        <f t="shared" si="203"/>
        <v>0.35</v>
      </c>
      <c r="BO227" s="23">
        <f t="shared" ref="BO227:BQ227" si="230">BK227*BN227</f>
        <v>8.7499999999999994E-2</v>
      </c>
      <c r="BP227" s="23">
        <f t="shared" si="230"/>
        <v>8.7499999999999994E-2</v>
      </c>
      <c r="BQ227" s="23">
        <f t="shared" si="230"/>
        <v>3.0624999999999997E-3</v>
      </c>
    </row>
    <row r="228" spans="1:69" x14ac:dyDescent="0.35">
      <c r="A228" s="102" t="s">
        <v>17</v>
      </c>
      <c r="B228" s="86">
        <v>22</v>
      </c>
      <c r="C228" s="86" t="s">
        <v>4799</v>
      </c>
      <c r="D228" s="2" t="s">
        <v>3585</v>
      </c>
      <c r="E228" s="2" t="s">
        <v>3578</v>
      </c>
      <c r="F228" s="244"/>
      <c r="G228" s="71" t="s">
        <v>3557</v>
      </c>
      <c r="H228" s="71" t="s">
        <v>3561</v>
      </c>
      <c r="I228" s="71" t="s">
        <v>3562</v>
      </c>
      <c r="J228" s="71">
        <v>0.6</v>
      </c>
      <c r="K228" s="71">
        <v>4</v>
      </c>
      <c r="L228" s="101">
        <v>1</v>
      </c>
      <c r="M228" s="101">
        <v>1</v>
      </c>
      <c r="N228" s="120">
        <f t="shared" si="201"/>
        <v>1</v>
      </c>
      <c r="O228" s="120">
        <f t="shared" si="202"/>
        <v>0.25</v>
      </c>
      <c r="P228" s="71" t="s">
        <v>3556</v>
      </c>
      <c r="Q228" s="71" t="s">
        <v>3539</v>
      </c>
      <c r="R228" s="71"/>
      <c r="S228" s="71"/>
      <c r="T228" s="71"/>
      <c r="U228" s="71"/>
      <c r="V228" s="71"/>
      <c r="W228" s="101">
        <v>1</v>
      </c>
      <c r="X228" s="101">
        <v>1</v>
      </c>
      <c r="Y228" s="101">
        <v>1</v>
      </c>
      <c r="Z228" s="101">
        <v>1</v>
      </c>
      <c r="AA228" s="101">
        <v>1</v>
      </c>
      <c r="AB228" s="101">
        <v>2</v>
      </c>
      <c r="AC228" s="101">
        <v>3</v>
      </c>
      <c r="AD228" s="101">
        <v>4</v>
      </c>
      <c r="AE228" s="101">
        <v>1</v>
      </c>
      <c r="AF228" s="101"/>
      <c r="AG228" s="101"/>
      <c r="AH228" s="101"/>
      <c r="AI228" s="109">
        <v>1</v>
      </c>
      <c r="AJ228" s="109" t="s">
        <v>4450</v>
      </c>
      <c r="AK228" s="109" t="s">
        <v>4450</v>
      </c>
      <c r="AL228" s="109" t="s">
        <v>4450</v>
      </c>
      <c r="AM228" s="9" t="s">
        <v>4388</v>
      </c>
      <c r="AN228" s="9"/>
      <c r="AO228" s="9"/>
      <c r="AP228" s="9"/>
      <c r="AQ228" s="2">
        <v>5.2499999999999998E-2</v>
      </c>
      <c r="AR228" s="110">
        <v>1</v>
      </c>
      <c r="AS228" s="110" t="s">
        <v>4450</v>
      </c>
      <c r="AT228" s="110" t="s">
        <v>4450</v>
      </c>
      <c r="AU228" s="110" t="s">
        <v>4450</v>
      </c>
      <c r="AV228" s="110">
        <v>0.25</v>
      </c>
      <c r="AW228" s="110" t="s">
        <v>4450</v>
      </c>
      <c r="AX228" s="110" t="s">
        <v>4450</v>
      </c>
      <c r="AY228" s="110" t="s">
        <v>4450</v>
      </c>
      <c r="AZ228" s="8">
        <v>5.2499999999999998E-2</v>
      </c>
      <c r="BA228" s="8" t="s">
        <v>4450</v>
      </c>
      <c r="BB228" s="8" t="s">
        <v>4450</v>
      </c>
      <c r="BC228" s="8" t="s">
        <v>4450</v>
      </c>
      <c r="BD228" s="8">
        <v>5.2499999999999998E-2</v>
      </c>
      <c r="BE228" s="8">
        <v>5.2499999999999998E-2</v>
      </c>
      <c r="BF228" s="8">
        <v>5.2499999999999998E-2</v>
      </c>
      <c r="BG228" s="8">
        <v>5.2499999999999998E-2</v>
      </c>
      <c r="BJ228" s="8">
        <v>0.35</v>
      </c>
      <c r="BK228" s="8">
        <v>0.25</v>
      </c>
      <c r="BL228" s="8">
        <v>1</v>
      </c>
      <c r="BM228" s="8">
        <v>5.2499999999999998E-2</v>
      </c>
      <c r="BN228" s="23">
        <f t="shared" si="203"/>
        <v>0.35</v>
      </c>
      <c r="BO228" s="23">
        <f t="shared" ref="BO228:BQ228" si="231">BK228*BN228</f>
        <v>8.7499999999999994E-2</v>
      </c>
      <c r="BP228" s="23">
        <f t="shared" si="231"/>
        <v>8.7499999999999994E-2</v>
      </c>
      <c r="BQ228" s="23">
        <f t="shared" si="231"/>
        <v>4.5937499999999997E-3</v>
      </c>
    </row>
    <row r="229" spans="1:69" x14ac:dyDescent="0.35">
      <c r="A229" s="102" t="s">
        <v>17</v>
      </c>
      <c r="B229" s="86">
        <v>23</v>
      </c>
      <c r="C229" s="86" t="s">
        <v>4800</v>
      </c>
      <c r="D229" s="2" t="s">
        <v>3585</v>
      </c>
      <c r="E229" s="2" t="s">
        <v>3581</v>
      </c>
      <c r="F229" s="244"/>
      <c r="G229" s="71" t="s">
        <v>3563</v>
      </c>
      <c r="H229" s="71" t="s">
        <v>3564</v>
      </c>
      <c r="I229" s="71" t="s">
        <v>3565</v>
      </c>
      <c r="J229" s="71">
        <v>0.5</v>
      </c>
      <c r="K229" s="71">
        <v>1</v>
      </c>
      <c r="L229" s="101">
        <v>1</v>
      </c>
      <c r="M229" s="101">
        <v>1</v>
      </c>
      <c r="N229" s="120">
        <f t="shared" si="201"/>
        <v>1</v>
      </c>
      <c r="O229" s="120">
        <f t="shared" si="202"/>
        <v>1</v>
      </c>
      <c r="P229" s="71" t="s">
        <v>3566</v>
      </c>
      <c r="Q229" s="71" t="s">
        <v>3539</v>
      </c>
      <c r="R229" s="71"/>
      <c r="S229" s="71"/>
      <c r="T229" s="71"/>
      <c r="U229" s="71"/>
      <c r="V229" s="71"/>
      <c r="W229" s="101">
        <v>1</v>
      </c>
      <c r="X229" s="101">
        <v>0</v>
      </c>
      <c r="Y229" s="101">
        <v>0</v>
      </c>
      <c r="Z229" s="101">
        <v>0</v>
      </c>
      <c r="AA229" s="101">
        <v>1</v>
      </c>
      <c r="AB229" s="101">
        <v>1</v>
      </c>
      <c r="AC229" s="101">
        <v>1</v>
      </c>
      <c r="AD229" s="101">
        <v>1</v>
      </c>
      <c r="AE229" s="101">
        <v>1</v>
      </c>
      <c r="AF229" s="101"/>
      <c r="AG229" s="101"/>
      <c r="AH229" s="101"/>
      <c r="AI229" s="109">
        <v>1</v>
      </c>
      <c r="AJ229" s="109" t="s">
        <v>4450</v>
      </c>
      <c r="AK229" s="109" t="s">
        <v>4450</v>
      </c>
      <c r="AL229" s="109" t="s">
        <v>4450</v>
      </c>
      <c r="AM229" s="9" t="s">
        <v>4389</v>
      </c>
      <c r="AN229" s="9"/>
      <c r="AO229" s="9"/>
      <c r="AP229" s="9"/>
      <c r="AQ229" s="2">
        <v>4.3749999999999997E-2</v>
      </c>
      <c r="AR229" s="110">
        <v>1</v>
      </c>
      <c r="AS229" s="110" t="s">
        <v>4450</v>
      </c>
      <c r="AT229" s="110" t="s">
        <v>4450</v>
      </c>
      <c r="AU229" s="110" t="s">
        <v>4450</v>
      </c>
      <c r="AV229" s="110">
        <v>1</v>
      </c>
      <c r="AW229" s="110" t="s">
        <v>4450</v>
      </c>
      <c r="AX229" s="110" t="s">
        <v>4450</v>
      </c>
      <c r="AY229" s="110" t="s">
        <v>4450</v>
      </c>
      <c r="AZ229" s="8">
        <v>4.3749999999999997E-2</v>
      </c>
      <c r="BA229" s="8" t="s">
        <v>4450</v>
      </c>
      <c r="BB229" s="8" t="s">
        <v>4450</v>
      </c>
      <c r="BC229" s="8" t="s">
        <v>4450</v>
      </c>
      <c r="BD229" s="8">
        <v>4.3749999999999997E-2</v>
      </c>
      <c r="BE229" s="8" t="s">
        <v>4450</v>
      </c>
      <c r="BF229" s="8" t="s">
        <v>4450</v>
      </c>
      <c r="BG229" s="8" t="s">
        <v>4450</v>
      </c>
      <c r="BJ229" s="8">
        <v>0.35</v>
      </c>
      <c r="BK229" s="8">
        <v>0.25</v>
      </c>
      <c r="BL229" s="8">
        <v>1</v>
      </c>
      <c r="BM229" s="8">
        <v>4.3749999999999997E-2</v>
      </c>
      <c r="BN229" s="23">
        <f t="shared" si="203"/>
        <v>0.35</v>
      </c>
      <c r="BO229" s="23">
        <f t="shared" ref="BO229:BQ229" si="232">BK229*BN229</f>
        <v>8.7499999999999994E-2</v>
      </c>
      <c r="BP229" s="23">
        <f t="shared" si="232"/>
        <v>8.7499999999999994E-2</v>
      </c>
      <c r="BQ229" s="23">
        <f t="shared" si="232"/>
        <v>3.8281249999999995E-3</v>
      </c>
    </row>
    <row r="230" spans="1:69" x14ac:dyDescent="0.35">
      <c r="A230" s="102" t="s">
        <v>17</v>
      </c>
      <c r="B230" s="86">
        <v>24</v>
      </c>
      <c r="C230" s="86" t="s">
        <v>4801</v>
      </c>
      <c r="D230" s="2" t="s">
        <v>3585</v>
      </c>
      <c r="E230" s="2" t="s">
        <v>3581</v>
      </c>
      <c r="F230" s="245"/>
      <c r="G230" s="71" t="s">
        <v>3563</v>
      </c>
      <c r="H230" s="71" t="s">
        <v>3567</v>
      </c>
      <c r="I230" s="71" t="s">
        <v>3568</v>
      </c>
      <c r="J230" s="71">
        <v>0.5</v>
      </c>
      <c r="K230" s="71">
        <v>1</v>
      </c>
      <c r="L230" s="101">
        <v>1</v>
      </c>
      <c r="M230" s="101">
        <v>1</v>
      </c>
      <c r="N230" s="120">
        <f t="shared" si="201"/>
        <v>1</v>
      </c>
      <c r="O230" s="120">
        <f t="shared" si="202"/>
        <v>1</v>
      </c>
      <c r="P230" s="71" t="s">
        <v>3569</v>
      </c>
      <c r="Q230" s="71" t="s">
        <v>3539</v>
      </c>
      <c r="R230" s="71"/>
      <c r="S230" s="71"/>
      <c r="T230" s="71"/>
      <c r="U230" s="71"/>
      <c r="V230" s="71"/>
      <c r="W230" s="101">
        <v>1</v>
      </c>
      <c r="X230" s="101">
        <v>0</v>
      </c>
      <c r="Y230" s="101">
        <v>0</v>
      </c>
      <c r="Z230" s="101">
        <v>0</v>
      </c>
      <c r="AA230" s="101">
        <v>1</v>
      </c>
      <c r="AB230" s="101">
        <v>1</v>
      </c>
      <c r="AC230" s="101">
        <v>1</v>
      </c>
      <c r="AD230" s="101">
        <v>1</v>
      </c>
      <c r="AE230" s="101">
        <v>1</v>
      </c>
      <c r="AF230" s="101"/>
      <c r="AG230" s="101"/>
      <c r="AH230" s="101"/>
      <c r="AI230" s="109">
        <v>1</v>
      </c>
      <c r="AJ230" s="109" t="s">
        <v>4450</v>
      </c>
      <c r="AK230" s="109" t="s">
        <v>4450</v>
      </c>
      <c r="AL230" s="109" t="s">
        <v>4450</v>
      </c>
      <c r="AM230" s="9" t="s">
        <v>4390</v>
      </c>
      <c r="AN230" s="9"/>
      <c r="AO230" s="9"/>
      <c r="AP230" s="9"/>
      <c r="AQ230" s="2">
        <v>4.3749999999999997E-2</v>
      </c>
      <c r="AR230" s="110">
        <v>1</v>
      </c>
      <c r="AS230" s="110" t="s">
        <v>4450</v>
      </c>
      <c r="AT230" s="110" t="s">
        <v>4450</v>
      </c>
      <c r="AU230" s="110" t="s">
        <v>4450</v>
      </c>
      <c r="AV230" s="110">
        <v>1</v>
      </c>
      <c r="AW230" s="110" t="s">
        <v>4450</v>
      </c>
      <c r="AX230" s="110" t="s">
        <v>4450</v>
      </c>
      <c r="AY230" s="110" t="s">
        <v>4450</v>
      </c>
      <c r="AZ230" s="8">
        <v>4.3749999999999997E-2</v>
      </c>
      <c r="BA230" s="8" t="s">
        <v>4450</v>
      </c>
      <c r="BB230" s="8" t="s">
        <v>4450</v>
      </c>
      <c r="BC230" s="8" t="s">
        <v>4450</v>
      </c>
      <c r="BD230" s="8">
        <v>4.3749999999999997E-2</v>
      </c>
      <c r="BE230" s="8" t="s">
        <v>4450</v>
      </c>
      <c r="BF230" s="8" t="s">
        <v>4450</v>
      </c>
      <c r="BG230" s="8" t="s">
        <v>4450</v>
      </c>
      <c r="BJ230" s="8">
        <v>0.35</v>
      </c>
      <c r="BK230" s="8">
        <v>0.25</v>
      </c>
      <c r="BL230" s="8">
        <v>1</v>
      </c>
      <c r="BM230" s="8">
        <v>4.3749999999999997E-2</v>
      </c>
      <c r="BN230" s="23">
        <f t="shared" si="203"/>
        <v>0.35</v>
      </c>
      <c r="BO230" s="23">
        <f t="shared" ref="BO230:BQ230" si="233">BK230*BN230</f>
        <v>8.7499999999999994E-2</v>
      </c>
      <c r="BP230" s="23">
        <f t="shared" si="233"/>
        <v>8.7499999999999994E-2</v>
      </c>
      <c r="BQ230" s="23">
        <f t="shared" si="233"/>
        <v>3.8281249999999995E-3</v>
      </c>
    </row>
    <row r="231" spans="1:69" ht="20" x14ac:dyDescent="0.35">
      <c r="A231" s="102" t="s">
        <v>19</v>
      </c>
      <c r="B231" s="86">
        <v>1</v>
      </c>
      <c r="C231" s="86" t="s">
        <v>4518</v>
      </c>
      <c r="D231" s="2" t="s">
        <v>1771</v>
      </c>
      <c r="E231" s="2" t="s">
        <v>1802</v>
      </c>
      <c r="F231" s="247" t="s">
        <v>18</v>
      </c>
      <c r="G231" s="71" t="s">
        <v>1852</v>
      </c>
      <c r="H231" s="71" t="s">
        <v>1920</v>
      </c>
      <c r="I231" s="71" t="s">
        <v>854</v>
      </c>
      <c r="J231" s="71">
        <v>1</v>
      </c>
      <c r="K231" s="71">
        <v>4</v>
      </c>
      <c r="L231" s="101">
        <v>1</v>
      </c>
      <c r="M231" s="101">
        <v>1</v>
      </c>
      <c r="N231" s="120">
        <f t="shared" si="201"/>
        <v>1</v>
      </c>
      <c r="O231" s="120">
        <f t="shared" si="202"/>
        <v>0.25</v>
      </c>
      <c r="P231" s="71" t="s">
        <v>881</v>
      </c>
      <c r="Q231" s="71" t="s">
        <v>867</v>
      </c>
      <c r="R231" s="71"/>
      <c r="S231" s="71"/>
      <c r="T231" s="71"/>
      <c r="U231" s="71"/>
      <c r="V231" s="71"/>
      <c r="W231" s="101">
        <v>1</v>
      </c>
      <c r="X231" s="101">
        <v>1</v>
      </c>
      <c r="Y231" s="101">
        <v>1</v>
      </c>
      <c r="Z231" s="101">
        <v>1</v>
      </c>
      <c r="AA231" s="101">
        <v>1</v>
      </c>
      <c r="AB231" s="101">
        <v>2</v>
      </c>
      <c r="AC231" s="101">
        <v>3</v>
      </c>
      <c r="AD231" s="101">
        <v>4</v>
      </c>
      <c r="AE231" s="101">
        <v>1</v>
      </c>
      <c r="AF231" s="101"/>
      <c r="AG231" s="101"/>
      <c r="AH231" s="101"/>
      <c r="AI231" s="109">
        <v>1</v>
      </c>
      <c r="AJ231" s="109" t="s">
        <v>4450</v>
      </c>
      <c r="AK231" s="109" t="s">
        <v>4450</v>
      </c>
      <c r="AL231" s="109" t="s">
        <v>4450</v>
      </c>
      <c r="AM231" s="9" t="s">
        <v>3843</v>
      </c>
      <c r="AN231" s="9"/>
      <c r="AO231" s="9"/>
      <c r="AP231" s="9"/>
      <c r="AQ231" s="2">
        <v>2.5000000000000001E-2</v>
      </c>
      <c r="AR231" s="110">
        <v>1</v>
      </c>
      <c r="AS231" s="110" t="s">
        <v>4450</v>
      </c>
      <c r="AT231" s="110" t="s">
        <v>4450</v>
      </c>
      <c r="AU231" s="110" t="s">
        <v>4450</v>
      </c>
      <c r="AV231" s="110">
        <v>0.25</v>
      </c>
      <c r="AW231" s="110" t="s">
        <v>4450</v>
      </c>
      <c r="AX231" s="110" t="s">
        <v>4450</v>
      </c>
      <c r="AY231" s="110" t="s">
        <v>4450</v>
      </c>
      <c r="AZ231" s="8">
        <v>2.5000000000000001E-2</v>
      </c>
      <c r="BA231" s="8" t="s">
        <v>4450</v>
      </c>
      <c r="BB231" s="8" t="s">
        <v>4450</v>
      </c>
      <c r="BC231" s="8" t="s">
        <v>4450</v>
      </c>
      <c r="BD231" s="8">
        <v>2.5000000000000001E-2</v>
      </c>
      <c r="BE231" s="8">
        <v>2.5000000000000001E-2</v>
      </c>
      <c r="BF231" s="8">
        <v>2.5000000000000001E-2</v>
      </c>
      <c r="BG231" s="8">
        <v>2.5000000000000001E-2</v>
      </c>
      <c r="BJ231" s="8">
        <v>0.1</v>
      </c>
      <c r="BK231" s="8">
        <v>0.25</v>
      </c>
      <c r="BL231" s="8">
        <v>1</v>
      </c>
      <c r="BM231" s="8">
        <v>2.5000000000000001E-2</v>
      </c>
      <c r="BN231" s="23">
        <f t="shared" si="203"/>
        <v>0.1</v>
      </c>
      <c r="BO231" s="23">
        <f t="shared" ref="BO231:BQ231" si="234">BK231*BN231</f>
        <v>2.5000000000000001E-2</v>
      </c>
      <c r="BP231" s="23">
        <f t="shared" si="234"/>
        <v>2.5000000000000001E-2</v>
      </c>
      <c r="BQ231" s="23">
        <f t="shared" si="234"/>
        <v>6.2500000000000012E-4</v>
      </c>
    </row>
    <row r="232" spans="1:69" ht="20" x14ac:dyDescent="0.35">
      <c r="A232" s="102" t="s">
        <v>19</v>
      </c>
      <c r="B232" s="86">
        <v>2</v>
      </c>
      <c r="C232" s="86" t="s">
        <v>4519</v>
      </c>
      <c r="D232" s="2" t="s">
        <v>1771</v>
      </c>
      <c r="E232" s="2" t="s">
        <v>1803</v>
      </c>
      <c r="F232" s="247"/>
      <c r="G232" s="71" t="s">
        <v>1853</v>
      </c>
      <c r="H232" s="71" t="s">
        <v>1921</v>
      </c>
      <c r="I232" s="71" t="s">
        <v>860</v>
      </c>
      <c r="J232" s="71">
        <v>0.25</v>
      </c>
      <c r="K232" s="71">
        <v>12</v>
      </c>
      <c r="L232" s="101">
        <v>3</v>
      </c>
      <c r="M232" s="101">
        <v>3</v>
      </c>
      <c r="N232" s="120">
        <f t="shared" si="201"/>
        <v>1</v>
      </c>
      <c r="O232" s="120">
        <f t="shared" si="202"/>
        <v>0.25</v>
      </c>
      <c r="P232" s="71" t="s">
        <v>869</v>
      </c>
      <c r="Q232" s="71" t="s">
        <v>868</v>
      </c>
      <c r="R232" s="71"/>
      <c r="S232" s="71"/>
      <c r="T232" s="71"/>
      <c r="U232" s="71"/>
      <c r="V232" s="71"/>
      <c r="W232" s="101">
        <v>3</v>
      </c>
      <c r="X232" s="101">
        <v>3</v>
      </c>
      <c r="Y232" s="101">
        <v>3</v>
      </c>
      <c r="Z232" s="101">
        <v>3</v>
      </c>
      <c r="AA232" s="101">
        <v>3</v>
      </c>
      <c r="AB232" s="101">
        <v>6</v>
      </c>
      <c r="AC232" s="101">
        <v>9</v>
      </c>
      <c r="AD232" s="101">
        <v>12</v>
      </c>
      <c r="AE232" s="101">
        <v>3</v>
      </c>
      <c r="AF232" s="101"/>
      <c r="AG232" s="101"/>
      <c r="AH232" s="101"/>
      <c r="AI232" s="109">
        <v>3</v>
      </c>
      <c r="AJ232" s="109" t="s">
        <v>4450</v>
      </c>
      <c r="AK232" s="109" t="s">
        <v>4450</v>
      </c>
      <c r="AL232" s="109" t="s">
        <v>4450</v>
      </c>
      <c r="AM232" s="9" t="s">
        <v>3844</v>
      </c>
      <c r="AN232" s="9"/>
      <c r="AO232" s="9"/>
      <c r="AP232" s="9"/>
      <c r="AQ232" s="2">
        <v>6.2500000000000003E-3</v>
      </c>
      <c r="AR232" s="110">
        <v>1</v>
      </c>
      <c r="AS232" s="110" t="s">
        <v>4450</v>
      </c>
      <c r="AT232" s="110" t="s">
        <v>4450</v>
      </c>
      <c r="AU232" s="110" t="s">
        <v>4450</v>
      </c>
      <c r="AV232" s="110">
        <v>0.25</v>
      </c>
      <c r="AW232" s="110" t="s">
        <v>4450</v>
      </c>
      <c r="AX232" s="110" t="s">
        <v>4450</v>
      </c>
      <c r="AY232" s="110" t="s">
        <v>4450</v>
      </c>
      <c r="AZ232" s="8">
        <v>6.2500000000000003E-3</v>
      </c>
      <c r="BA232" s="8" t="s">
        <v>4450</v>
      </c>
      <c r="BB232" s="8" t="s">
        <v>4450</v>
      </c>
      <c r="BC232" s="8" t="s">
        <v>4450</v>
      </c>
      <c r="BD232" s="8">
        <v>6.2500000000000003E-3</v>
      </c>
      <c r="BE232" s="8">
        <v>6.2500000000000003E-3</v>
      </c>
      <c r="BF232" s="8">
        <v>6.2500000000000003E-3</v>
      </c>
      <c r="BG232" s="8">
        <v>6.2500000000000003E-3</v>
      </c>
      <c r="BJ232" s="8">
        <v>0.1</v>
      </c>
      <c r="BK232" s="8">
        <v>0.25</v>
      </c>
      <c r="BL232" s="8">
        <v>1</v>
      </c>
      <c r="BM232" s="8">
        <v>6.2500000000000003E-3</v>
      </c>
      <c r="BN232" s="23">
        <f t="shared" si="203"/>
        <v>0.1</v>
      </c>
      <c r="BO232" s="23">
        <f t="shared" ref="BO232:BQ232" si="235">BK232*BN232</f>
        <v>2.5000000000000001E-2</v>
      </c>
      <c r="BP232" s="23">
        <f t="shared" si="235"/>
        <v>2.5000000000000001E-2</v>
      </c>
      <c r="BQ232" s="23">
        <f t="shared" si="235"/>
        <v>1.5625000000000003E-4</v>
      </c>
    </row>
    <row r="233" spans="1:69" ht="30" x14ac:dyDescent="0.35">
      <c r="A233" s="102" t="s">
        <v>19</v>
      </c>
      <c r="B233" s="86">
        <v>3</v>
      </c>
      <c r="C233" s="86" t="s">
        <v>4520</v>
      </c>
      <c r="D233" s="2" t="s">
        <v>1771</v>
      </c>
      <c r="E233" s="2" t="s">
        <v>1803</v>
      </c>
      <c r="F233" s="247"/>
      <c r="G233" s="71" t="s">
        <v>1853</v>
      </c>
      <c r="H233" s="71" t="s">
        <v>1922</v>
      </c>
      <c r="I233" s="71" t="s">
        <v>861</v>
      </c>
      <c r="J233" s="71">
        <v>0.25</v>
      </c>
      <c r="K233" s="71">
        <v>1</v>
      </c>
      <c r="L233" s="101">
        <v>1</v>
      </c>
      <c r="M233" s="101">
        <v>1</v>
      </c>
      <c r="N233" s="120">
        <f t="shared" si="201"/>
        <v>1</v>
      </c>
      <c r="O233" s="120">
        <f t="shared" si="202"/>
        <v>1</v>
      </c>
      <c r="P233" s="71" t="s">
        <v>870</v>
      </c>
      <c r="Q233" s="71" t="s">
        <v>868</v>
      </c>
      <c r="R233" s="71"/>
      <c r="S233" s="71"/>
      <c r="T233" s="71"/>
      <c r="U233" s="71"/>
      <c r="V233" s="71"/>
      <c r="W233" s="101">
        <v>1</v>
      </c>
      <c r="X233" s="101">
        <v>0</v>
      </c>
      <c r="Y233" s="101">
        <v>0</v>
      </c>
      <c r="Z233" s="101">
        <v>0</v>
      </c>
      <c r="AA233" s="101">
        <v>1</v>
      </c>
      <c r="AB233" s="101">
        <v>1</v>
      </c>
      <c r="AC233" s="101">
        <v>1</v>
      </c>
      <c r="AD233" s="101">
        <v>1</v>
      </c>
      <c r="AE233" s="101">
        <v>1</v>
      </c>
      <c r="AF233" s="101"/>
      <c r="AG233" s="101"/>
      <c r="AH233" s="101"/>
      <c r="AI233" s="109">
        <v>1</v>
      </c>
      <c r="AJ233" s="109" t="s">
        <v>4450</v>
      </c>
      <c r="AK233" s="109" t="s">
        <v>4450</v>
      </c>
      <c r="AL233" s="109" t="s">
        <v>4450</v>
      </c>
      <c r="AM233" s="9" t="s">
        <v>3845</v>
      </c>
      <c r="AN233" s="9"/>
      <c r="AO233" s="9"/>
      <c r="AP233" s="9"/>
      <c r="AQ233" s="2">
        <v>6.2500000000000003E-3</v>
      </c>
      <c r="AR233" s="110">
        <v>1</v>
      </c>
      <c r="AS233" s="110" t="s">
        <v>4450</v>
      </c>
      <c r="AT233" s="110" t="s">
        <v>4450</v>
      </c>
      <c r="AU233" s="110" t="s">
        <v>4450</v>
      </c>
      <c r="AV233" s="110">
        <v>1</v>
      </c>
      <c r="AW233" s="110" t="s">
        <v>4450</v>
      </c>
      <c r="AX233" s="110" t="s">
        <v>4450</v>
      </c>
      <c r="AY233" s="110" t="s">
        <v>4450</v>
      </c>
      <c r="AZ233" s="8">
        <v>6.2500000000000003E-3</v>
      </c>
      <c r="BA233" s="8" t="s">
        <v>4450</v>
      </c>
      <c r="BB233" s="8" t="s">
        <v>4450</v>
      </c>
      <c r="BC233" s="8" t="s">
        <v>4450</v>
      </c>
      <c r="BD233" s="8">
        <v>6.2500000000000003E-3</v>
      </c>
      <c r="BE233" s="8" t="s">
        <v>4450</v>
      </c>
      <c r="BF233" s="8" t="s">
        <v>4450</v>
      </c>
      <c r="BG233" s="8" t="s">
        <v>4450</v>
      </c>
      <c r="BJ233" s="8">
        <v>0.1</v>
      </c>
      <c r="BK233" s="8">
        <v>0.25</v>
      </c>
      <c r="BL233" s="8">
        <v>1</v>
      </c>
      <c r="BM233" s="8">
        <v>6.2500000000000003E-3</v>
      </c>
      <c r="BN233" s="23">
        <f t="shared" si="203"/>
        <v>0.1</v>
      </c>
      <c r="BO233" s="23">
        <f t="shared" ref="BO233:BQ233" si="236">BK233*BN233</f>
        <v>2.5000000000000001E-2</v>
      </c>
      <c r="BP233" s="23">
        <f t="shared" si="236"/>
        <v>2.5000000000000001E-2</v>
      </c>
      <c r="BQ233" s="23">
        <f t="shared" si="236"/>
        <v>1.5625000000000003E-4</v>
      </c>
    </row>
    <row r="234" spans="1:69" ht="30" x14ac:dyDescent="0.35">
      <c r="A234" s="102" t="s">
        <v>19</v>
      </c>
      <c r="B234" s="86">
        <v>4</v>
      </c>
      <c r="C234" s="86" t="s">
        <v>4521</v>
      </c>
      <c r="D234" s="2" t="s">
        <v>1771</v>
      </c>
      <c r="E234" s="2" t="s">
        <v>1803</v>
      </c>
      <c r="F234" s="247"/>
      <c r="G234" s="71" t="s">
        <v>1853</v>
      </c>
      <c r="H234" s="71" t="s">
        <v>1923</v>
      </c>
      <c r="I234" s="71" t="s">
        <v>855</v>
      </c>
      <c r="J234" s="71">
        <v>0.25</v>
      </c>
      <c r="K234" s="71">
        <v>4</v>
      </c>
      <c r="L234" s="101">
        <v>1</v>
      </c>
      <c r="M234" s="101">
        <v>1</v>
      </c>
      <c r="N234" s="120">
        <f t="shared" si="201"/>
        <v>1</v>
      </c>
      <c r="O234" s="120">
        <f t="shared" si="202"/>
        <v>0.25</v>
      </c>
      <c r="P234" s="71" t="s">
        <v>871</v>
      </c>
      <c r="Q234" s="71" t="s">
        <v>868</v>
      </c>
      <c r="R234" s="71"/>
      <c r="S234" s="71"/>
      <c r="T234" s="71"/>
      <c r="U234" s="71"/>
      <c r="V234" s="71"/>
      <c r="W234" s="101">
        <v>1</v>
      </c>
      <c r="X234" s="101">
        <v>1</v>
      </c>
      <c r="Y234" s="101">
        <v>1</v>
      </c>
      <c r="Z234" s="101">
        <v>1</v>
      </c>
      <c r="AA234" s="101">
        <v>1</v>
      </c>
      <c r="AB234" s="101">
        <v>2</v>
      </c>
      <c r="AC234" s="101">
        <v>3</v>
      </c>
      <c r="AD234" s="101">
        <v>4</v>
      </c>
      <c r="AE234" s="101">
        <v>1</v>
      </c>
      <c r="AF234" s="101"/>
      <c r="AG234" s="101"/>
      <c r="AH234" s="101"/>
      <c r="AI234" s="109">
        <v>1</v>
      </c>
      <c r="AJ234" s="109" t="s">
        <v>4450</v>
      </c>
      <c r="AK234" s="109" t="s">
        <v>4450</v>
      </c>
      <c r="AL234" s="109" t="s">
        <v>4450</v>
      </c>
      <c r="AM234" s="9" t="s">
        <v>3846</v>
      </c>
      <c r="AN234" s="9"/>
      <c r="AO234" s="9"/>
      <c r="AP234" s="9"/>
      <c r="AQ234" s="2">
        <v>6.2500000000000003E-3</v>
      </c>
      <c r="AR234" s="110">
        <v>1</v>
      </c>
      <c r="AS234" s="110" t="s">
        <v>4450</v>
      </c>
      <c r="AT234" s="110" t="s">
        <v>4450</v>
      </c>
      <c r="AU234" s="110" t="s">
        <v>4450</v>
      </c>
      <c r="AV234" s="110">
        <v>0.25</v>
      </c>
      <c r="AW234" s="110" t="s">
        <v>4450</v>
      </c>
      <c r="AX234" s="110" t="s">
        <v>4450</v>
      </c>
      <c r="AY234" s="110" t="s">
        <v>4450</v>
      </c>
      <c r="AZ234" s="8">
        <v>6.2500000000000003E-3</v>
      </c>
      <c r="BA234" s="8" t="s">
        <v>4450</v>
      </c>
      <c r="BB234" s="8" t="s">
        <v>4450</v>
      </c>
      <c r="BC234" s="8" t="s">
        <v>4450</v>
      </c>
      <c r="BD234" s="8">
        <v>6.2500000000000003E-3</v>
      </c>
      <c r="BE234" s="8">
        <v>6.2500000000000003E-3</v>
      </c>
      <c r="BF234" s="8">
        <v>6.2500000000000003E-3</v>
      </c>
      <c r="BG234" s="8">
        <v>6.2500000000000003E-3</v>
      </c>
      <c r="BJ234" s="8">
        <v>0.1</v>
      </c>
      <c r="BK234" s="8">
        <v>0.25</v>
      </c>
      <c r="BL234" s="8">
        <v>1</v>
      </c>
      <c r="BM234" s="8">
        <v>6.2500000000000003E-3</v>
      </c>
      <c r="BN234" s="23">
        <f t="shared" si="203"/>
        <v>0.1</v>
      </c>
      <c r="BO234" s="23">
        <f t="shared" ref="BO234:BQ234" si="237">BK234*BN234</f>
        <v>2.5000000000000001E-2</v>
      </c>
      <c r="BP234" s="23">
        <f t="shared" si="237"/>
        <v>2.5000000000000001E-2</v>
      </c>
      <c r="BQ234" s="23">
        <f t="shared" si="237"/>
        <v>1.5625000000000003E-4</v>
      </c>
    </row>
    <row r="235" spans="1:69" ht="30" x14ac:dyDescent="0.35">
      <c r="A235" s="102" t="s">
        <v>19</v>
      </c>
      <c r="B235" s="86">
        <v>5</v>
      </c>
      <c r="C235" s="86" t="s">
        <v>4522</v>
      </c>
      <c r="D235" s="2" t="s">
        <v>1771</v>
      </c>
      <c r="E235" s="2" t="s">
        <v>1803</v>
      </c>
      <c r="F235" s="247"/>
      <c r="G235" s="71" t="s">
        <v>1853</v>
      </c>
      <c r="H235" s="71" t="s">
        <v>1924</v>
      </c>
      <c r="I235" s="71" t="s">
        <v>858</v>
      </c>
      <c r="J235" s="71">
        <v>0.25</v>
      </c>
      <c r="K235" s="71">
        <v>4</v>
      </c>
      <c r="L235" s="101">
        <v>1</v>
      </c>
      <c r="M235" s="101">
        <v>1</v>
      </c>
      <c r="N235" s="120">
        <f t="shared" si="201"/>
        <v>1</v>
      </c>
      <c r="O235" s="120">
        <f t="shared" si="202"/>
        <v>0.25</v>
      </c>
      <c r="P235" s="71" t="s">
        <v>872</v>
      </c>
      <c r="Q235" s="71" t="s">
        <v>868</v>
      </c>
      <c r="R235" s="71"/>
      <c r="S235" s="71"/>
      <c r="T235" s="71"/>
      <c r="U235" s="71"/>
      <c r="V235" s="71"/>
      <c r="W235" s="101">
        <v>1</v>
      </c>
      <c r="X235" s="101">
        <v>1</v>
      </c>
      <c r="Y235" s="101">
        <v>1</v>
      </c>
      <c r="Z235" s="101">
        <v>1</v>
      </c>
      <c r="AA235" s="101">
        <v>1</v>
      </c>
      <c r="AB235" s="101">
        <v>2</v>
      </c>
      <c r="AC235" s="101">
        <v>3</v>
      </c>
      <c r="AD235" s="101">
        <v>4</v>
      </c>
      <c r="AE235" s="101">
        <v>1</v>
      </c>
      <c r="AF235" s="101"/>
      <c r="AG235" s="101"/>
      <c r="AH235" s="101"/>
      <c r="AI235" s="109">
        <v>1</v>
      </c>
      <c r="AJ235" s="109" t="s">
        <v>4450</v>
      </c>
      <c r="AK235" s="109" t="s">
        <v>4450</v>
      </c>
      <c r="AL235" s="109" t="s">
        <v>4450</v>
      </c>
      <c r="AM235" s="9" t="s">
        <v>3847</v>
      </c>
      <c r="AN235" s="9"/>
      <c r="AO235" s="9"/>
      <c r="AP235" s="9"/>
      <c r="AQ235" s="2">
        <v>6.2500000000000003E-3</v>
      </c>
      <c r="AR235" s="110">
        <v>1</v>
      </c>
      <c r="AS235" s="110" t="s">
        <v>4450</v>
      </c>
      <c r="AT235" s="110" t="s">
        <v>4450</v>
      </c>
      <c r="AU235" s="110" t="s">
        <v>4450</v>
      </c>
      <c r="AV235" s="110">
        <v>0.25</v>
      </c>
      <c r="AW235" s="110" t="s">
        <v>4450</v>
      </c>
      <c r="AX235" s="110" t="s">
        <v>4450</v>
      </c>
      <c r="AY235" s="110" t="s">
        <v>4450</v>
      </c>
      <c r="AZ235" s="8">
        <v>6.2500000000000003E-3</v>
      </c>
      <c r="BA235" s="8" t="s">
        <v>4450</v>
      </c>
      <c r="BB235" s="8" t="s">
        <v>4450</v>
      </c>
      <c r="BC235" s="8" t="s">
        <v>4450</v>
      </c>
      <c r="BD235" s="8">
        <v>6.2500000000000003E-3</v>
      </c>
      <c r="BE235" s="8">
        <v>6.2500000000000003E-3</v>
      </c>
      <c r="BF235" s="8">
        <v>6.2500000000000003E-3</v>
      </c>
      <c r="BG235" s="8">
        <v>6.2500000000000003E-3</v>
      </c>
      <c r="BJ235" s="8">
        <v>0.1</v>
      </c>
      <c r="BK235" s="8">
        <v>0.25</v>
      </c>
      <c r="BL235" s="8">
        <v>1</v>
      </c>
      <c r="BM235" s="8">
        <v>6.2500000000000003E-3</v>
      </c>
      <c r="BN235" s="23">
        <f t="shared" si="203"/>
        <v>0.1</v>
      </c>
      <c r="BO235" s="23">
        <f t="shared" ref="BO235:BQ235" si="238">BK235*BN235</f>
        <v>2.5000000000000001E-2</v>
      </c>
      <c r="BP235" s="23">
        <f t="shared" si="238"/>
        <v>2.5000000000000001E-2</v>
      </c>
      <c r="BQ235" s="23">
        <f t="shared" si="238"/>
        <v>1.5625000000000003E-4</v>
      </c>
    </row>
    <row r="236" spans="1:69" ht="20" x14ac:dyDescent="0.35">
      <c r="A236" s="102" t="s">
        <v>19</v>
      </c>
      <c r="B236" s="86">
        <v>6</v>
      </c>
      <c r="C236" s="86" t="s">
        <v>4523</v>
      </c>
      <c r="D236" s="2" t="s">
        <v>1771</v>
      </c>
      <c r="E236" s="2" t="s">
        <v>1804</v>
      </c>
      <c r="F236" s="247"/>
      <c r="G236" s="71" t="s">
        <v>1854</v>
      </c>
      <c r="H236" s="71" t="s">
        <v>1925</v>
      </c>
      <c r="I236" s="71" t="s">
        <v>1303</v>
      </c>
      <c r="J236" s="71">
        <v>0.15</v>
      </c>
      <c r="K236" s="71">
        <v>1</v>
      </c>
      <c r="L236" s="101">
        <v>1</v>
      </c>
      <c r="M236" s="101">
        <v>1</v>
      </c>
      <c r="N236" s="120">
        <f t="shared" si="201"/>
        <v>1</v>
      </c>
      <c r="O236" s="120">
        <f t="shared" si="202"/>
        <v>1</v>
      </c>
      <c r="P236" s="71" t="s">
        <v>873</v>
      </c>
      <c r="Q236" s="71" t="s">
        <v>874</v>
      </c>
      <c r="R236" s="71"/>
      <c r="S236" s="71"/>
      <c r="T236" s="71"/>
      <c r="U236" s="71"/>
      <c r="V236" s="71"/>
      <c r="W236" s="101">
        <v>1</v>
      </c>
      <c r="X236" s="101">
        <v>0</v>
      </c>
      <c r="Y236" s="101">
        <v>0</v>
      </c>
      <c r="Z236" s="101">
        <v>0</v>
      </c>
      <c r="AA236" s="101">
        <v>1</v>
      </c>
      <c r="AB236" s="101">
        <v>1</v>
      </c>
      <c r="AC236" s="101">
        <v>1</v>
      </c>
      <c r="AD236" s="101">
        <v>1</v>
      </c>
      <c r="AE236" s="101">
        <v>1</v>
      </c>
      <c r="AF236" s="101"/>
      <c r="AG236" s="101"/>
      <c r="AH236" s="101"/>
      <c r="AI236" s="109">
        <v>1</v>
      </c>
      <c r="AJ236" s="109" t="s">
        <v>4450</v>
      </c>
      <c r="AK236" s="109" t="s">
        <v>4450</v>
      </c>
      <c r="AL236" s="109" t="s">
        <v>4450</v>
      </c>
      <c r="AM236" s="9" t="s">
        <v>3848</v>
      </c>
      <c r="AN236" s="9"/>
      <c r="AO236" s="9"/>
      <c r="AP236" s="9"/>
      <c r="AQ236" s="2">
        <v>3.7499999999999999E-3</v>
      </c>
      <c r="AR236" s="110">
        <v>1</v>
      </c>
      <c r="AS236" s="110" t="s">
        <v>4450</v>
      </c>
      <c r="AT236" s="110" t="s">
        <v>4450</v>
      </c>
      <c r="AU236" s="110" t="s">
        <v>4450</v>
      </c>
      <c r="AV236" s="110">
        <v>1</v>
      </c>
      <c r="AW236" s="110" t="s">
        <v>4450</v>
      </c>
      <c r="AX236" s="110" t="s">
        <v>4450</v>
      </c>
      <c r="AY236" s="110" t="s">
        <v>4450</v>
      </c>
      <c r="AZ236" s="8">
        <v>3.7499999999999999E-3</v>
      </c>
      <c r="BA236" s="8" t="s">
        <v>4450</v>
      </c>
      <c r="BB236" s="8" t="s">
        <v>4450</v>
      </c>
      <c r="BC236" s="8" t="s">
        <v>4450</v>
      </c>
      <c r="BD236" s="8">
        <v>3.7499999999999999E-3</v>
      </c>
      <c r="BE236" s="8" t="s">
        <v>4450</v>
      </c>
      <c r="BF236" s="8" t="s">
        <v>4450</v>
      </c>
      <c r="BG236" s="8" t="s">
        <v>4450</v>
      </c>
      <c r="BJ236" s="8">
        <v>0.1</v>
      </c>
      <c r="BK236" s="8">
        <v>0.25</v>
      </c>
      <c r="BL236" s="8">
        <v>1</v>
      </c>
      <c r="BM236" s="8">
        <v>3.7499999999999999E-3</v>
      </c>
      <c r="BN236" s="23">
        <f t="shared" si="203"/>
        <v>0.1</v>
      </c>
      <c r="BO236" s="23">
        <f t="shared" ref="BO236:BQ236" si="239">BK236*BN236</f>
        <v>2.5000000000000001E-2</v>
      </c>
      <c r="BP236" s="23">
        <f t="shared" si="239"/>
        <v>2.5000000000000001E-2</v>
      </c>
      <c r="BQ236" s="23">
        <f t="shared" si="239"/>
        <v>9.3750000000000002E-5</v>
      </c>
    </row>
    <row r="237" spans="1:69" ht="30" x14ac:dyDescent="0.35">
      <c r="A237" s="102" t="s">
        <v>19</v>
      </c>
      <c r="B237" s="86">
        <v>7</v>
      </c>
      <c r="C237" s="86" t="s">
        <v>4524</v>
      </c>
      <c r="D237" s="2" t="s">
        <v>1771</v>
      </c>
      <c r="E237" s="2" t="s">
        <v>1804</v>
      </c>
      <c r="F237" s="247"/>
      <c r="G237" s="71" t="s">
        <v>1854</v>
      </c>
      <c r="H237" s="71" t="s">
        <v>1926</v>
      </c>
      <c r="I237" s="71" t="s">
        <v>859</v>
      </c>
      <c r="J237" s="71">
        <v>0.7</v>
      </c>
      <c r="K237" s="71">
        <v>4</v>
      </c>
      <c r="L237" s="101">
        <v>1</v>
      </c>
      <c r="M237" s="101">
        <v>1</v>
      </c>
      <c r="N237" s="120">
        <f t="shared" si="201"/>
        <v>1</v>
      </c>
      <c r="O237" s="120">
        <f t="shared" si="202"/>
        <v>0.25</v>
      </c>
      <c r="P237" s="71" t="s">
        <v>875</v>
      </c>
      <c r="Q237" s="71" t="s">
        <v>874</v>
      </c>
      <c r="R237" s="71"/>
      <c r="S237" s="71"/>
      <c r="T237" s="71"/>
      <c r="U237" s="71"/>
      <c r="V237" s="71"/>
      <c r="W237" s="101">
        <v>1</v>
      </c>
      <c r="X237" s="101">
        <v>1</v>
      </c>
      <c r="Y237" s="101">
        <v>1</v>
      </c>
      <c r="Z237" s="101">
        <v>1</v>
      </c>
      <c r="AA237" s="101">
        <v>1</v>
      </c>
      <c r="AB237" s="101">
        <v>2</v>
      </c>
      <c r="AC237" s="101">
        <v>3</v>
      </c>
      <c r="AD237" s="101">
        <v>4</v>
      </c>
      <c r="AE237" s="101">
        <v>1</v>
      </c>
      <c r="AF237" s="101"/>
      <c r="AG237" s="101"/>
      <c r="AH237" s="101"/>
      <c r="AI237" s="109">
        <v>1</v>
      </c>
      <c r="AJ237" s="109" t="s">
        <v>4450</v>
      </c>
      <c r="AK237" s="109" t="s">
        <v>4450</v>
      </c>
      <c r="AL237" s="109" t="s">
        <v>4450</v>
      </c>
      <c r="AM237" s="9" t="s">
        <v>3849</v>
      </c>
      <c r="AN237" s="9"/>
      <c r="AO237" s="9"/>
      <c r="AP237" s="9"/>
      <c r="AQ237" s="2">
        <v>1.7499999999999998E-2</v>
      </c>
      <c r="AR237" s="110">
        <v>1</v>
      </c>
      <c r="AS237" s="110" t="s">
        <v>4450</v>
      </c>
      <c r="AT237" s="110" t="s">
        <v>4450</v>
      </c>
      <c r="AU237" s="110" t="s">
        <v>4450</v>
      </c>
      <c r="AV237" s="110">
        <v>0.25</v>
      </c>
      <c r="AW237" s="110" t="s">
        <v>4450</v>
      </c>
      <c r="AX237" s="110" t="s">
        <v>4450</v>
      </c>
      <c r="AY237" s="110" t="s">
        <v>4450</v>
      </c>
      <c r="AZ237" s="8">
        <v>1.7499999999999998E-2</v>
      </c>
      <c r="BA237" s="8" t="s">
        <v>4450</v>
      </c>
      <c r="BB237" s="8" t="s">
        <v>4450</v>
      </c>
      <c r="BC237" s="8" t="s">
        <v>4450</v>
      </c>
      <c r="BD237" s="8">
        <v>1.7499999999999998E-2</v>
      </c>
      <c r="BE237" s="8">
        <v>1.7499999999999998E-2</v>
      </c>
      <c r="BF237" s="8">
        <v>1.7499999999999998E-2</v>
      </c>
      <c r="BG237" s="8">
        <v>1.7499999999999998E-2</v>
      </c>
      <c r="BJ237" s="8">
        <v>0.1</v>
      </c>
      <c r="BK237" s="8">
        <v>0.25</v>
      </c>
      <c r="BL237" s="8">
        <v>1</v>
      </c>
      <c r="BM237" s="8">
        <v>1.7499999999999998E-2</v>
      </c>
      <c r="BN237" s="23">
        <f t="shared" si="203"/>
        <v>0.1</v>
      </c>
      <c r="BO237" s="23">
        <f t="shared" ref="BO237:BQ237" si="240">BK237*BN237</f>
        <v>2.5000000000000001E-2</v>
      </c>
      <c r="BP237" s="23">
        <f t="shared" si="240"/>
        <v>2.5000000000000001E-2</v>
      </c>
      <c r="BQ237" s="23">
        <f t="shared" si="240"/>
        <v>4.3749999999999995E-4</v>
      </c>
    </row>
    <row r="238" spans="1:69" ht="20" x14ac:dyDescent="0.35">
      <c r="A238" s="102" t="s">
        <v>19</v>
      </c>
      <c r="B238" s="86">
        <v>8</v>
      </c>
      <c r="C238" s="86" t="s">
        <v>4525</v>
      </c>
      <c r="D238" s="2" t="s">
        <v>1771</v>
      </c>
      <c r="E238" s="2" t="s">
        <v>1804</v>
      </c>
      <c r="F238" s="247"/>
      <c r="G238" s="71" t="s">
        <v>1854</v>
      </c>
      <c r="H238" s="71" t="s">
        <v>1927</v>
      </c>
      <c r="I238" s="71" t="s">
        <v>1304</v>
      </c>
      <c r="J238" s="71">
        <v>0.05</v>
      </c>
      <c r="K238" s="71">
        <v>1</v>
      </c>
      <c r="L238" s="101">
        <v>0</v>
      </c>
      <c r="M238" s="101">
        <v>0</v>
      </c>
      <c r="N238" s="120" t="str">
        <f t="shared" si="201"/>
        <v/>
      </c>
      <c r="O238" s="120">
        <f t="shared" si="202"/>
        <v>0</v>
      </c>
      <c r="P238" s="71" t="s">
        <v>876</v>
      </c>
      <c r="Q238" s="71" t="s">
        <v>874</v>
      </c>
      <c r="R238" s="71"/>
      <c r="S238" s="71"/>
      <c r="T238" s="71"/>
      <c r="U238" s="71"/>
      <c r="V238" s="71"/>
      <c r="W238" s="101">
        <v>0</v>
      </c>
      <c r="X238" s="101">
        <v>0</v>
      </c>
      <c r="Y238" s="101">
        <v>0</v>
      </c>
      <c r="Z238" s="101">
        <v>1</v>
      </c>
      <c r="AA238" s="101">
        <v>0</v>
      </c>
      <c r="AB238" s="101">
        <v>0</v>
      </c>
      <c r="AC238" s="101">
        <v>0</v>
      </c>
      <c r="AD238" s="101">
        <v>1</v>
      </c>
      <c r="AE238" s="101">
        <v>0</v>
      </c>
      <c r="AF238" s="101"/>
      <c r="AG238" s="101"/>
      <c r="AH238" s="101"/>
      <c r="AI238" s="109">
        <v>0</v>
      </c>
      <c r="AJ238" s="109" t="s">
        <v>4450</v>
      </c>
      <c r="AK238" s="109" t="s">
        <v>4450</v>
      </c>
      <c r="AL238" s="109" t="s">
        <v>4450</v>
      </c>
      <c r="AM238" s="9" t="s">
        <v>3850</v>
      </c>
      <c r="AN238" s="9"/>
      <c r="AO238" s="9"/>
      <c r="AP238" s="9"/>
      <c r="AQ238" s="2" t="s">
        <v>4450</v>
      </c>
      <c r="AR238" s="110" t="s">
        <v>4450</v>
      </c>
      <c r="AS238" s="110" t="s">
        <v>4450</v>
      </c>
      <c r="AT238" s="110" t="s">
        <v>4450</v>
      </c>
      <c r="AU238" s="110" t="s">
        <v>4450</v>
      </c>
      <c r="AV238" s="110">
        <v>0</v>
      </c>
      <c r="AW238" s="110" t="s">
        <v>4450</v>
      </c>
      <c r="AX238" s="110" t="s">
        <v>4450</v>
      </c>
      <c r="AY238" s="110" t="s">
        <v>4450</v>
      </c>
      <c r="AZ238" s="8" t="s">
        <v>4450</v>
      </c>
      <c r="BA238" s="8" t="s">
        <v>4450</v>
      </c>
      <c r="BB238" s="8" t="s">
        <v>4450</v>
      </c>
      <c r="BC238" s="8" t="s">
        <v>4450</v>
      </c>
      <c r="BD238" s="8" t="s">
        <v>4450</v>
      </c>
      <c r="BE238" s="8" t="s">
        <v>4450</v>
      </c>
      <c r="BF238" s="8" t="s">
        <v>4450</v>
      </c>
      <c r="BG238" s="8">
        <v>1.2500000000000002E-3</v>
      </c>
      <c r="BJ238" s="8">
        <v>0.1</v>
      </c>
      <c r="BK238" s="8">
        <v>0.25</v>
      </c>
      <c r="BL238" s="8">
        <v>1</v>
      </c>
      <c r="BM238" s="8">
        <v>1.2500000000000002E-3</v>
      </c>
      <c r="BN238" s="23">
        <f t="shared" si="203"/>
        <v>0.1</v>
      </c>
      <c r="BO238" s="23">
        <f t="shared" ref="BO238:BQ238" si="241">BK238*BN238</f>
        <v>2.5000000000000001E-2</v>
      </c>
      <c r="BP238" s="23">
        <f t="shared" si="241"/>
        <v>2.5000000000000001E-2</v>
      </c>
      <c r="BQ238" s="23">
        <f t="shared" si="241"/>
        <v>3.1250000000000007E-5</v>
      </c>
    </row>
    <row r="239" spans="1:69" x14ac:dyDescent="0.35">
      <c r="A239" s="102" t="s">
        <v>19</v>
      </c>
      <c r="B239" s="86">
        <v>9</v>
      </c>
      <c r="C239" s="86" t="s">
        <v>4526</v>
      </c>
      <c r="D239" s="2" t="s">
        <v>1771</v>
      </c>
      <c r="E239" s="2" t="s">
        <v>1804</v>
      </c>
      <c r="F239" s="247"/>
      <c r="G239" s="71" t="s">
        <v>1854</v>
      </c>
      <c r="H239" s="71" t="s">
        <v>1928</v>
      </c>
      <c r="I239" s="71" t="s">
        <v>1305</v>
      </c>
      <c r="J239" s="71">
        <v>0.1</v>
      </c>
      <c r="K239" s="71">
        <v>1</v>
      </c>
      <c r="L239" s="101">
        <v>0</v>
      </c>
      <c r="M239" s="101">
        <v>0</v>
      </c>
      <c r="N239" s="120" t="str">
        <f t="shared" si="201"/>
        <v/>
      </c>
      <c r="O239" s="120">
        <f t="shared" si="202"/>
        <v>0</v>
      </c>
      <c r="P239" s="71" t="s">
        <v>877</v>
      </c>
      <c r="Q239" s="71" t="s">
        <v>874</v>
      </c>
      <c r="R239" s="71"/>
      <c r="S239" s="71"/>
      <c r="T239" s="71"/>
      <c r="U239" s="71"/>
      <c r="V239" s="71"/>
      <c r="W239" s="101">
        <v>0</v>
      </c>
      <c r="X239" s="101">
        <v>0</v>
      </c>
      <c r="Y239" s="101">
        <v>0</v>
      </c>
      <c r="Z239" s="101">
        <v>1</v>
      </c>
      <c r="AA239" s="101">
        <v>0</v>
      </c>
      <c r="AB239" s="101">
        <v>0</v>
      </c>
      <c r="AC239" s="101">
        <v>0</v>
      </c>
      <c r="AD239" s="101">
        <v>1</v>
      </c>
      <c r="AE239" s="101">
        <v>0</v>
      </c>
      <c r="AF239" s="101"/>
      <c r="AG239" s="101"/>
      <c r="AH239" s="101"/>
      <c r="AI239" s="109">
        <v>0</v>
      </c>
      <c r="AJ239" s="109" t="s">
        <v>4450</v>
      </c>
      <c r="AK239" s="109" t="s">
        <v>4450</v>
      </c>
      <c r="AL239" s="109" t="s">
        <v>4450</v>
      </c>
      <c r="AM239" s="9" t="s">
        <v>3850</v>
      </c>
      <c r="AN239" s="9"/>
      <c r="AO239" s="9"/>
      <c r="AP239" s="9"/>
      <c r="AQ239" s="2" t="s">
        <v>4450</v>
      </c>
      <c r="AR239" s="110" t="s">
        <v>4450</v>
      </c>
      <c r="AS239" s="110" t="s">
        <v>4450</v>
      </c>
      <c r="AT239" s="110" t="s">
        <v>4450</v>
      </c>
      <c r="AU239" s="110" t="s">
        <v>4450</v>
      </c>
      <c r="AV239" s="110">
        <v>0</v>
      </c>
      <c r="AW239" s="110" t="s">
        <v>4450</v>
      </c>
      <c r="AX239" s="110" t="s">
        <v>4450</v>
      </c>
      <c r="AY239" s="110" t="s">
        <v>4450</v>
      </c>
      <c r="AZ239" s="8" t="s">
        <v>4450</v>
      </c>
      <c r="BA239" s="8" t="s">
        <v>4450</v>
      </c>
      <c r="BB239" s="8" t="s">
        <v>4450</v>
      </c>
      <c r="BC239" s="8" t="s">
        <v>4450</v>
      </c>
      <c r="BD239" s="8" t="s">
        <v>4450</v>
      </c>
      <c r="BE239" s="8" t="s">
        <v>4450</v>
      </c>
      <c r="BF239" s="8" t="s">
        <v>4450</v>
      </c>
      <c r="BG239" s="8">
        <v>2.5000000000000005E-3</v>
      </c>
      <c r="BJ239" s="8">
        <v>0.1</v>
      </c>
      <c r="BK239" s="8">
        <v>0.25</v>
      </c>
      <c r="BL239" s="8">
        <v>1</v>
      </c>
      <c r="BM239" s="8">
        <v>2.5000000000000005E-3</v>
      </c>
      <c r="BN239" s="23">
        <f t="shared" si="203"/>
        <v>0.1</v>
      </c>
      <c r="BO239" s="23">
        <f t="shared" ref="BO239:BQ239" si="242">BK239*BN239</f>
        <v>2.5000000000000001E-2</v>
      </c>
      <c r="BP239" s="23">
        <f t="shared" si="242"/>
        <v>2.5000000000000001E-2</v>
      </c>
      <c r="BQ239" s="23">
        <f t="shared" si="242"/>
        <v>6.2500000000000015E-5</v>
      </c>
    </row>
    <row r="240" spans="1:69" ht="20" x14ac:dyDescent="0.35">
      <c r="A240" s="102" t="s">
        <v>19</v>
      </c>
      <c r="B240" s="86">
        <v>10</v>
      </c>
      <c r="C240" s="86" t="s">
        <v>1790</v>
      </c>
      <c r="D240" s="2" t="s">
        <v>1771</v>
      </c>
      <c r="E240" s="2" t="s">
        <v>1805</v>
      </c>
      <c r="F240" s="247"/>
      <c r="G240" s="71" t="s">
        <v>1855</v>
      </c>
      <c r="H240" s="71" t="s">
        <v>1929</v>
      </c>
      <c r="I240" s="71" t="s">
        <v>862</v>
      </c>
      <c r="J240" s="71">
        <v>0.25</v>
      </c>
      <c r="K240" s="71">
        <v>12</v>
      </c>
      <c r="L240" s="101">
        <v>3</v>
      </c>
      <c r="M240" s="101">
        <v>3</v>
      </c>
      <c r="N240" s="120">
        <f t="shared" si="201"/>
        <v>1</v>
      </c>
      <c r="O240" s="120">
        <f t="shared" si="202"/>
        <v>0.25</v>
      </c>
      <c r="P240" s="71" t="s">
        <v>878</v>
      </c>
      <c r="Q240" s="71" t="s">
        <v>868</v>
      </c>
      <c r="R240" s="71"/>
      <c r="S240" s="71"/>
      <c r="T240" s="71"/>
      <c r="U240" s="71"/>
      <c r="V240" s="71"/>
      <c r="W240" s="101">
        <v>3</v>
      </c>
      <c r="X240" s="101">
        <v>3</v>
      </c>
      <c r="Y240" s="101">
        <v>3</v>
      </c>
      <c r="Z240" s="101">
        <v>3</v>
      </c>
      <c r="AA240" s="101">
        <v>3</v>
      </c>
      <c r="AB240" s="101">
        <v>6</v>
      </c>
      <c r="AC240" s="101">
        <v>9</v>
      </c>
      <c r="AD240" s="101">
        <v>12</v>
      </c>
      <c r="AE240" s="101">
        <v>3</v>
      </c>
      <c r="AF240" s="101"/>
      <c r="AG240" s="101"/>
      <c r="AH240" s="101"/>
      <c r="AI240" s="109">
        <v>3</v>
      </c>
      <c r="AJ240" s="109" t="s">
        <v>4450</v>
      </c>
      <c r="AK240" s="109" t="s">
        <v>4450</v>
      </c>
      <c r="AL240" s="109" t="s">
        <v>4450</v>
      </c>
      <c r="AM240" s="9" t="s">
        <v>3851</v>
      </c>
      <c r="AN240" s="9"/>
      <c r="AO240" s="9"/>
      <c r="AP240" s="9"/>
      <c r="AQ240" s="2">
        <v>6.2500000000000003E-3</v>
      </c>
      <c r="AR240" s="110">
        <v>1</v>
      </c>
      <c r="AS240" s="110" t="s">
        <v>4450</v>
      </c>
      <c r="AT240" s="110" t="s">
        <v>4450</v>
      </c>
      <c r="AU240" s="110" t="s">
        <v>4450</v>
      </c>
      <c r="AV240" s="110">
        <v>0.25</v>
      </c>
      <c r="AW240" s="110" t="s">
        <v>4450</v>
      </c>
      <c r="AX240" s="110" t="s">
        <v>4450</v>
      </c>
      <c r="AY240" s="110" t="s">
        <v>4450</v>
      </c>
      <c r="AZ240" s="8">
        <v>6.2500000000000003E-3</v>
      </c>
      <c r="BA240" s="8" t="s">
        <v>4450</v>
      </c>
      <c r="BB240" s="8" t="s">
        <v>4450</v>
      </c>
      <c r="BC240" s="8" t="s">
        <v>4450</v>
      </c>
      <c r="BD240" s="8">
        <v>6.2500000000000003E-3</v>
      </c>
      <c r="BE240" s="8">
        <v>6.2500000000000003E-3</v>
      </c>
      <c r="BF240" s="8">
        <v>6.2500000000000003E-3</v>
      </c>
      <c r="BG240" s="8">
        <v>6.2500000000000003E-3</v>
      </c>
      <c r="BJ240" s="8">
        <v>0.1</v>
      </c>
      <c r="BK240" s="8">
        <v>0.25</v>
      </c>
      <c r="BL240" s="8">
        <v>1</v>
      </c>
      <c r="BM240" s="8">
        <v>6.2500000000000003E-3</v>
      </c>
      <c r="BN240" s="23">
        <f t="shared" si="203"/>
        <v>0.1</v>
      </c>
      <c r="BO240" s="23">
        <f t="shared" ref="BO240:BQ240" si="243">BK240*BN240</f>
        <v>2.5000000000000001E-2</v>
      </c>
      <c r="BP240" s="23">
        <f t="shared" si="243"/>
        <v>2.5000000000000001E-2</v>
      </c>
      <c r="BQ240" s="23">
        <f t="shared" si="243"/>
        <v>1.5625000000000003E-4</v>
      </c>
    </row>
    <row r="241" spans="1:69" ht="20" x14ac:dyDescent="0.35">
      <c r="A241" s="102" t="s">
        <v>19</v>
      </c>
      <c r="B241" s="86">
        <v>11</v>
      </c>
      <c r="C241" s="86" t="s">
        <v>1792</v>
      </c>
      <c r="D241" s="2" t="s">
        <v>1771</v>
      </c>
      <c r="E241" s="2" t="s">
        <v>1805</v>
      </c>
      <c r="F241" s="247"/>
      <c r="G241" s="71" t="s">
        <v>1855</v>
      </c>
      <c r="H241" s="71" t="s">
        <v>1930</v>
      </c>
      <c r="I241" s="71" t="s">
        <v>863</v>
      </c>
      <c r="J241" s="71">
        <v>0.25</v>
      </c>
      <c r="K241" s="71">
        <v>12</v>
      </c>
      <c r="L241" s="101">
        <v>3</v>
      </c>
      <c r="M241" s="101">
        <v>3</v>
      </c>
      <c r="N241" s="120">
        <f t="shared" si="201"/>
        <v>1</v>
      </c>
      <c r="O241" s="120">
        <f t="shared" si="202"/>
        <v>0.25</v>
      </c>
      <c r="P241" s="71" t="s">
        <v>879</v>
      </c>
      <c r="Q241" s="71" t="s">
        <v>880</v>
      </c>
      <c r="R241" s="71"/>
      <c r="S241" s="71"/>
      <c r="T241" s="71"/>
      <c r="U241" s="71"/>
      <c r="V241" s="71"/>
      <c r="W241" s="101">
        <v>3</v>
      </c>
      <c r="X241" s="101">
        <v>3</v>
      </c>
      <c r="Y241" s="101">
        <v>3</v>
      </c>
      <c r="Z241" s="101">
        <v>3</v>
      </c>
      <c r="AA241" s="101">
        <v>3</v>
      </c>
      <c r="AB241" s="101">
        <v>6</v>
      </c>
      <c r="AC241" s="101">
        <v>9</v>
      </c>
      <c r="AD241" s="101">
        <v>12</v>
      </c>
      <c r="AE241" s="101">
        <v>3</v>
      </c>
      <c r="AF241" s="101"/>
      <c r="AG241" s="101"/>
      <c r="AH241" s="101"/>
      <c r="AI241" s="109">
        <v>3</v>
      </c>
      <c r="AJ241" s="109" t="s">
        <v>4450</v>
      </c>
      <c r="AK241" s="109" t="s">
        <v>4450</v>
      </c>
      <c r="AL241" s="109" t="s">
        <v>4450</v>
      </c>
      <c r="AM241" s="9" t="s">
        <v>3852</v>
      </c>
      <c r="AN241" s="9"/>
      <c r="AO241" s="9"/>
      <c r="AP241" s="9"/>
      <c r="AQ241" s="2">
        <v>6.2500000000000003E-3</v>
      </c>
      <c r="AR241" s="110">
        <v>1</v>
      </c>
      <c r="AS241" s="110" t="s">
        <v>4450</v>
      </c>
      <c r="AT241" s="110" t="s">
        <v>4450</v>
      </c>
      <c r="AU241" s="110" t="s">
        <v>4450</v>
      </c>
      <c r="AV241" s="110">
        <v>0.25</v>
      </c>
      <c r="AW241" s="110" t="s">
        <v>4450</v>
      </c>
      <c r="AX241" s="110" t="s">
        <v>4450</v>
      </c>
      <c r="AY241" s="110" t="s">
        <v>4450</v>
      </c>
      <c r="AZ241" s="8">
        <v>6.2500000000000003E-3</v>
      </c>
      <c r="BA241" s="8" t="s">
        <v>4450</v>
      </c>
      <c r="BB241" s="8" t="s">
        <v>4450</v>
      </c>
      <c r="BC241" s="8" t="s">
        <v>4450</v>
      </c>
      <c r="BD241" s="8">
        <v>6.2500000000000003E-3</v>
      </c>
      <c r="BE241" s="8">
        <v>6.2500000000000003E-3</v>
      </c>
      <c r="BF241" s="8">
        <v>6.2500000000000003E-3</v>
      </c>
      <c r="BG241" s="8">
        <v>6.2500000000000003E-3</v>
      </c>
      <c r="BJ241" s="8">
        <v>0.1</v>
      </c>
      <c r="BK241" s="8">
        <v>0.25</v>
      </c>
      <c r="BL241" s="8">
        <v>1</v>
      </c>
      <c r="BM241" s="8">
        <v>6.2500000000000003E-3</v>
      </c>
      <c r="BN241" s="23">
        <f t="shared" si="203"/>
        <v>0.1</v>
      </c>
      <c r="BO241" s="23">
        <f t="shared" ref="BO241:BQ241" si="244">BK241*BN241</f>
        <v>2.5000000000000001E-2</v>
      </c>
      <c r="BP241" s="23">
        <f t="shared" si="244"/>
        <v>2.5000000000000001E-2</v>
      </c>
      <c r="BQ241" s="23">
        <f t="shared" si="244"/>
        <v>1.5625000000000003E-4</v>
      </c>
    </row>
    <row r="242" spans="1:69" ht="30" x14ac:dyDescent="0.35">
      <c r="A242" s="102" t="s">
        <v>19</v>
      </c>
      <c r="B242" s="86">
        <v>12</v>
      </c>
      <c r="C242" s="86" t="s">
        <v>1794</v>
      </c>
      <c r="D242" s="2" t="s">
        <v>1771</v>
      </c>
      <c r="E242" s="2" t="s">
        <v>1805</v>
      </c>
      <c r="F242" s="247"/>
      <c r="G242" s="71" t="s">
        <v>1855</v>
      </c>
      <c r="H242" s="71" t="s">
        <v>1931</v>
      </c>
      <c r="I242" s="71" t="s">
        <v>864</v>
      </c>
      <c r="J242" s="71">
        <v>0.25</v>
      </c>
      <c r="K242" s="71">
        <v>2</v>
      </c>
      <c r="L242" s="101">
        <v>1</v>
      </c>
      <c r="M242" s="101">
        <v>1</v>
      </c>
      <c r="N242" s="120">
        <f t="shared" si="201"/>
        <v>1</v>
      </c>
      <c r="O242" s="120">
        <f t="shared" si="202"/>
        <v>0.5</v>
      </c>
      <c r="P242" s="71" t="s">
        <v>882</v>
      </c>
      <c r="Q242" s="71" t="s">
        <v>880</v>
      </c>
      <c r="R242" s="71"/>
      <c r="S242" s="71"/>
      <c r="T242" s="71"/>
      <c r="U242" s="71"/>
      <c r="V242" s="71"/>
      <c r="W242" s="101">
        <v>1</v>
      </c>
      <c r="X242" s="101">
        <v>1</v>
      </c>
      <c r="Y242" s="101">
        <v>0</v>
      </c>
      <c r="Z242" s="101">
        <v>0</v>
      </c>
      <c r="AA242" s="101">
        <v>1</v>
      </c>
      <c r="AB242" s="101">
        <v>2</v>
      </c>
      <c r="AC242" s="101">
        <v>2</v>
      </c>
      <c r="AD242" s="101">
        <v>2</v>
      </c>
      <c r="AE242" s="101">
        <v>1</v>
      </c>
      <c r="AF242" s="101"/>
      <c r="AG242" s="101"/>
      <c r="AH242" s="101"/>
      <c r="AI242" s="109">
        <v>1</v>
      </c>
      <c r="AJ242" s="109" t="s">
        <v>4450</v>
      </c>
      <c r="AK242" s="109" t="s">
        <v>4450</v>
      </c>
      <c r="AL242" s="109" t="s">
        <v>4450</v>
      </c>
      <c r="AM242" s="9" t="s">
        <v>3853</v>
      </c>
      <c r="AN242" s="9"/>
      <c r="AO242" s="9"/>
      <c r="AP242" s="9"/>
      <c r="AQ242" s="2">
        <v>6.2500000000000003E-3</v>
      </c>
      <c r="AR242" s="110">
        <v>1</v>
      </c>
      <c r="AS242" s="110" t="s">
        <v>4450</v>
      </c>
      <c r="AT242" s="110" t="s">
        <v>4450</v>
      </c>
      <c r="AU242" s="110" t="s">
        <v>4450</v>
      </c>
      <c r="AV242" s="110">
        <v>0.5</v>
      </c>
      <c r="AW242" s="110" t="s">
        <v>4450</v>
      </c>
      <c r="AX242" s="110" t="s">
        <v>4450</v>
      </c>
      <c r="AY242" s="110" t="s">
        <v>4450</v>
      </c>
      <c r="AZ242" s="8">
        <v>6.2500000000000003E-3</v>
      </c>
      <c r="BA242" s="8" t="s">
        <v>4450</v>
      </c>
      <c r="BB242" s="8" t="s">
        <v>4450</v>
      </c>
      <c r="BC242" s="8" t="s">
        <v>4450</v>
      </c>
      <c r="BD242" s="8">
        <v>6.2500000000000003E-3</v>
      </c>
      <c r="BE242" s="8">
        <v>6.2500000000000003E-3</v>
      </c>
      <c r="BF242" s="8" t="s">
        <v>4450</v>
      </c>
      <c r="BG242" s="8" t="s">
        <v>4450</v>
      </c>
      <c r="BJ242" s="8">
        <v>0.1</v>
      </c>
      <c r="BK242" s="8">
        <v>0.25</v>
      </c>
      <c r="BL242" s="8">
        <v>1</v>
      </c>
      <c r="BM242" s="8">
        <v>6.2500000000000003E-3</v>
      </c>
      <c r="BN242" s="23">
        <f t="shared" si="203"/>
        <v>0.1</v>
      </c>
      <c r="BO242" s="23">
        <f t="shared" ref="BO242:BQ242" si="245">BK242*BN242</f>
        <v>2.5000000000000001E-2</v>
      </c>
      <c r="BP242" s="23">
        <f t="shared" si="245"/>
        <v>2.5000000000000001E-2</v>
      </c>
      <c r="BQ242" s="23">
        <f t="shared" si="245"/>
        <v>1.5625000000000003E-4</v>
      </c>
    </row>
    <row r="243" spans="1:69" ht="20" x14ac:dyDescent="0.35">
      <c r="A243" s="102" t="s">
        <v>19</v>
      </c>
      <c r="B243" s="86">
        <v>13</v>
      </c>
      <c r="C243" s="86" t="s">
        <v>1795</v>
      </c>
      <c r="D243" s="2" t="s">
        <v>1771</v>
      </c>
      <c r="E243" s="2" t="s">
        <v>1805</v>
      </c>
      <c r="F243" s="247"/>
      <c r="G243" s="71" t="s">
        <v>1855</v>
      </c>
      <c r="H243" s="71" t="s">
        <v>1932</v>
      </c>
      <c r="I243" s="71" t="s">
        <v>865</v>
      </c>
      <c r="J243" s="71">
        <v>0.25</v>
      </c>
      <c r="K243" s="71">
        <v>2</v>
      </c>
      <c r="L243" s="101">
        <v>1</v>
      </c>
      <c r="M243" s="101">
        <v>1</v>
      </c>
      <c r="N243" s="120">
        <f t="shared" si="201"/>
        <v>1</v>
      </c>
      <c r="O243" s="120">
        <f t="shared" si="202"/>
        <v>0.5</v>
      </c>
      <c r="P243" s="71" t="s">
        <v>883</v>
      </c>
      <c r="Q243" s="71" t="s">
        <v>884</v>
      </c>
      <c r="R243" s="71"/>
      <c r="S243" s="71"/>
      <c r="T243" s="71"/>
      <c r="U243" s="71"/>
      <c r="V243" s="71"/>
      <c r="W243" s="101">
        <v>1</v>
      </c>
      <c r="X243" s="101">
        <v>1</v>
      </c>
      <c r="Y243" s="101">
        <v>0</v>
      </c>
      <c r="Z243" s="101">
        <v>0</v>
      </c>
      <c r="AA243" s="101">
        <v>1</v>
      </c>
      <c r="AB243" s="101">
        <v>2</v>
      </c>
      <c r="AC243" s="101">
        <v>2</v>
      </c>
      <c r="AD243" s="101">
        <v>2</v>
      </c>
      <c r="AE243" s="101">
        <v>1</v>
      </c>
      <c r="AF243" s="101"/>
      <c r="AG243" s="101"/>
      <c r="AH243" s="101"/>
      <c r="AI243" s="109">
        <v>1</v>
      </c>
      <c r="AJ243" s="109" t="s">
        <v>4450</v>
      </c>
      <c r="AK243" s="109" t="s">
        <v>4450</v>
      </c>
      <c r="AL243" s="109" t="s">
        <v>4450</v>
      </c>
      <c r="AM243" s="9" t="s">
        <v>3854</v>
      </c>
      <c r="AN243" s="9"/>
      <c r="AO243" s="9"/>
      <c r="AP243" s="9"/>
      <c r="AQ243" s="2">
        <v>6.2500000000000003E-3</v>
      </c>
      <c r="AR243" s="110">
        <v>1</v>
      </c>
      <c r="AS243" s="110" t="s">
        <v>4450</v>
      </c>
      <c r="AT243" s="110" t="s">
        <v>4450</v>
      </c>
      <c r="AU243" s="110" t="s">
        <v>4450</v>
      </c>
      <c r="AV243" s="110">
        <v>0.5</v>
      </c>
      <c r="AW243" s="110" t="s">
        <v>4450</v>
      </c>
      <c r="AX243" s="110" t="s">
        <v>4450</v>
      </c>
      <c r="AY243" s="110" t="s">
        <v>4450</v>
      </c>
      <c r="AZ243" s="8">
        <v>6.2500000000000003E-3</v>
      </c>
      <c r="BA243" s="8" t="s">
        <v>4450</v>
      </c>
      <c r="BB243" s="8" t="s">
        <v>4450</v>
      </c>
      <c r="BC243" s="8" t="s">
        <v>4450</v>
      </c>
      <c r="BD243" s="8">
        <v>6.2500000000000003E-3</v>
      </c>
      <c r="BE243" s="8">
        <v>6.2500000000000003E-3</v>
      </c>
      <c r="BF243" s="8" t="s">
        <v>4450</v>
      </c>
      <c r="BG243" s="8" t="s">
        <v>4450</v>
      </c>
      <c r="BJ243" s="8">
        <v>0.1</v>
      </c>
      <c r="BK243" s="8">
        <v>0.25</v>
      </c>
      <c r="BL243" s="8">
        <v>1</v>
      </c>
      <c r="BM243" s="8">
        <v>6.2500000000000003E-3</v>
      </c>
      <c r="BN243" s="23">
        <f t="shared" si="203"/>
        <v>0.1</v>
      </c>
      <c r="BO243" s="23">
        <f t="shared" ref="BO243:BQ243" si="246">BK243*BN243</f>
        <v>2.5000000000000001E-2</v>
      </c>
      <c r="BP243" s="23">
        <f t="shared" si="246"/>
        <v>2.5000000000000001E-2</v>
      </c>
      <c r="BQ243" s="23">
        <f t="shared" si="246"/>
        <v>1.5625000000000003E-4</v>
      </c>
    </row>
    <row r="244" spans="1:69" ht="20" x14ac:dyDescent="0.35">
      <c r="A244" s="102" t="s">
        <v>19</v>
      </c>
      <c r="B244" s="86">
        <v>14</v>
      </c>
      <c r="C244" s="86" t="s">
        <v>1796</v>
      </c>
      <c r="D244" s="2" t="s">
        <v>1772</v>
      </c>
      <c r="E244" s="2" t="s">
        <v>1806</v>
      </c>
      <c r="F244" s="247"/>
      <c r="G244" s="71" t="s">
        <v>1856</v>
      </c>
      <c r="H244" s="71" t="s">
        <v>1933</v>
      </c>
      <c r="I244" s="71" t="s">
        <v>4162</v>
      </c>
      <c r="J244" s="71">
        <v>1</v>
      </c>
      <c r="K244" s="71">
        <v>1</v>
      </c>
      <c r="L244" s="101">
        <v>0</v>
      </c>
      <c r="M244" s="101">
        <v>1</v>
      </c>
      <c r="N244" s="120" t="str">
        <f t="shared" si="201"/>
        <v/>
      </c>
      <c r="O244" s="120">
        <f t="shared" si="202"/>
        <v>1</v>
      </c>
      <c r="P244" s="71" t="s">
        <v>1934</v>
      </c>
      <c r="Q244" s="71" t="s">
        <v>1935</v>
      </c>
      <c r="R244" s="71"/>
      <c r="S244" s="71"/>
      <c r="T244" s="71"/>
      <c r="U244" s="71"/>
      <c r="V244" s="71"/>
      <c r="W244" s="101">
        <v>0</v>
      </c>
      <c r="X244" s="101">
        <v>0</v>
      </c>
      <c r="Y244" s="101">
        <v>0</v>
      </c>
      <c r="Z244" s="101">
        <v>1</v>
      </c>
      <c r="AA244" s="101">
        <v>0</v>
      </c>
      <c r="AB244" s="101">
        <v>0</v>
      </c>
      <c r="AC244" s="101">
        <v>0</v>
      </c>
      <c r="AD244" s="101">
        <v>1</v>
      </c>
      <c r="AE244" s="101">
        <v>1</v>
      </c>
      <c r="AF244" s="101"/>
      <c r="AG244" s="101"/>
      <c r="AH244" s="101"/>
      <c r="AI244" s="109">
        <v>1</v>
      </c>
      <c r="AJ244" s="109" t="s">
        <v>4450</v>
      </c>
      <c r="AK244" s="109" t="s">
        <v>4450</v>
      </c>
      <c r="AL244" s="109" t="s">
        <v>4450</v>
      </c>
      <c r="AM244" s="9" t="s">
        <v>4163</v>
      </c>
      <c r="AN244" s="9"/>
      <c r="AO244" s="9"/>
      <c r="AP244" s="9"/>
      <c r="AQ244" s="2" t="s">
        <v>4450</v>
      </c>
      <c r="AR244" s="110" t="s">
        <v>4450</v>
      </c>
      <c r="AS244" s="110" t="s">
        <v>4450</v>
      </c>
      <c r="AT244" s="110" t="s">
        <v>4450</v>
      </c>
      <c r="AU244" s="110" t="s">
        <v>4450</v>
      </c>
      <c r="AV244" s="110">
        <v>1</v>
      </c>
      <c r="AW244" s="110" t="s">
        <v>4450</v>
      </c>
      <c r="AX244" s="110" t="s">
        <v>4450</v>
      </c>
      <c r="AY244" s="110" t="s">
        <v>4450</v>
      </c>
      <c r="AZ244" s="8" t="s">
        <v>4450</v>
      </c>
      <c r="BA244" s="8" t="s">
        <v>4450</v>
      </c>
      <c r="BB244" s="8" t="s">
        <v>4450</v>
      </c>
      <c r="BC244" s="8" t="s">
        <v>4450</v>
      </c>
      <c r="BD244" s="8" t="s">
        <v>4450</v>
      </c>
      <c r="BE244" s="8" t="s">
        <v>4450</v>
      </c>
      <c r="BF244" s="8" t="s">
        <v>4450</v>
      </c>
      <c r="BG244" s="8">
        <v>1.9800000000000002E-2</v>
      </c>
      <c r="BJ244" s="8">
        <v>0.06</v>
      </c>
      <c r="BK244" s="8">
        <v>1</v>
      </c>
      <c r="BL244" s="8">
        <v>0.33</v>
      </c>
      <c r="BM244" s="8">
        <v>1.9800000000000002E-2</v>
      </c>
      <c r="BN244" s="23">
        <f t="shared" si="203"/>
        <v>0.06</v>
      </c>
      <c r="BO244" s="23">
        <f t="shared" ref="BO244:BQ244" si="247">BK244*BN244</f>
        <v>0.06</v>
      </c>
      <c r="BP244" s="23">
        <f t="shared" si="247"/>
        <v>1.9800000000000002E-2</v>
      </c>
      <c r="BQ244" s="23">
        <f t="shared" si="247"/>
        <v>3.9204000000000008E-4</v>
      </c>
    </row>
    <row r="245" spans="1:69" ht="60" x14ac:dyDescent="0.35">
      <c r="A245" s="102" t="s">
        <v>19</v>
      </c>
      <c r="B245" s="86">
        <v>15</v>
      </c>
      <c r="C245" s="86" t="s">
        <v>1798</v>
      </c>
      <c r="D245" s="2" t="s">
        <v>1772</v>
      </c>
      <c r="E245" s="2" t="s">
        <v>1806</v>
      </c>
      <c r="F245" s="247"/>
      <c r="G245" s="71" t="s">
        <v>1858</v>
      </c>
      <c r="H245" s="71" t="s">
        <v>1936</v>
      </c>
      <c r="I245" s="71" t="s">
        <v>1937</v>
      </c>
      <c r="J245" s="71">
        <v>0.5</v>
      </c>
      <c r="K245" s="71">
        <v>1</v>
      </c>
      <c r="L245" s="101">
        <v>1</v>
      </c>
      <c r="M245" s="101">
        <v>1</v>
      </c>
      <c r="N245" s="120">
        <f t="shared" si="201"/>
        <v>1</v>
      </c>
      <c r="O245" s="120">
        <f t="shared" si="202"/>
        <v>1</v>
      </c>
      <c r="P245" s="71" t="s">
        <v>1938</v>
      </c>
      <c r="Q245" s="71" t="s">
        <v>1939</v>
      </c>
      <c r="R245" s="71"/>
      <c r="S245" s="71"/>
      <c r="T245" s="71"/>
      <c r="U245" s="71"/>
      <c r="V245" s="71"/>
      <c r="W245" s="101">
        <v>1</v>
      </c>
      <c r="X245" s="101">
        <v>0</v>
      </c>
      <c r="Y245" s="101">
        <v>0</v>
      </c>
      <c r="Z245" s="101">
        <v>0</v>
      </c>
      <c r="AA245" s="101">
        <v>1</v>
      </c>
      <c r="AB245" s="101">
        <v>1</v>
      </c>
      <c r="AC245" s="101">
        <v>1</v>
      </c>
      <c r="AD245" s="101">
        <v>1</v>
      </c>
      <c r="AE245" s="101">
        <v>1</v>
      </c>
      <c r="AF245" s="101"/>
      <c r="AG245" s="101"/>
      <c r="AH245" s="101"/>
      <c r="AI245" s="109">
        <v>1</v>
      </c>
      <c r="AJ245" s="109" t="s">
        <v>4450</v>
      </c>
      <c r="AK245" s="109" t="s">
        <v>4450</v>
      </c>
      <c r="AL245" s="109" t="s">
        <v>4450</v>
      </c>
      <c r="AM245" s="9" t="s">
        <v>4164</v>
      </c>
      <c r="AN245" s="9"/>
      <c r="AO245" s="9"/>
      <c r="AP245" s="9"/>
      <c r="AQ245" s="2">
        <v>9.9000000000000008E-3</v>
      </c>
      <c r="AR245" s="110">
        <v>1</v>
      </c>
      <c r="AS245" s="110" t="s">
        <v>4450</v>
      </c>
      <c r="AT245" s="110" t="s">
        <v>4450</v>
      </c>
      <c r="AU245" s="110" t="s">
        <v>4450</v>
      </c>
      <c r="AV245" s="110">
        <v>1</v>
      </c>
      <c r="AW245" s="110" t="s">
        <v>4450</v>
      </c>
      <c r="AX245" s="110" t="s">
        <v>4450</v>
      </c>
      <c r="AY245" s="110" t="s">
        <v>4450</v>
      </c>
      <c r="AZ245" s="8">
        <v>9.9000000000000008E-3</v>
      </c>
      <c r="BA245" s="8" t="s">
        <v>4450</v>
      </c>
      <c r="BB245" s="8" t="s">
        <v>4450</v>
      </c>
      <c r="BC245" s="8" t="s">
        <v>4450</v>
      </c>
      <c r="BD245" s="8">
        <v>9.9000000000000008E-3</v>
      </c>
      <c r="BE245" s="8" t="s">
        <v>4450</v>
      </c>
      <c r="BF245" s="8" t="s">
        <v>4450</v>
      </c>
      <c r="BG245" s="8" t="s">
        <v>4450</v>
      </c>
      <c r="BJ245" s="8">
        <v>0.06</v>
      </c>
      <c r="BK245" s="8">
        <v>1</v>
      </c>
      <c r="BL245" s="8">
        <v>0.33</v>
      </c>
      <c r="BM245" s="8">
        <v>9.9000000000000008E-3</v>
      </c>
      <c r="BN245" s="23">
        <f t="shared" si="203"/>
        <v>0.06</v>
      </c>
      <c r="BO245" s="23">
        <f t="shared" ref="BO245:BQ245" si="248">BK245*BN245</f>
        <v>0.06</v>
      </c>
      <c r="BP245" s="23">
        <f t="shared" si="248"/>
        <v>1.9800000000000002E-2</v>
      </c>
      <c r="BQ245" s="23">
        <f t="shared" si="248"/>
        <v>1.9602000000000004E-4</v>
      </c>
    </row>
    <row r="246" spans="1:69" ht="40" x14ac:dyDescent="0.35">
      <c r="A246" s="102" t="s">
        <v>19</v>
      </c>
      <c r="B246" s="86">
        <v>16</v>
      </c>
      <c r="C246" s="86" t="s">
        <v>1800</v>
      </c>
      <c r="D246" s="2" t="s">
        <v>1772</v>
      </c>
      <c r="E246" s="2" t="s">
        <v>1806</v>
      </c>
      <c r="F246" s="247"/>
      <c r="G246" s="71" t="s">
        <v>1858</v>
      </c>
      <c r="H246" s="71" t="s">
        <v>1940</v>
      </c>
      <c r="I246" s="71" t="s">
        <v>1941</v>
      </c>
      <c r="J246" s="71">
        <v>0.5</v>
      </c>
      <c r="K246" s="71">
        <v>3</v>
      </c>
      <c r="L246" s="101">
        <v>1</v>
      </c>
      <c r="M246" s="101">
        <v>1</v>
      </c>
      <c r="N246" s="120">
        <f t="shared" si="201"/>
        <v>1</v>
      </c>
      <c r="O246" s="120">
        <f t="shared" si="202"/>
        <v>0.33333333333333331</v>
      </c>
      <c r="P246" s="71" t="s">
        <v>1942</v>
      </c>
      <c r="Q246" s="71" t="s">
        <v>1939</v>
      </c>
      <c r="R246" s="71"/>
      <c r="S246" s="71"/>
      <c r="T246" s="71"/>
      <c r="U246" s="71"/>
      <c r="V246" s="71"/>
      <c r="W246" s="101">
        <v>1</v>
      </c>
      <c r="X246" s="101">
        <v>1</v>
      </c>
      <c r="Y246" s="101">
        <v>0</v>
      </c>
      <c r="Z246" s="101">
        <v>1</v>
      </c>
      <c r="AA246" s="101">
        <v>1</v>
      </c>
      <c r="AB246" s="101">
        <v>2</v>
      </c>
      <c r="AC246" s="101">
        <v>2</v>
      </c>
      <c r="AD246" s="101">
        <v>3</v>
      </c>
      <c r="AE246" s="101">
        <v>1</v>
      </c>
      <c r="AF246" s="101"/>
      <c r="AG246" s="101"/>
      <c r="AH246" s="101"/>
      <c r="AI246" s="109">
        <v>1</v>
      </c>
      <c r="AJ246" s="109" t="s">
        <v>4450</v>
      </c>
      <c r="AK246" s="109" t="s">
        <v>4450</v>
      </c>
      <c r="AL246" s="109" t="s">
        <v>4450</v>
      </c>
      <c r="AM246" s="9" t="s">
        <v>4165</v>
      </c>
      <c r="AN246" s="9"/>
      <c r="AO246" s="9"/>
      <c r="AP246" s="9"/>
      <c r="AQ246" s="2">
        <v>9.9000000000000008E-3</v>
      </c>
      <c r="AR246" s="110">
        <v>1</v>
      </c>
      <c r="AS246" s="110" t="s">
        <v>4450</v>
      </c>
      <c r="AT246" s="110" t="s">
        <v>4450</v>
      </c>
      <c r="AU246" s="110" t="s">
        <v>4450</v>
      </c>
      <c r="AV246" s="110">
        <v>0.33333333333333331</v>
      </c>
      <c r="AW246" s="110" t="s">
        <v>4450</v>
      </c>
      <c r="AX246" s="110" t="s">
        <v>4450</v>
      </c>
      <c r="AY246" s="110" t="s">
        <v>4450</v>
      </c>
      <c r="AZ246" s="8">
        <v>9.9000000000000008E-3</v>
      </c>
      <c r="BA246" s="8" t="s">
        <v>4450</v>
      </c>
      <c r="BB246" s="8" t="s">
        <v>4450</v>
      </c>
      <c r="BC246" s="8" t="s">
        <v>4450</v>
      </c>
      <c r="BD246" s="8">
        <v>9.9000000000000008E-3</v>
      </c>
      <c r="BE246" s="8">
        <v>9.9000000000000008E-3</v>
      </c>
      <c r="BF246" s="8" t="s">
        <v>4450</v>
      </c>
      <c r="BG246" s="8">
        <v>9.9000000000000008E-3</v>
      </c>
      <c r="BJ246" s="8">
        <v>0.06</v>
      </c>
      <c r="BK246" s="8">
        <v>1</v>
      </c>
      <c r="BL246" s="8">
        <v>0.33</v>
      </c>
      <c r="BM246" s="8">
        <v>9.9000000000000008E-3</v>
      </c>
      <c r="BN246" s="23">
        <f t="shared" si="203"/>
        <v>0.06</v>
      </c>
      <c r="BO246" s="23">
        <f t="shared" ref="BO246:BQ246" si="249">BK246*BN246</f>
        <v>0.06</v>
      </c>
      <c r="BP246" s="23">
        <f t="shared" si="249"/>
        <v>1.9800000000000002E-2</v>
      </c>
      <c r="BQ246" s="23">
        <f t="shared" si="249"/>
        <v>1.9602000000000004E-4</v>
      </c>
    </row>
    <row r="247" spans="1:69" ht="40" x14ac:dyDescent="0.35">
      <c r="A247" s="102" t="s">
        <v>19</v>
      </c>
      <c r="B247" s="86">
        <v>17</v>
      </c>
      <c r="C247" s="86" t="s">
        <v>4527</v>
      </c>
      <c r="D247" s="2" t="s">
        <v>1772</v>
      </c>
      <c r="E247" s="2" t="s">
        <v>1806</v>
      </c>
      <c r="F247" s="247"/>
      <c r="G247" s="71" t="s">
        <v>1859</v>
      </c>
      <c r="H247" s="71" t="s">
        <v>1943</v>
      </c>
      <c r="I247" s="71" t="s">
        <v>1944</v>
      </c>
      <c r="J247" s="71">
        <v>0.5</v>
      </c>
      <c r="K247" s="71">
        <v>4</v>
      </c>
      <c r="L247" s="101">
        <v>1</v>
      </c>
      <c r="M247" s="101">
        <v>1</v>
      </c>
      <c r="N247" s="120">
        <f t="shared" si="201"/>
        <v>1</v>
      </c>
      <c r="O247" s="120">
        <f t="shared" si="202"/>
        <v>0.25</v>
      </c>
      <c r="P247" s="71" t="s">
        <v>1945</v>
      </c>
      <c r="Q247" s="71" t="s">
        <v>1946</v>
      </c>
      <c r="R247" s="71"/>
      <c r="S247" s="71"/>
      <c r="T247" s="71"/>
      <c r="U247" s="71"/>
      <c r="V247" s="71"/>
      <c r="W247" s="101">
        <v>1</v>
      </c>
      <c r="X247" s="101">
        <v>1</v>
      </c>
      <c r="Y247" s="101">
        <v>1</v>
      </c>
      <c r="Z247" s="101">
        <v>1</v>
      </c>
      <c r="AA247" s="101">
        <v>1</v>
      </c>
      <c r="AB247" s="101">
        <v>2</v>
      </c>
      <c r="AC247" s="101">
        <v>3</v>
      </c>
      <c r="AD247" s="101">
        <v>4</v>
      </c>
      <c r="AE247" s="101">
        <v>1</v>
      </c>
      <c r="AF247" s="101"/>
      <c r="AG247" s="101"/>
      <c r="AH247" s="101"/>
      <c r="AI247" s="109">
        <v>1</v>
      </c>
      <c r="AJ247" s="109" t="s">
        <v>4450</v>
      </c>
      <c r="AK247" s="109" t="s">
        <v>4450</v>
      </c>
      <c r="AL247" s="109" t="s">
        <v>4450</v>
      </c>
      <c r="AM247" s="9" t="s">
        <v>4166</v>
      </c>
      <c r="AN247" s="9"/>
      <c r="AO247" s="9"/>
      <c r="AP247" s="9"/>
      <c r="AQ247" s="2">
        <v>1.0200000000000001E-2</v>
      </c>
      <c r="AR247" s="110">
        <v>1</v>
      </c>
      <c r="AS247" s="110" t="s">
        <v>4450</v>
      </c>
      <c r="AT247" s="110" t="s">
        <v>4450</v>
      </c>
      <c r="AU247" s="110" t="s">
        <v>4450</v>
      </c>
      <c r="AV247" s="110">
        <v>0.25</v>
      </c>
      <c r="AW247" s="110" t="s">
        <v>4450</v>
      </c>
      <c r="AX247" s="110" t="s">
        <v>4450</v>
      </c>
      <c r="AY247" s="110" t="s">
        <v>4450</v>
      </c>
      <c r="AZ247" s="8">
        <v>1.0200000000000001E-2</v>
      </c>
      <c r="BA247" s="8" t="s">
        <v>4450</v>
      </c>
      <c r="BB247" s="8" t="s">
        <v>4450</v>
      </c>
      <c r="BC247" s="8" t="s">
        <v>4450</v>
      </c>
      <c r="BD247" s="8">
        <v>1.0200000000000001E-2</v>
      </c>
      <c r="BE247" s="8">
        <v>1.0200000000000001E-2</v>
      </c>
      <c r="BF247" s="8">
        <v>1.0200000000000001E-2</v>
      </c>
      <c r="BG247" s="8">
        <v>1.0200000000000001E-2</v>
      </c>
      <c r="BJ247" s="8">
        <v>0.06</v>
      </c>
      <c r="BK247" s="8">
        <v>1</v>
      </c>
      <c r="BL247" s="8">
        <v>0.34</v>
      </c>
      <c r="BM247" s="8">
        <v>1.0200000000000001E-2</v>
      </c>
      <c r="BN247" s="23">
        <f t="shared" si="203"/>
        <v>0.06</v>
      </c>
      <c r="BO247" s="23">
        <f t="shared" ref="BO247:BQ247" si="250">BK247*BN247</f>
        <v>0.06</v>
      </c>
      <c r="BP247" s="23">
        <f t="shared" si="250"/>
        <v>2.0400000000000001E-2</v>
      </c>
      <c r="BQ247" s="23">
        <f t="shared" si="250"/>
        <v>2.0808000000000003E-4</v>
      </c>
    </row>
    <row r="248" spans="1:69" x14ac:dyDescent="0.35">
      <c r="A248" s="102" t="s">
        <v>19</v>
      </c>
      <c r="B248" s="86">
        <v>18</v>
      </c>
      <c r="C248" s="86" t="s">
        <v>4528</v>
      </c>
      <c r="D248" s="2" t="s">
        <v>1772</v>
      </c>
      <c r="E248" s="2" t="s">
        <v>1806</v>
      </c>
      <c r="F248" s="247"/>
      <c r="G248" s="71" t="s">
        <v>1859</v>
      </c>
      <c r="H248" s="71" t="s">
        <v>1947</v>
      </c>
      <c r="I248" s="71" t="s">
        <v>1948</v>
      </c>
      <c r="J248" s="71">
        <v>0.5</v>
      </c>
      <c r="K248" s="71">
        <v>2</v>
      </c>
      <c r="L248" s="101">
        <v>0</v>
      </c>
      <c r="M248" s="101">
        <v>0</v>
      </c>
      <c r="N248" s="120" t="str">
        <f t="shared" si="201"/>
        <v/>
      </c>
      <c r="O248" s="120">
        <f t="shared" si="202"/>
        <v>0</v>
      </c>
      <c r="P248" s="71" t="s">
        <v>1949</v>
      </c>
      <c r="Q248" s="71" t="s">
        <v>1946</v>
      </c>
      <c r="R248" s="71"/>
      <c r="S248" s="71"/>
      <c r="T248" s="71"/>
      <c r="U248" s="71"/>
      <c r="V248" s="71"/>
      <c r="W248" s="101">
        <v>0</v>
      </c>
      <c r="X248" s="101">
        <v>1</v>
      </c>
      <c r="Y248" s="101">
        <v>0</v>
      </c>
      <c r="Z248" s="101">
        <v>1</v>
      </c>
      <c r="AA248" s="101">
        <v>0</v>
      </c>
      <c r="AB248" s="101">
        <v>1</v>
      </c>
      <c r="AC248" s="101">
        <v>1</v>
      </c>
      <c r="AD248" s="101">
        <v>2</v>
      </c>
      <c r="AE248" s="101">
        <v>0</v>
      </c>
      <c r="AF248" s="101"/>
      <c r="AG248" s="101"/>
      <c r="AH248" s="101"/>
      <c r="AI248" s="109">
        <v>0</v>
      </c>
      <c r="AJ248" s="109" t="s">
        <v>4450</v>
      </c>
      <c r="AK248" s="109" t="s">
        <v>4450</v>
      </c>
      <c r="AL248" s="109" t="s">
        <v>4450</v>
      </c>
      <c r="AM248" s="9" t="s">
        <v>4167</v>
      </c>
      <c r="AN248" s="9"/>
      <c r="AO248" s="9"/>
      <c r="AP248" s="9"/>
      <c r="AQ248" s="2" t="s">
        <v>4450</v>
      </c>
      <c r="AR248" s="110" t="s">
        <v>4450</v>
      </c>
      <c r="AS248" s="110" t="s">
        <v>4450</v>
      </c>
      <c r="AT248" s="110" t="s">
        <v>4450</v>
      </c>
      <c r="AU248" s="110" t="s">
        <v>4450</v>
      </c>
      <c r="AV248" s="110">
        <v>0</v>
      </c>
      <c r="AW248" s="110" t="s">
        <v>4450</v>
      </c>
      <c r="AX248" s="110" t="s">
        <v>4450</v>
      </c>
      <c r="AY248" s="110" t="s">
        <v>4450</v>
      </c>
      <c r="AZ248" s="8" t="s">
        <v>4450</v>
      </c>
      <c r="BA248" s="8" t="s">
        <v>4450</v>
      </c>
      <c r="BB248" s="8" t="s">
        <v>4450</v>
      </c>
      <c r="BC248" s="8" t="s">
        <v>4450</v>
      </c>
      <c r="BD248" s="8" t="s">
        <v>4450</v>
      </c>
      <c r="BE248" s="8">
        <v>1.0200000000000001E-2</v>
      </c>
      <c r="BF248" s="8" t="s">
        <v>4450</v>
      </c>
      <c r="BG248" s="8">
        <v>1.0200000000000001E-2</v>
      </c>
      <c r="BJ248" s="8">
        <v>0.06</v>
      </c>
      <c r="BK248" s="8">
        <v>1</v>
      </c>
      <c r="BL248" s="8">
        <v>0.34</v>
      </c>
      <c r="BM248" s="8">
        <v>1.0200000000000001E-2</v>
      </c>
      <c r="BN248" s="23">
        <f t="shared" si="203"/>
        <v>0.06</v>
      </c>
      <c r="BO248" s="23">
        <f t="shared" ref="BO248:BQ248" si="251">BK248*BN248</f>
        <v>0.06</v>
      </c>
      <c r="BP248" s="23">
        <f t="shared" si="251"/>
        <v>2.0400000000000001E-2</v>
      </c>
      <c r="BQ248" s="23">
        <f t="shared" si="251"/>
        <v>2.0808000000000003E-4</v>
      </c>
    </row>
    <row r="249" spans="1:69" ht="40" x14ac:dyDescent="0.35">
      <c r="A249" s="102" t="s">
        <v>19</v>
      </c>
      <c r="B249" s="86">
        <v>19</v>
      </c>
      <c r="C249" s="86" t="s">
        <v>4529</v>
      </c>
      <c r="D249" s="2" t="s">
        <v>1774</v>
      </c>
      <c r="E249" s="2" t="s">
        <v>1808</v>
      </c>
      <c r="F249" s="247"/>
      <c r="G249" s="71" t="s">
        <v>1861</v>
      </c>
      <c r="H249" s="71" t="s">
        <v>1950</v>
      </c>
      <c r="I249" s="71" t="s">
        <v>1951</v>
      </c>
      <c r="J249" s="71">
        <v>0.5</v>
      </c>
      <c r="K249" s="71">
        <v>1</v>
      </c>
      <c r="L249" s="101">
        <v>1</v>
      </c>
      <c r="M249" s="101">
        <v>1</v>
      </c>
      <c r="N249" s="120">
        <f t="shared" si="201"/>
        <v>1</v>
      </c>
      <c r="O249" s="120">
        <f t="shared" si="202"/>
        <v>1</v>
      </c>
      <c r="P249" s="71" t="s">
        <v>73</v>
      </c>
      <c r="Q249" s="71" t="s">
        <v>1952</v>
      </c>
      <c r="R249" s="71"/>
      <c r="S249" s="71"/>
      <c r="T249" s="71"/>
      <c r="U249" s="71"/>
      <c r="V249" s="71"/>
      <c r="W249" s="101">
        <v>1</v>
      </c>
      <c r="X249" s="101">
        <v>0</v>
      </c>
      <c r="Y249" s="101">
        <v>0</v>
      </c>
      <c r="Z249" s="101">
        <v>0</v>
      </c>
      <c r="AA249" s="101">
        <v>1</v>
      </c>
      <c r="AB249" s="101">
        <v>1</v>
      </c>
      <c r="AC249" s="101">
        <v>1</v>
      </c>
      <c r="AD249" s="101">
        <v>1</v>
      </c>
      <c r="AE249" s="101">
        <v>1</v>
      </c>
      <c r="AF249" s="101"/>
      <c r="AG249" s="101"/>
      <c r="AH249" s="101"/>
      <c r="AI249" s="109">
        <v>1</v>
      </c>
      <c r="AJ249" s="109" t="s">
        <v>4450</v>
      </c>
      <c r="AK249" s="109" t="s">
        <v>4450</v>
      </c>
      <c r="AL249" s="109" t="s">
        <v>4450</v>
      </c>
      <c r="AM249" s="9" t="s">
        <v>4168</v>
      </c>
      <c r="AN249" s="9"/>
      <c r="AO249" s="9"/>
      <c r="AP249" s="9"/>
      <c r="AQ249" s="2">
        <v>7.4999999999999997E-3</v>
      </c>
      <c r="AR249" s="110">
        <v>1</v>
      </c>
      <c r="AS249" s="110" t="s">
        <v>4450</v>
      </c>
      <c r="AT249" s="110" t="s">
        <v>4450</v>
      </c>
      <c r="AU249" s="110" t="s">
        <v>4450</v>
      </c>
      <c r="AV249" s="110">
        <v>1</v>
      </c>
      <c r="AW249" s="110" t="s">
        <v>4450</v>
      </c>
      <c r="AX249" s="110" t="s">
        <v>4450</v>
      </c>
      <c r="AY249" s="110" t="s">
        <v>4450</v>
      </c>
      <c r="AZ249" s="8">
        <v>7.4999999999999997E-3</v>
      </c>
      <c r="BA249" s="8" t="s">
        <v>4450</v>
      </c>
      <c r="BB249" s="8" t="s">
        <v>4450</v>
      </c>
      <c r="BC249" s="8" t="s">
        <v>4450</v>
      </c>
      <c r="BD249" s="8">
        <v>7.4999999999999997E-3</v>
      </c>
      <c r="BE249" s="8" t="s">
        <v>4450</v>
      </c>
      <c r="BF249" s="8" t="s">
        <v>4450</v>
      </c>
      <c r="BG249" s="8" t="s">
        <v>4450</v>
      </c>
      <c r="BJ249" s="8">
        <v>0.06</v>
      </c>
      <c r="BK249" s="8">
        <v>0.5</v>
      </c>
      <c r="BL249" s="8">
        <v>0.5</v>
      </c>
      <c r="BM249" s="8">
        <v>7.4999999999999997E-3</v>
      </c>
      <c r="BN249" s="23">
        <f t="shared" si="203"/>
        <v>0.06</v>
      </c>
      <c r="BO249" s="23">
        <f t="shared" ref="BO249:BQ249" si="252">BK249*BN249</f>
        <v>0.03</v>
      </c>
      <c r="BP249" s="23">
        <f t="shared" si="252"/>
        <v>1.4999999999999999E-2</v>
      </c>
      <c r="BQ249" s="23">
        <f t="shared" si="252"/>
        <v>1.125E-4</v>
      </c>
    </row>
    <row r="250" spans="1:69" ht="20" x14ac:dyDescent="0.35">
      <c r="A250" s="102" t="s">
        <v>19</v>
      </c>
      <c r="B250" s="86">
        <v>20</v>
      </c>
      <c r="C250" s="86" t="s">
        <v>4530</v>
      </c>
      <c r="D250" s="2" t="s">
        <v>1774</v>
      </c>
      <c r="E250" s="2" t="s">
        <v>1808</v>
      </c>
      <c r="F250" s="247"/>
      <c r="G250" s="71" t="s">
        <v>1861</v>
      </c>
      <c r="H250" s="71" t="s">
        <v>1953</v>
      </c>
      <c r="I250" s="71" t="s">
        <v>1954</v>
      </c>
      <c r="J250" s="71">
        <v>0.5</v>
      </c>
      <c r="K250" s="71">
        <v>4</v>
      </c>
      <c r="L250" s="101">
        <v>1</v>
      </c>
      <c r="M250" s="101">
        <v>1</v>
      </c>
      <c r="N250" s="120">
        <f t="shared" si="201"/>
        <v>1</v>
      </c>
      <c r="O250" s="120">
        <f t="shared" si="202"/>
        <v>0.25</v>
      </c>
      <c r="P250" s="71" t="s">
        <v>1955</v>
      </c>
      <c r="Q250" s="71" t="s">
        <v>1946</v>
      </c>
      <c r="R250" s="71"/>
      <c r="S250" s="71"/>
      <c r="T250" s="71"/>
      <c r="U250" s="71"/>
      <c r="V250" s="71"/>
      <c r="W250" s="101">
        <v>1</v>
      </c>
      <c r="X250" s="101">
        <v>1</v>
      </c>
      <c r="Y250" s="101">
        <v>1</v>
      </c>
      <c r="Z250" s="101">
        <v>1</v>
      </c>
      <c r="AA250" s="101">
        <v>1</v>
      </c>
      <c r="AB250" s="101">
        <v>2</v>
      </c>
      <c r="AC250" s="101">
        <v>3</v>
      </c>
      <c r="AD250" s="101">
        <v>4</v>
      </c>
      <c r="AE250" s="101">
        <v>1</v>
      </c>
      <c r="AF250" s="101"/>
      <c r="AG250" s="101"/>
      <c r="AH250" s="101"/>
      <c r="AI250" s="109">
        <v>1</v>
      </c>
      <c r="AJ250" s="109" t="s">
        <v>4450</v>
      </c>
      <c r="AK250" s="109" t="s">
        <v>4450</v>
      </c>
      <c r="AL250" s="109" t="s">
        <v>4450</v>
      </c>
      <c r="AM250" s="9" t="s">
        <v>4169</v>
      </c>
      <c r="AN250" s="9"/>
      <c r="AO250" s="9"/>
      <c r="AP250" s="9"/>
      <c r="AQ250" s="2">
        <v>7.4999999999999997E-3</v>
      </c>
      <c r="AR250" s="110">
        <v>1</v>
      </c>
      <c r="AS250" s="110" t="s">
        <v>4450</v>
      </c>
      <c r="AT250" s="110" t="s">
        <v>4450</v>
      </c>
      <c r="AU250" s="110" t="s">
        <v>4450</v>
      </c>
      <c r="AV250" s="110">
        <v>0.25</v>
      </c>
      <c r="AW250" s="110" t="s">
        <v>4450</v>
      </c>
      <c r="AX250" s="110" t="s">
        <v>4450</v>
      </c>
      <c r="AY250" s="110" t="s">
        <v>4450</v>
      </c>
      <c r="AZ250" s="8">
        <v>7.4999999999999997E-3</v>
      </c>
      <c r="BA250" s="8" t="s">
        <v>4450</v>
      </c>
      <c r="BB250" s="8" t="s">
        <v>4450</v>
      </c>
      <c r="BC250" s="8" t="s">
        <v>4450</v>
      </c>
      <c r="BD250" s="8">
        <v>7.4999999999999997E-3</v>
      </c>
      <c r="BE250" s="8">
        <v>7.4999999999999997E-3</v>
      </c>
      <c r="BF250" s="8">
        <v>7.4999999999999997E-3</v>
      </c>
      <c r="BG250" s="8">
        <v>7.4999999999999997E-3</v>
      </c>
      <c r="BJ250" s="8">
        <v>0.06</v>
      </c>
      <c r="BK250" s="8">
        <v>0.5</v>
      </c>
      <c r="BL250" s="8">
        <v>0.5</v>
      </c>
      <c r="BM250" s="8">
        <v>7.4999999999999997E-3</v>
      </c>
      <c r="BN250" s="23">
        <f t="shared" si="203"/>
        <v>0.06</v>
      </c>
      <c r="BO250" s="23">
        <f t="shared" ref="BO250:BQ250" si="253">BK250*BN250</f>
        <v>0.03</v>
      </c>
      <c r="BP250" s="23">
        <f t="shared" si="253"/>
        <v>1.4999999999999999E-2</v>
      </c>
      <c r="BQ250" s="23">
        <f t="shared" si="253"/>
        <v>1.125E-4</v>
      </c>
    </row>
    <row r="251" spans="1:69" ht="40" x14ac:dyDescent="0.35">
      <c r="A251" s="102" t="s">
        <v>19</v>
      </c>
      <c r="B251" s="86">
        <v>21</v>
      </c>
      <c r="C251" s="86" t="s">
        <v>4531</v>
      </c>
      <c r="D251" s="2" t="s">
        <v>1774</v>
      </c>
      <c r="E251" s="2" t="s">
        <v>1808</v>
      </c>
      <c r="F251" s="247"/>
      <c r="G251" s="71" t="s">
        <v>1862</v>
      </c>
      <c r="H251" s="71" t="s">
        <v>1956</v>
      </c>
      <c r="I251" s="71" t="s">
        <v>1951</v>
      </c>
      <c r="J251" s="71">
        <v>0.5</v>
      </c>
      <c r="K251" s="71">
        <v>1</v>
      </c>
      <c r="L251" s="101">
        <v>1</v>
      </c>
      <c r="M251" s="101">
        <v>1</v>
      </c>
      <c r="N251" s="120">
        <f t="shared" si="201"/>
        <v>1</v>
      </c>
      <c r="O251" s="120">
        <f t="shared" si="202"/>
        <v>1</v>
      </c>
      <c r="P251" s="71" t="s">
        <v>73</v>
      </c>
      <c r="Q251" s="71" t="s">
        <v>1952</v>
      </c>
      <c r="R251" s="71"/>
      <c r="S251" s="71"/>
      <c r="T251" s="71"/>
      <c r="U251" s="71"/>
      <c r="V251" s="71"/>
      <c r="W251" s="101">
        <v>1</v>
      </c>
      <c r="X251" s="101">
        <v>0</v>
      </c>
      <c r="Y251" s="101">
        <v>0</v>
      </c>
      <c r="Z251" s="101">
        <v>0</v>
      </c>
      <c r="AA251" s="101">
        <v>1</v>
      </c>
      <c r="AB251" s="101">
        <v>1</v>
      </c>
      <c r="AC251" s="101">
        <v>1</v>
      </c>
      <c r="AD251" s="101">
        <v>1</v>
      </c>
      <c r="AE251" s="101">
        <v>1</v>
      </c>
      <c r="AF251" s="101"/>
      <c r="AG251" s="101"/>
      <c r="AH251" s="101"/>
      <c r="AI251" s="109">
        <v>1</v>
      </c>
      <c r="AJ251" s="109" t="s">
        <v>4450</v>
      </c>
      <c r="AK251" s="109" t="s">
        <v>4450</v>
      </c>
      <c r="AL251" s="109" t="s">
        <v>4450</v>
      </c>
      <c r="AM251" s="9" t="s">
        <v>4170</v>
      </c>
      <c r="AN251" s="9"/>
      <c r="AO251" s="9"/>
      <c r="AP251" s="9"/>
      <c r="AQ251" s="2">
        <v>7.4999999999999997E-3</v>
      </c>
      <c r="AR251" s="110">
        <v>1</v>
      </c>
      <c r="AS251" s="110" t="s">
        <v>4450</v>
      </c>
      <c r="AT251" s="110" t="s">
        <v>4450</v>
      </c>
      <c r="AU251" s="110" t="s">
        <v>4450</v>
      </c>
      <c r="AV251" s="110">
        <v>1</v>
      </c>
      <c r="AW251" s="110" t="s">
        <v>4450</v>
      </c>
      <c r="AX251" s="110" t="s">
        <v>4450</v>
      </c>
      <c r="AY251" s="110" t="s">
        <v>4450</v>
      </c>
      <c r="AZ251" s="8">
        <v>7.4999999999999997E-3</v>
      </c>
      <c r="BA251" s="8" t="s">
        <v>4450</v>
      </c>
      <c r="BB251" s="8" t="s">
        <v>4450</v>
      </c>
      <c r="BC251" s="8" t="s">
        <v>4450</v>
      </c>
      <c r="BD251" s="8">
        <v>7.4999999999999997E-3</v>
      </c>
      <c r="BE251" s="8" t="s">
        <v>4450</v>
      </c>
      <c r="BF251" s="8" t="s">
        <v>4450</v>
      </c>
      <c r="BG251" s="8" t="s">
        <v>4450</v>
      </c>
      <c r="BJ251" s="8">
        <v>0.06</v>
      </c>
      <c r="BK251" s="8">
        <v>0.5</v>
      </c>
      <c r="BL251" s="8">
        <v>0.5</v>
      </c>
      <c r="BM251" s="8">
        <v>7.4999999999999997E-3</v>
      </c>
      <c r="BN251" s="23">
        <f t="shared" si="203"/>
        <v>0.06</v>
      </c>
      <c r="BO251" s="23">
        <f t="shared" ref="BO251:BQ251" si="254">BK251*BN251</f>
        <v>0.03</v>
      </c>
      <c r="BP251" s="23">
        <f t="shared" si="254"/>
        <v>1.4999999999999999E-2</v>
      </c>
      <c r="BQ251" s="23">
        <f t="shared" si="254"/>
        <v>1.125E-4</v>
      </c>
    </row>
    <row r="252" spans="1:69" ht="20" x14ac:dyDescent="0.35">
      <c r="A252" s="102" t="s">
        <v>19</v>
      </c>
      <c r="B252" s="86">
        <v>22</v>
      </c>
      <c r="C252" s="86" t="s">
        <v>4532</v>
      </c>
      <c r="D252" s="2" t="s">
        <v>1774</v>
      </c>
      <c r="E252" s="2" t="s">
        <v>1808</v>
      </c>
      <c r="F252" s="247"/>
      <c r="G252" s="71" t="s">
        <v>1862</v>
      </c>
      <c r="H252" s="71" t="s">
        <v>1957</v>
      </c>
      <c r="I252" s="71" t="s">
        <v>1954</v>
      </c>
      <c r="J252" s="71">
        <v>0.5</v>
      </c>
      <c r="K252" s="71">
        <v>4</v>
      </c>
      <c r="L252" s="101">
        <v>1</v>
      </c>
      <c r="M252" s="101">
        <v>1</v>
      </c>
      <c r="N252" s="120">
        <f t="shared" si="201"/>
        <v>1</v>
      </c>
      <c r="O252" s="120">
        <f t="shared" si="202"/>
        <v>0.25</v>
      </c>
      <c r="P252" s="71" t="s">
        <v>1955</v>
      </c>
      <c r="Q252" s="71" t="s">
        <v>1946</v>
      </c>
      <c r="R252" s="71"/>
      <c r="S252" s="71"/>
      <c r="T252" s="71"/>
      <c r="U252" s="71"/>
      <c r="V252" s="71"/>
      <c r="W252" s="101">
        <v>1</v>
      </c>
      <c r="X252" s="101">
        <v>1</v>
      </c>
      <c r="Y252" s="101">
        <v>1</v>
      </c>
      <c r="Z252" s="101">
        <v>1</v>
      </c>
      <c r="AA252" s="101">
        <v>1</v>
      </c>
      <c r="AB252" s="101">
        <v>2</v>
      </c>
      <c r="AC252" s="101">
        <v>3</v>
      </c>
      <c r="AD252" s="101">
        <v>4</v>
      </c>
      <c r="AE252" s="101">
        <v>1</v>
      </c>
      <c r="AF252" s="101"/>
      <c r="AG252" s="101"/>
      <c r="AH252" s="101"/>
      <c r="AI252" s="109">
        <v>1</v>
      </c>
      <c r="AJ252" s="109" t="s">
        <v>4450</v>
      </c>
      <c r="AK252" s="109" t="s">
        <v>4450</v>
      </c>
      <c r="AL252" s="109" t="s">
        <v>4450</v>
      </c>
      <c r="AM252" s="9" t="s">
        <v>4169</v>
      </c>
      <c r="AN252" s="9"/>
      <c r="AO252" s="9"/>
      <c r="AP252" s="9"/>
      <c r="AQ252" s="2">
        <v>7.4999999999999997E-3</v>
      </c>
      <c r="AR252" s="110">
        <v>1</v>
      </c>
      <c r="AS252" s="110" t="s">
        <v>4450</v>
      </c>
      <c r="AT252" s="110" t="s">
        <v>4450</v>
      </c>
      <c r="AU252" s="110" t="s">
        <v>4450</v>
      </c>
      <c r="AV252" s="110">
        <v>0.25</v>
      </c>
      <c r="AW252" s="110" t="s">
        <v>4450</v>
      </c>
      <c r="AX252" s="110" t="s">
        <v>4450</v>
      </c>
      <c r="AY252" s="110" t="s">
        <v>4450</v>
      </c>
      <c r="AZ252" s="8">
        <v>7.4999999999999997E-3</v>
      </c>
      <c r="BA252" s="8" t="s">
        <v>4450</v>
      </c>
      <c r="BB252" s="8" t="s">
        <v>4450</v>
      </c>
      <c r="BC252" s="8" t="s">
        <v>4450</v>
      </c>
      <c r="BD252" s="8">
        <v>7.4999999999999997E-3</v>
      </c>
      <c r="BE252" s="8">
        <v>7.4999999999999997E-3</v>
      </c>
      <c r="BF252" s="8">
        <v>7.4999999999999997E-3</v>
      </c>
      <c r="BG252" s="8">
        <v>7.4999999999999997E-3</v>
      </c>
      <c r="BJ252" s="8">
        <v>0.06</v>
      </c>
      <c r="BK252" s="8">
        <v>0.5</v>
      </c>
      <c r="BL252" s="8">
        <v>0.5</v>
      </c>
      <c r="BM252" s="8">
        <v>7.4999999999999997E-3</v>
      </c>
      <c r="BN252" s="23">
        <f t="shared" si="203"/>
        <v>0.06</v>
      </c>
      <c r="BO252" s="23">
        <f t="shared" ref="BO252:BQ252" si="255">BK252*BN252</f>
        <v>0.03</v>
      </c>
      <c r="BP252" s="23">
        <f t="shared" si="255"/>
        <v>1.4999999999999999E-2</v>
      </c>
      <c r="BQ252" s="23">
        <f t="shared" si="255"/>
        <v>1.125E-4</v>
      </c>
    </row>
    <row r="253" spans="1:69" ht="409.5" x14ac:dyDescent="0.35">
      <c r="A253" s="102" t="s">
        <v>19</v>
      </c>
      <c r="B253" s="86">
        <v>23</v>
      </c>
      <c r="C253" s="86" t="s">
        <v>4533</v>
      </c>
      <c r="D253" s="2" t="s">
        <v>1774</v>
      </c>
      <c r="E253" s="2" t="s">
        <v>1809</v>
      </c>
      <c r="F253" s="247"/>
      <c r="G253" s="71" t="s">
        <v>1863</v>
      </c>
      <c r="H253" s="71" t="s">
        <v>1958</v>
      </c>
      <c r="I253" s="71" t="s">
        <v>1959</v>
      </c>
      <c r="J253" s="71">
        <v>0.25</v>
      </c>
      <c r="K253" s="71">
        <v>3</v>
      </c>
      <c r="L253" s="101">
        <v>1</v>
      </c>
      <c r="M253" s="101">
        <v>1</v>
      </c>
      <c r="N253" s="120">
        <f t="shared" si="201"/>
        <v>1</v>
      </c>
      <c r="O253" s="120">
        <f t="shared" si="202"/>
        <v>0.33333333333333331</v>
      </c>
      <c r="P253" s="71" t="s">
        <v>1960</v>
      </c>
      <c r="Q253" s="71" t="s">
        <v>1961</v>
      </c>
      <c r="R253" s="71"/>
      <c r="S253" s="71"/>
      <c r="T253" s="71"/>
      <c r="U253" s="71"/>
      <c r="V253" s="71"/>
      <c r="W253" s="101">
        <v>1</v>
      </c>
      <c r="X253" s="101">
        <v>1</v>
      </c>
      <c r="Y253" s="101">
        <v>0</v>
      </c>
      <c r="Z253" s="101">
        <v>1</v>
      </c>
      <c r="AA253" s="101">
        <v>1</v>
      </c>
      <c r="AB253" s="101">
        <v>2</v>
      </c>
      <c r="AC253" s="101">
        <v>2</v>
      </c>
      <c r="AD253" s="101">
        <v>3</v>
      </c>
      <c r="AE253" s="101">
        <v>1</v>
      </c>
      <c r="AF253" s="101"/>
      <c r="AG253" s="101"/>
      <c r="AH253" s="101"/>
      <c r="AI253" s="109">
        <v>1</v>
      </c>
      <c r="AJ253" s="109" t="s">
        <v>4450</v>
      </c>
      <c r="AK253" s="109" t="s">
        <v>4450</v>
      </c>
      <c r="AL253" s="109" t="s">
        <v>4450</v>
      </c>
      <c r="AM253" s="9" t="s">
        <v>4171</v>
      </c>
      <c r="AN253" s="9"/>
      <c r="AO253" s="9"/>
      <c r="AP253" s="9"/>
      <c r="AQ253" s="2">
        <v>2.4750000000000002E-3</v>
      </c>
      <c r="AR253" s="110">
        <v>1</v>
      </c>
      <c r="AS253" s="110" t="s">
        <v>4450</v>
      </c>
      <c r="AT253" s="110" t="s">
        <v>4450</v>
      </c>
      <c r="AU253" s="110" t="s">
        <v>4450</v>
      </c>
      <c r="AV253" s="110">
        <v>0.33333333333333331</v>
      </c>
      <c r="AW253" s="110" t="s">
        <v>4450</v>
      </c>
      <c r="AX253" s="110" t="s">
        <v>4450</v>
      </c>
      <c r="AY253" s="110" t="s">
        <v>4450</v>
      </c>
      <c r="AZ253" s="8">
        <v>2.4750000000000002E-3</v>
      </c>
      <c r="BA253" s="8" t="s">
        <v>4450</v>
      </c>
      <c r="BB253" s="8" t="s">
        <v>4450</v>
      </c>
      <c r="BC253" s="8" t="s">
        <v>4450</v>
      </c>
      <c r="BD253" s="8">
        <v>2.4750000000000002E-3</v>
      </c>
      <c r="BE253" s="8">
        <v>2.4750000000000002E-3</v>
      </c>
      <c r="BF253" s="8" t="s">
        <v>4450</v>
      </c>
      <c r="BG253" s="8">
        <v>2.4750000000000002E-3</v>
      </c>
      <c r="BJ253" s="8">
        <v>0.06</v>
      </c>
      <c r="BK253" s="8">
        <v>0.5</v>
      </c>
      <c r="BL253" s="8">
        <v>0.33</v>
      </c>
      <c r="BM253" s="8">
        <v>2.4750000000000002E-3</v>
      </c>
      <c r="BN253" s="23">
        <f t="shared" si="203"/>
        <v>0.06</v>
      </c>
      <c r="BO253" s="23">
        <f t="shared" ref="BO253:BQ253" si="256">BK253*BN253</f>
        <v>0.03</v>
      </c>
      <c r="BP253" s="23">
        <f t="shared" si="256"/>
        <v>9.9000000000000008E-3</v>
      </c>
      <c r="BQ253" s="23">
        <f t="shared" si="256"/>
        <v>2.4502500000000005E-5</v>
      </c>
    </row>
    <row r="254" spans="1:69" ht="40" x14ac:dyDescent="0.35">
      <c r="A254" s="102" t="s">
        <v>19</v>
      </c>
      <c r="B254" s="86">
        <v>24</v>
      </c>
      <c r="C254" s="86" t="s">
        <v>4534</v>
      </c>
      <c r="D254" s="2" t="s">
        <v>1774</v>
      </c>
      <c r="E254" s="2" t="s">
        <v>1809</v>
      </c>
      <c r="F254" s="247"/>
      <c r="G254" s="71" t="s">
        <v>1863</v>
      </c>
      <c r="H254" s="71" t="s">
        <v>1962</v>
      </c>
      <c r="I254" s="71" t="s">
        <v>1963</v>
      </c>
      <c r="J254" s="71">
        <v>0.25</v>
      </c>
      <c r="K254" s="71">
        <v>3</v>
      </c>
      <c r="L254" s="101">
        <v>1</v>
      </c>
      <c r="M254" s="101">
        <v>1</v>
      </c>
      <c r="N254" s="120">
        <f t="shared" si="201"/>
        <v>1</v>
      </c>
      <c r="O254" s="120">
        <f t="shared" si="202"/>
        <v>0.33333333333333331</v>
      </c>
      <c r="P254" s="71" t="s">
        <v>1960</v>
      </c>
      <c r="Q254" s="71" t="s">
        <v>1961</v>
      </c>
      <c r="R254" s="71"/>
      <c r="S254" s="71"/>
      <c r="T254" s="71"/>
      <c r="U254" s="71"/>
      <c r="V254" s="71"/>
      <c r="W254" s="101">
        <v>1</v>
      </c>
      <c r="X254" s="101">
        <v>1</v>
      </c>
      <c r="Y254" s="101">
        <v>0</v>
      </c>
      <c r="Z254" s="101">
        <v>1</v>
      </c>
      <c r="AA254" s="101">
        <v>1</v>
      </c>
      <c r="AB254" s="101">
        <v>2</v>
      </c>
      <c r="AC254" s="101">
        <v>2</v>
      </c>
      <c r="AD254" s="101">
        <v>3</v>
      </c>
      <c r="AE254" s="101">
        <v>1</v>
      </c>
      <c r="AF254" s="101"/>
      <c r="AG254" s="101"/>
      <c r="AH254" s="101"/>
      <c r="AI254" s="109">
        <v>1</v>
      </c>
      <c r="AJ254" s="109" t="s">
        <v>4450</v>
      </c>
      <c r="AK254" s="109" t="s">
        <v>4450</v>
      </c>
      <c r="AL254" s="109" t="s">
        <v>4450</v>
      </c>
      <c r="AM254" s="9" t="s">
        <v>4172</v>
      </c>
      <c r="AN254" s="9"/>
      <c r="AO254" s="9"/>
      <c r="AP254" s="9"/>
      <c r="AQ254" s="2">
        <v>2.4750000000000002E-3</v>
      </c>
      <c r="AR254" s="110">
        <v>1</v>
      </c>
      <c r="AS254" s="110" t="s">
        <v>4450</v>
      </c>
      <c r="AT254" s="110" t="s">
        <v>4450</v>
      </c>
      <c r="AU254" s="110" t="s">
        <v>4450</v>
      </c>
      <c r="AV254" s="110">
        <v>0.33333333333333331</v>
      </c>
      <c r="AW254" s="110" t="s">
        <v>4450</v>
      </c>
      <c r="AX254" s="110" t="s">
        <v>4450</v>
      </c>
      <c r="AY254" s="110" t="s">
        <v>4450</v>
      </c>
      <c r="AZ254" s="8">
        <v>2.4750000000000002E-3</v>
      </c>
      <c r="BA254" s="8" t="s">
        <v>4450</v>
      </c>
      <c r="BB254" s="8" t="s">
        <v>4450</v>
      </c>
      <c r="BC254" s="8" t="s">
        <v>4450</v>
      </c>
      <c r="BD254" s="8">
        <v>2.4750000000000002E-3</v>
      </c>
      <c r="BE254" s="8">
        <v>2.4750000000000002E-3</v>
      </c>
      <c r="BF254" s="8" t="s">
        <v>4450</v>
      </c>
      <c r="BG254" s="8">
        <v>2.4750000000000002E-3</v>
      </c>
      <c r="BJ254" s="8">
        <v>0.06</v>
      </c>
      <c r="BK254" s="8">
        <v>0.5</v>
      </c>
      <c r="BL254" s="8">
        <v>0.33</v>
      </c>
      <c r="BM254" s="8">
        <v>2.4750000000000002E-3</v>
      </c>
      <c r="BN254" s="23">
        <f t="shared" si="203"/>
        <v>0.06</v>
      </c>
      <c r="BO254" s="23">
        <f t="shared" ref="BO254:BQ254" si="257">BK254*BN254</f>
        <v>0.03</v>
      </c>
      <c r="BP254" s="23">
        <f t="shared" si="257"/>
        <v>9.9000000000000008E-3</v>
      </c>
      <c r="BQ254" s="23">
        <f t="shared" si="257"/>
        <v>2.4502500000000005E-5</v>
      </c>
    </row>
    <row r="255" spans="1:69" ht="40" x14ac:dyDescent="0.35">
      <c r="A255" s="102" t="s">
        <v>19</v>
      </c>
      <c r="B255" s="86">
        <v>25</v>
      </c>
      <c r="C255" s="86" t="s">
        <v>4535</v>
      </c>
      <c r="D255" s="2" t="s">
        <v>1774</v>
      </c>
      <c r="E255" s="2" t="s">
        <v>1809</v>
      </c>
      <c r="F255" s="247"/>
      <c r="G255" s="71" t="s">
        <v>1863</v>
      </c>
      <c r="H255" s="71" t="s">
        <v>1964</v>
      </c>
      <c r="I255" s="71" t="s">
        <v>1965</v>
      </c>
      <c r="J255" s="71">
        <v>0.25</v>
      </c>
      <c r="K255" s="71">
        <v>3</v>
      </c>
      <c r="L255" s="101">
        <v>1</v>
      </c>
      <c r="M255" s="101">
        <v>1</v>
      </c>
      <c r="N255" s="120">
        <f t="shared" si="201"/>
        <v>1</v>
      </c>
      <c r="O255" s="120">
        <f t="shared" si="202"/>
        <v>0.33333333333333331</v>
      </c>
      <c r="P255" s="71" t="s">
        <v>1960</v>
      </c>
      <c r="Q255" s="71" t="s">
        <v>1961</v>
      </c>
      <c r="R255" s="71"/>
      <c r="S255" s="71"/>
      <c r="T255" s="71"/>
      <c r="U255" s="71"/>
      <c r="V255" s="71"/>
      <c r="W255" s="101">
        <v>1</v>
      </c>
      <c r="X255" s="101">
        <v>1</v>
      </c>
      <c r="Y255" s="101">
        <v>0</v>
      </c>
      <c r="Z255" s="101">
        <v>1</v>
      </c>
      <c r="AA255" s="101">
        <v>1</v>
      </c>
      <c r="AB255" s="101">
        <v>2</v>
      </c>
      <c r="AC255" s="101">
        <v>2</v>
      </c>
      <c r="AD255" s="101">
        <v>3</v>
      </c>
      <c r="AE255" s="101">
        <v>1</v>
      </c>
      <c r="AF255" s="101"/>
      <c r="AG255" s="101"/>
      <c r="AH255" s="101"/>
      <c r="AI255" s="109">
        <v>1</v>
      </c>
      <c r="AJ255" s="109" t="s">
        <v>4450</v>
      </c>
      <c r="AK255" s="109" t="s">
        <v>4450</v>
      </c>
      <c r="AL255" s="109" t="s">
        <v>4450</v>
      </c>
      <c r="AM255" s="9" t="s">
        <v>4173</v>
      </c>
      <c r="AN255" s="9"/>
      <c r="AO255" s="9"/>
      <c r="AP255" s="9"/>
      <c r="AQ255" s="2">
        <v>2.4750000000000002E-3</v>
      </c>
      <c r="AR255" s="110">
        <v>1</v>
      </c>
      <c r="AS255" s="110" t="s">
        <v>4450</v>
      </c>
      <c r="AT255" s="110" t="s">
        <v>4450</v>
      </c>
      <c r="AU255" s="110" t="s">
        <v>4450</v>
      </c>
      <c r="AV255" s="110">
        <v>0.33333333333333331</v>
      </c>
      <c r="AW255" s="110" t="s">
        <v>4450</v>
      </c>
      <c r="AX255" s="110" t="s">
        <v>4450</v>
      </c>
      <c r="AY255" s="110" t="s">
        <v>4450</v>
      </c>
      <c r="AZ255" s="8">
        <v>2.4750000000000002E-3</v>
      </c>
      <c r="BA255" s="8" t="s">
        <v>4450</v>
      </c>
      <c r="BB255" s="8" t="s">
        <v>4450</v>
      </c>
      <c r="BC255" s="8" t="s">
        <v>4450</v>
      </c>
      <c r="BD255" s="8">
        <v>2.4750000000000002E-3</v>
      </c>
      <c r="BE255" s="8">
        <v>2.4750000000000002E-3</v>
      </c>
      <c r="BF255" s="8" t="s">
        <v>4450</v>
      </c>
      <c r="BG255" s="8">
        <v>2.4750000000000002E-3</v>
      </c>
      <c r="BJ255" s="8">
        <v>0.06</v>
      </c>
      <c r="BK255" s="8">
        <v>0.5</v>
      </c>
      <c r="BL255" s="8">
        <v>0.33</v>
      </c>
      <c r="BM255" s="8">
        <v>2.4750000000000002E-3</v>
      </c>
      <c r="BN255" s="23">
        <f t="shared" si="203"/>
        <v>0.06</v>
      </c>
      <c r="BO255" s="23">
        <f t="shared" ref="BO255:BQ255" si="258">BK255*BN255</f>
        <v>0.03</v>
      </c>
      <c r="BP255" s="23">
        <f t="shared" si="258"/>
        <v>9.9000000000000008E-3</v>
      </c>
      <c r="BQ255" s="23">
        <f t="shared" si="258"/>
        <v>2.4502500000000005E-5</v>
      </c>
    </row>
    <row r="256" spans="1:69" ht="30" x14ac:dyDescent="0.35">
      <c r="A256" s="102" t="s">
        <v>19</v>
      </c>
      <c r="B256" s="86">
        <v>26</v>
      </c>
      <c r="C256" s="86" t="s">
        <v>4536</v>
      </c>
      <c r="D256" s="2" t="s">
        <v>1774</v>
      </c>
      <c r="E256" s="2" t="s">
        <v>1809</v>
      </c>
      <c r="F256" s="247"/>
      <c r="G256" s="71" t="s">
        <v>1863</v>
      </c>
      <c r="H256" s="71" t="s">
        <v>1966</v>
      </c>
      <c r="I256" s="71" t="s">
        <v>1967</v>
      </c>
      <c r="J256" s="71">
        <v>0.25</v>
      </c>
      <c r="K256" s="71">
        <v>5</v>
      </c>
      <c r="L256" s="101">
        <v>2</v>
      </c>
      <c r="M256" s="101">
        <v>2</v>
      </c>
      <c r="N256" s="120">
        <f t="shared" si="201"/>
        <v>1</v>
      </c>
      <c r="O256" s="120">
        <f t="shared" si="202"/>
        <v>0.4</v>
      </c>
      <c r="P256" s="71" t="s">
        <v>1960</v>
      </c>
      <c r="Q256" s="71" t="s">
        <v>1961</v>
      </c>
      <c r="R256" s="71"/>
      <c r="S256" s="71"/>
      <c r="T256" s="71"/>
      <c r="U256" s="71"/>
      <c r="V256" s="71"/>
      <c r="W256" s="101">
        <v>2</v>
      </c>
      <c r="X256" s="101">
        <v>1</v>
      </c>
      <c r="Y256" s="101">
        <v>1</v>
      </c>
      <c r="Z256" s="101">
        <v>1</v>
      </c>
      <c r="AA256" s="101">
        <v>2</v>
      </c>
      <c r="AB256" s="101">
        <v>3</v>
      </c>
      <c r="AC256" s="101">
        <v>4</v>
      </c>
      <c r="AD256" s="101">
        <v>5</v>
      </c>
      <c r="AE256" s="101">
        <v>2</v>
      </c>
      <c r="AF256" s="101"/>
      <c r="AG256" s="101"/>
      <c r="AH256" s="101"/>
      <c r="AI256" s="109">
        <v>2</v>
      </c>
      <c r="AJ256" s="109" t="s">
        <v>4450</v>
      </c>
      <c r="AK256" s="109" t="s">
        <v>4450</v>
      </c>
      <c r="AL256" s="109" t="s">
        <v>4450</v>
      </c>
      <c r="AM256" s="9" t="s">
        <v>4174</v>
      </c>
      <c r="AN256" s="9"/>
      <c r="AO256" s="9"/>
      <c r="AP256" s="9"/>
      <c r="AQ256" s="2">
        <v>2.4750000000000002E-3</v>
      </c>
      <c r="AR256" s="110">
        <v>1</v>
      </c>
      <c r="AS256" s="110" t="s">
        <v>4450</v>
      </c>
      <c r="AT256" s="110" t="s">
        <v>4450</v>
      </c>
      <c r="AU256" s="110" t="s">
        <v>4450</v>
      </c>
      <c r="AV256" s="110">
        <v>0.4</v>
      </c>
      <c r="AW256" s="110" t="s">
        <v>4450</v>
      </c>
      <c r="AX256" s="110" t="s">
        <v>4450</v>
      </c>
      <c r="AY256" s="110" t="s">
        <v>4450</v>
      </c>
      <c r="AZ256" s="8">
        <v>2.4750000000000002E-3</v>
      </c>
      <c r="BA256" s="8" t="s">
        <v>4450</v>
      </c>
      <c r="BB256" s="8" t="s">
        <v>4450</v>
      </c>
      <c r="BC256" s="8" t="s">
        <v>4450</v>
      </c>
      <c r="BD256" s="8">
        <v>2.4750000000000002E-3</v>
      </c>
      <c r="BE256" s="8">
        <v>2.4750000000000002E-3</v>
      </c>
      <c r="BF256" s="8">
        <v>2.4750000000000002E-3</v>
      </c>
      <c r="BG256" s="8">
        <v>2.4750000000000002E-3</v>
      </c>
      <c r="BJ256" s="8">
        <v>0.06</v>
      </c>
      <c r="BK256" s="8">
        <v>0.5</v>
      </c>
      <c r="BL256" s="8">
        <v>0.33</v>
      </c>
      <c r="BM256" s="8">
        <v>2.4750000000000002E-3</v>
      </c>
      <c r="BN256" s="23">
        <f t="shared" si="203"/>
        <v>0.06</v>
      </c>
      <c r="BO256" s="23">
        <f t="shared" ref="BO256:BQ256" si="259">BK256*BN256</f>
        <v>0.03</v>
      </c>
      <c r="BP256" s="23">
        <f t="shared" si="259"/>
        <v>9.9000000000000008E-3</v>
      </c>
      <c r="BQ256" s="23">
        <f t="shared" si="259"/>
        <v>2.4502500000000005E-5</v>
      </c>
    </row>
    <row r="257" spans="1:69" ht="40" x14ac:dyDescent="0.35">
      <c r="A257" s="102" t="s">
        <v>19</v>
      </c>
      <c r="B257" s="86">
        <v>27</v>
      </c>
      <c r="C257" s="86" t="s">
        <v>4537</v>
      </c>
      <c r="D257" s="2" t="s">
        <v>1774</v>
      </c>
      <c r="E257" s="2" t="s">
        <v>1809</v>
      </c>
      <c r="F257" s="247"/>
      <c r="G257" s="71" t="s">
        <v>1865</v>
      </c>
      <c r="H257" s="71" t="s">
        <v>1968</v>
      </c>
      <c r="I257" s="71" t="s">
        <v>1969</v>
      </c>
      <c r="J257" s="71">
        <v>0.5</v>
      </c>
      <c r="K257" s="71">
        <v>1</v>
      </c>
      <c r="L257" s="101">
        <v>1</v>
      </c>
      <c r="M257" s="101">
        <v>1</v>
      </c>
      <c r="N257" s="120">
        <f t="shared" si="201"/>
        <v>1</v>
      </c>
      <c r="O257" s="120">
        <f t="shared" si="202"/>
        <v>1</v>
      </c>
      <c r="P257" s="71" t="s">
        <v>1970</v>
      </c>
      <c r="Q257" s="71" t="s">
        <v>1961</v>
      </c>
      <c r="R257" s="71"/>
      <c r="S257" s="71"/>
      <c r="T257" s="71"/>
      <c r="U257" s="71"/>
      <c r="V257" s="71"/>
      <c r="W257" s="101">
        <v>1</v>
      </c>
      <c r="X257" s="101">
        <v>0</v>
      </c>
      <c r="Y257" s="101">
        <v>0</v>
      </c>
      <c r="Z257" s="101">
        <v>0</v>
      </c>
      <c r="AA257" s="101">
        <v>1</v>
      </c>
      <c r="AB257" s="101">
        <v>1</v>
      </c>
      <c r="AC257" s="101">
        <v>1</v>
      </c>
      <c r="AD257" s="101">
        <v>1</v>
      </c>
      <c r="AE257" s="101">
        <v>1</v>
      </c>
      <c r="AF257" s="101"/>
      <c r="AG257" s="101"/>
      <c r="AH257" s="101"/>
      <c r="AI257" s="109">
        <v>1</v>
      </c>
      <c r="AJ257" s="109" t="s">
        <v>4450</v>
      </c>
      <c r="AK257" s="109" t="s">
        <v>4450</v>
      </c>
      <c r="AL257" s="109" t="s">
        <v>4450</v>
      </c>
      <c r="AM257" s="9" t="s">
        <v>4175</v>
      </c>
      <c r="AN257" s="9"/>
      <c r="AO257" s="9"/>
      <c r="AP257" s="9"/>
      <c r="AQ257" s="2">
        <v>4.9500000000000004E-3</v>
      </c>
      <c r="AR257" s="110">
        <v>1</v>
      </c>
      <c r="AS257" s="110" t="s">
        <v>4450</v>
      </c>
      <c r="AT257" s="110" t="s">
        <v>4450</v>
      </c>
      <c r="AU257" s="110" t="s">
        <v>4450</v>
      </c>
      <c r="AV257" s="110">
        <v>1</v>
      </c>
      <c r="AW257" s="110" t="s">
        <v>4450</v>
      </c>
      <c r="AX257" s="110" t="s">
        <v>4450</v>
      </c>
      <c r="AY257" s="110" t="s">
        <v>4450</v>
      </c>
      <c r="AZ257" s="8">
        <v>4.9500000000000004E-3</v>
      </c>
      <c r="BA257" s="8" t="s">
        <v>4450</v>
      </c>
      <c r="BB257" s="8" t="s">
        <v>4450</v>
      </c>
      <c r="BC257" s="8" t="s">
        <v>4450</v>
      </c>
      <c r="BD257" s="8">
        <v>4.9500000000000004E-3</v>
      </c>
      <c r="BE257" s="8" t="s">
        <v>4450</v>
      </c>
      <c r="BF257" s="8" t="s">
        <v>4450</v>
      </c>
      <c r="BG257" s="8" t="s">
        <v>4450</v>
      </c>
      <c r="BJ257" s="8">
        <v>0.06</v>
      </c>
      <c r="BK257" s="8">
        <v>0.5</v>
      </c>
      <c r="BL257" s="8">
        <v>0.33</v>
      </c>
      <c r="BM257" s="8">
        <v>4.9500000000000004E-3</v>
      </c>
      <c r="BN257" s="23">
        <f t="shared" si="203"/>
        <v>0.06</v>
      </c>
      <c r="BO257" s="23">
        <f t="shared" ref="BO257:BQ257" si="260">BK257*BN257</f>
        <v>0.03</v>
      </c>
      <c r="BP257" s="23">
        <f t="shared" si="260"/>
        <v>9.9000000000000008E-3</v>
      </c>
      <c r="BQ257" s="23">
        <f t="shared" si="260"/>
        <v>4.9005000000000009E-5</v>
      </c>
    </row>
    <row r="258" spans="1:69" ht="90" x14ac:dyDescent="0.35">
      <c r="A258" s="102" t="s">
        <v>19</v>
      </c>
      <c r="B258" s="86">
        <v>28</v>
      </c>
      <c r="C258" s="86" t="s">
        <v>4538</v>
      </c>
      <c r="D258" s="2" t="s">
        <v>1774</v>
      </c>
      <c r="E258" s="2" t="s">
        <v>1809</v>
      </c>
      <c r="F258" s="247"/>
      <c r="G258" s="71" t="s">
        <v>1865</v>
      </c>
      <c r="H258" s="71" t="s">
        <v>1971</v>
      </c>
      <c r="I258" s="71" t="s">
        <v>1972</v>
      </c>
      <c r="J258" s="71">
        <v>0.5</v>
      </c>
      <c r="K258" s="71">
        <v>4</v>
      </c>
      <c r="L258" s="101">
        <v>1</v>
      </c>
      <c r="M258" s="101">
        <v>1</v>
      </c>
      <c r="N258" s="120">
        <f t="shared" si="201"/>
        <v>1</v>
      </c>
      <c r="O258" s="120">
        <f t="shared" si="202"/>
        <v>0.25</v>
      </c>
      <c r="P258" s="71" t="s">
        <v>1973</v>
      </c>
      <c r="Q258" s="71" t="s">
        <v>1961</v>
      </c>
      <c r="R258" s="71"/>
      <c r="S258" s="71"/>
      <c r="T258" s="71"/>
      <c r="U258" s="71"/>
      <c r="V258" s="71"/>
      <c r="W258" s="101">
        <v>1</v>
      </c>
      <c r="X258" s="101">
        <v>1</v>
      </c>
      <c r="Y258" s="101">
        <v>1</v>
      </c>
      <c r="Z258" s="101">
        <v>1</v>
      </c>
      <c r="AA258" s="101">
        <v>1</v>
      </c>
      <c r="AB258" s="101">
        <v>2</v>
      </c>
      <c r="AC258" s="101">
        <v>3</v>
      </c>
      <c r="AD258" s="101">
        <v>4</v>
      </c>
      <c r="AE258" s="101">
        <v>1</v>
      </c>
      <c r="AF258" s="101"/>
      <c r="AG258" s="101"/>
      <c r="AH258" s="101"/>
      <c r="AI258" s="109">
        <v>1</v>
      </c>
      <c r="AJ258" s="109" t="s">
        <v>4450</v>
      </c>
      <c r="AK258" s="109" t="s">
        <v>4450</v>
      </c>
      <c r="AL258" s="109" t="s">
        <v>4450</v>
      </c>
      <c r="AM258" s="9" t="s">
        <v>4176</v>
      </c>
      <c r="AN258" s="9"/>
      <c r="AO258" s="9"/>
      <c r="AP258" s="9"/>
      <c r="AQ258" s="2">
        <v>4.9500000000000004E-3</v>
      </c>
      <c r="AR258" s="110">
        <v>1</v>
      </c>
      <c r="AS258" s="110" t="s">
        <v>4450</v>
      </c>
      <c r="AT258" s="110" t="s">
        <v>4450</v>
      </c>
      <c r="AU258" s="110" t="s">
        <v>4450</v>
      </c>
      <c r="AV258" s="110">
        <v>0.25</v>
      </c>
      <c r="AW258" s="110" t="s">
        <v>4450</v>
      </c>
      <c r="AX258" s="110" t="s">
        <v>4450</v>
      </c>
      <c r="AY258" s="110" t="s">
        <v>4450</v>
      </c>
      <c r="AZ258" s="8">
        <v>4.9500000000000004E-3</v>
      </c>
      <c r="BA258" s="8" t="s">
        <v>4450</v>
      </c>
      <c r="BB258" s="8" t="s">
        <v>4450</v>
      </c>
      <c r="BC258" s="8" t="s">
        <v>4450</v>
      </c>
      <c r="BD258" s="8">
        <v>4.9500000000000004E-3</v>
      </c>
      <c r="BE258" s="8">
        <v>4.9500000000000004E-3</v>
      </c>
      <c r="BF258" s="8">
        <v>4.9500000000000004E-3</v>
      </c>
      <c r="BG258" s="8">
        <v>4.9500000000000004E-3</v>
      </c>
      <c r="BJ258" s="8">
        <v>0.06</v>
      </c>
      <c r="BK258" s="8">
        <v>0.5</v>
      </c>
      <c r="BL258" s="8">
        <v>0.33</v>
      </c>
      <c r="BM258" s="8">
        <v>4.9500000000000004E-3</v>
      </c>
      <c r="BN258" s="23">
        <f t="shared" si="203"/>
        <v>0.06</v>
      </c>
      <c r="BO258" s="23">
        <f t="shared" ref="BO258:BQ258" si="261">BK258*BN258</f>
        <v>0.03</v>
      </c>
      <c r="BP258" s="23">
        <f t="shared" si="261"/>
        <v>9.9000000000000008E-3</v>
      </c>
      <c r="BQ258" s="23">
        <f t="shared" si="261"/>
        <v>4.9005000000000009E-5</v>
      </c>
    </row>
    <row r="259" spans="1:69" ht="140" x14ac:dyDescent="0.35">
      <c r="A259" s="102" t="s">
        <v>19</v>
      </c>
      <c r="B259" s="86">
        <v>29</v>
      </c>
      <c r="C259" s="86" t="s">
        <v>4539</v>
      </c>
      <c r="D259" s="2" t="s">
        <v>1774</v>
      </c>
      <c r="E259" s="2" t="s">
        <v>1809</v>
      </c>
      <c r="F259" s="247"/>
      <c r="G259" s="71" t="s">
        <v>1867</v>
      </c>
      <c r="H259" s="71" t="s">
        <v>1974</v>
      </c>
      <c r="I259" s="71" t="s">
        <v>1975</v>
      </c>
      <c r="J259" s="71">
        <v>0.5</v>
      </c>
      <c r="K259" s="71">
        <v>2</v>
      </c>
      <c r="L259" s="101">
        <v>1</v>
      </c>
      <c r="M259" s="101">
        <v>1</v>
      </c>
      <c r="N259" s="120">
        <f t="shared" si="201"/>
        <v>1</v>
      </c>
      <c r="O259" s="120">
        <f t="shared" si="202"/>
        <v>0.5</v>
      </c>
      <c r="P259" s="71" t="s">
        <v>1976</v>
      </c>
      <c r="Q259" s="71" t="s">
        <v>1961</v>
      </c>
      <c r="R259" s="71"/>
      <c r="S259" s="71"/>
      <c r="T259" s="71"/>
      <c r="U259" s="71"/>
      <c r="V259" s="71"/>
      <c r="W259" s="101">
        <v>1</v>
      </c>
      <c r="X259" s="101">
        <v>0</v>
      </c>
      <c r="Y259" s="101">
        <v>1</v>
      </c>
      <c r="Z259" s="101">
        <v>0</v>
      </c>
      <c r="AA259" s="101">
        <v>1</v>
      </c>
      <c r="AB259" s="101">
        <v>1</v>
      </c>
      <c r="AC259" s="101">
        <v>2</v>
      </c>
      <c r="AD259" s="101">
        <v>2</v>
      </c>
      <c r="AE259" s="101">
        <v>1</v>
      </c>
      <c r="AF259" s="101"/>
      <c r="AG259" s="101"/>
      <c r="AH259" s="101"/>
      <c r="AI259" s="109">
        <v>1</v>
      </c>
      <c r="AJ259" s="109" t="s">
        <v>4450</v>
      </c>
      <c r="AK259" s="109" t="s">
        <v>4450</v>
      </c>
      <c r="AL259" s="109" t="s">
        <v>4450</v>
      </c>
      <c r="AM259" s="9" t="s">
        <v>4177</v>
      </c>
      <c r="AN259" s="9"/>
      <c r="AO259" s="9"/>
      <c r="AP259" s="9"/>
      <c r="AQ259" s="2">
        <v>5.1000000000000004E-3</v>
      </c>
      <c r="AR259" s="110">
        <v>1</v>
      </c>
      <c r="AS259" s="110" t="s">
        <v>4450</v>
      </c>
      <c r="AT259" s="110" t="s">
        <v>4450</v>
      </c>
      <c r="AU259" s="110" t="s">
        <v>4450</v>
      </c>
      <c r="AV259" s="110">
        <v>0.5</v>
      </c>
      <c r="AW259" s="110" t="s">
        <v>4450</v>
      </c>
      <c r="AX259" s="110" t="s">
        <v>4450</v>
      </c>
      <c r="AY259" s="110" t="s">
        <v>4450</v>
      </c>
      <c r="AZ259" s="8">
        <v>5.1000000000000004E-3</v>
      </c>
      <c r="BA259" s="8" t="s">
        <v>4450</v>
      </c>
      <c r="BB259" s="8" t="s">
        <v>4450</v>
      </c>
      <c r="BC259" s="8" t="s">
        <v>4450</v>
      </c>
      <c r="BD259" s="8">
        <v>5.1000000000000004E-3</v>
      </c>
      <c r="BE259" s="8" t="s">
        <v>4450</v>
      </c>
      <c r="BF259" s="8">
        <v>5.1000000000000004E-3</v>
      </c>
      <c r="BG259" s="8" t="s">
        <v>4450</v>
      </c>
      <c r="BJ259" s="8">
        <v>0.06</v>
      </c>
      <c r="BK259" s="8">
        <v>0.5</v>
      </c>
      <c r="BL259" s="8">
        <v>0.34</v>
      </c>
      <c r="BM259" s="8">
        <v>5.1000000000000004E-3</v>
      </c>
      <c r="BN259" s="23">
        <f t="shared" si="203"/>
        <v>0.06</v>
      </c>
      <c r="BO259" s="23">
        <f t="shared" ref="BO259:BQ259" si="262">BK259*BN259</f>
        <v>0.03</v>
      </c>
      <c r="BP259" s="23">
        <f t="shared" si="262"/>
        <v>1.0200000000000001E-2</v>
      </c>
      <c r="BQ259" s="23">
        <f t="shared" si="262"/>
        <v>5.2020000000000007E-5</v>
      </c>
    </row>
    <row r="260" spans="1:69" ht="20" x14ac:dyDescent="0.35">
      <c r="A260" s="102" t="s">
        <v>19</v>
      </c>
      <c r="B260" s="86">
        <v>30</v>
      </c>
      <c r="C260" s="86" t="s">
        <v>4540</v>
      </c>
      <c r="D260" s="2" t="s">
        <v>1774</v>
      </c>
      <c r="E260" s="2" t="s">
        <v>1809</v>
      </c>
      <c r="F260" s="247"/>
      <c r="G260" s="71" t="s">
        <v>1867</v>
      </c>
      <c r="H260" s="71" t="s">
        <v>1977</v>
      </c>
      <c r="I260" s="71" t="s">
        <v>1978</v>
      </c>
      <c r="J260" s="71">
        <v>0.5</v>
      </c>
      <c r="K260" s="71">
        <v>2</v>
      </c>
      <c r="L260" s="101">
        <v>1</v>
      </c>
      <c r="M260" s="101">
        <v>1</v>
      </c>
      <c r="N260" s="120">
        <f t="shared" si="201"/>
        <v>1</v>
      </c>
      <c r="O260" s="120">
        <f t="shared" si="202"/>
        <v>0.5</v>
      </c>
      <c r="P260" s="71" t="s">
        <v>1979</v>
      </c>
      <c r="Q260" s="71" t="s">
        <v>1980</v>
      </c>
      <c r="R260" s="71"/>
      <c r="S260" s="71"/>
      <c r="T260" s="71"/>
      <c r="U260" s="71"/>
      <c r="V260" s="71"/>
      <c r="W260" s="101">
        <v>1</v>
      </c>
      <c r="X260" s="101">
        <v>0</v>
      </c>
      <c r="Y260" s="101">
        <v>1</v>
      </c>
      <c r="Z260" s="101">
        <v>0</v>
      </c>
      <c r="AA260" s="101">
        <v>1</v>
      </c>
      <c r="AB260" s="101">
        <v>1</v>
      </c>
      <c r="AC260" s="101">
        <v>2</v>
      </c>
      <c r="AD260" s="101">
        <v>2</v>
      </c>
      <c r="AE260" s="101">
        <v>1</v>
      </c>
      <c r="AF260" s="101"/>
      <c r="AG260" s="101"/>
      <c r="AH260" s="101"/>
      <c r="AI260" s="109">
        <v>1</v>
      </c>
      <c r="AJ260" s="109" t="s">
        <v>4450</v>
      </c>
      <c r="AK260" s="109" t="s">
        <v>4450</v>
      </c>
      <c r="AL260" s="109" t="s">
        <v>4450</v>
      </c>
      <c r="AM260" s="9" t="s">
        <v>4178</v>
      </c>
      <c r="AN260" s="9"/>
      <c r="AO260" s="9"/>
      <c r="AP260" s="9"/>
      <c r="AQ260" s="2">
        <v>5.1000000000000004E-3</v>
      </c>
      <c r="AR260" s="110">
        <v>1</v>
      </c>
      <c r="AS260" s="110" t="s">
        <v>4450</v>
      </c>
      <c r="AT260" s="110" t="s">
        <v>4450</v>
      </c>
      <c r="AU260" s="110" t="s">
        <v>4450</v>
      </c>
      <c r="AV260" s="110">
        <v>0.5</v>
      </c>
      <c r="AW260" s="110" t="s">
        <v>4450</v>
      </c>
      <c r="AX260" s="110" t="s">
        <v>4450</v>
      </c>
      <c r="AY260" s="110" t="s">
        <v>4450</v>
      </c>
      <c r="AZ260" s="8">
        <v>5.1000000000000004E-3</v>
      </c>
      <c r="BA260" s="8" t="s">
        <v>4450</v>
      </c>
      <c r="BB260" s="8" t="s">
        <v>4450</v>
      </c>
      <c r="BC260" s="8" t="s">
        <v>4450</v>
      </c>
      <c r="BD260" s="8">
        <v>5.1000000000000004E-3</v>
      </c>
      <c r="BE260" s="8" t="s">
        <v>4450</v>
      </c>
      <c r="BF260" s="8">
        <v>5.1000000000000004E-3</v>
      </c>
      <c r="BG260" s="8" t="s">
        <v>4450</v>
      </c>
      <c r="BJ260" s="8">
        <v>0.06</v>
      </c>
      <c r="BK260" s="8">
        <v>0.5</v>
      </c>
      <c r="BL260" s="8">
        <v>0.34</v>
      </c>
      <c r="BM260" s="8">
        <v>5.1000000000000004E-3</v>
      </c>
      <c r="BN260" s="23">
        <f t="shared" si="203"/>
        <v>0.06</v>
      </c>
      <c r="BO260" s="23">
        <f t="shared" ref="BO260:BQ260" si="263">BK260*BN260</f>
        <v>0.03</v>
      </c>
      <c r="BP260" s="23">
        <f t="shared" si="263"/>
        <v>1.0200000000000001E-2</v>
      </c>
      <c r="BQ260" s="23">
        <f t="shared" si="263"/>
        <v>5.2020000000000007E-5</v>
      </c>
    </row>
    <row r="261" spans="1:69" ht="20" x14ac:dyDescent="0.35">
      <c r="A261" s="102" t="s">
        <v>19</v>
      </c>
      <c r="B261" s="86">
        <v>31</v>
      </c>
      <c r="C261" s="86" t="s">
        <v>4541</v>
      </c>
      <c r="D261" s="2" t="s">
        <v>1776</v>
      </c>
      <c r="E261" s="2" t="s">
        <v>1811</v>
      </c>
      <c r="F261" s="247"/>
      <c r="G261" s="71" t="s">
        <v>1869</v>
      </c>
      <c r="H261" s="71" t="s">
        <v>1981</v>
      </c>
      <c r="I261" s="71" t="s">
        <v>1982</v>
      </c>
      <c r="J261" s="71">
        <v>0.7</v>
      </c>
      <c r="K261" s="71">
        <v>12</v>
      </c>
      <c r="L261" s="101">
        <v>3</v>
      </c>
      <c r="M261" s="101">
        <v>3</v>
      </c>
      <c r="N261" s="120">
        <f t="shared" si="201"/>
        <v>1</v>
      </c>
      <c r="O261" s="120">
        <f t="shared" si="202"/>
        <v>0.25</v>
      </c>
      <c r="P261" s="71" t="s">
        <v>1983</v>
      </c>
      <c r="Q261" s="71" t="s">
        <v>1984</v>
      </c>
      <c r="R261" s="71"/>
      <c r="S261" s="71"/>
      <c r="T261" s="71"/>
      <c r="U261" s="71"/>
      <c r="V261" s="71"/>
      <c r="W261" s="101">
        <v>3</v>
      </c>
      <c r="X261" s="101">
        <v>3</v>
      </c>
      <c r="Y261" s="101">
        <v>3</v>
      </c>
      <c r="Z261" s="101">
        <v>3</v>
      </c>
      <c r="AA261" s="101">
        <v>3</v>
      </c>
      <c r="AB261" s="101">
        <v>6</v>
      </c>
      <c r="AC261" s="101">
        <v>9</v>
      </c>
      <c r="AD261" s="101">
        <v>12</v>
      </c>
      <c r="AE261" s="101">
        <v>3</v>
      </c>
      <c r="AF261" s="101"/>
      <c r="AG261" s="101"/>
      <c r="AH261" s="101"/>
      <c r="AI261" s="109">
        <v>3</v>
      </c>
      <c r="AJ261" s="109" t="s">
        <v>4450</v>
      </c>
      <c r="AK261" s="109" t="s">
        <v>4450</v>
      </c>
      <c r="AL261" s="109" t="s">
        <v>4450</v>
      </c>
      <c r="AM261" s="9" t="s">
        <v>4189</v>
      </c>
      <c r="AN261" s="9"/>
      <c r="AO261" s="9"/>
      <c r="AP261" s="9"/>
      <c r="AQ261" s="2">
        <v>6.9999999999999993E-2</v>
      </c>
      <c r="AR261" s="110">
        <v>1</v>
      </c>
      <c r="AS261" s="110" t="s">
        <v>4450</v>
      </c>
      <c r="AT261" s="110" t="s">
        <v>4450</v>
      </c>
      <c r="AU261" s="110" t="s">
        <v>4450</v>
      </c>
      <c r="AV261" s="110">
        <v>0.25</v>
      </c>
      <c r="AW261" s="110" t="s">
        <v>4450</v>
      </c>
      <c r="AX261" s="110" t="s">
        <v>4450</v>
      </c>
      <c r="AY261" s="110" t="s">
        <v>4450</v>
      </c>
      <c r="AZ261" s="8">
        <v>6.9999999999999993E-2</v>
      </c>
      <c r="BA261" s="8" t="s">
        <v>4450</v>
      </c>
      <c r="BB261" s="8" t="s">
        <v>4450</v>
      </c>
      <c r="BC261" s="8" t="s">
        <v>4450</v>
      </c>
      <c r="BD261" s="8">
        <v>6.9999999999999993E-2</v>
      </c>
      <c r="BE261" s="8">
        <v>6.9999999999999993E-2</v>
      </c>
      <c r="BF261" s="8">
        <v>6.9999999999999993E-2</v>
      </c>
      <c r="BG261" s="8">
        <v>6.9999999999999993E-2</v>
      </c>
      <c r="BJ261" s="8">
        <v>0.1</v>
      </c>
      <c r="BK261" s="8">
        <v>1</v>
      </c>
      <c r="BL261" s="8">
        <v>1</v>
      </c>
      <c r="BM261" s="8">
        <v>6.9999999999999993E-2</v>
      </c>
      <c r="BN261" s="23">
        <f t="shared" si="203"/>
        <v>0.1</v>
      </c>
      <c r="BO261" s="23">
        <f t="shared" ref="BO261:BQ261" si="264">BK261*BN261</f>
        <v>0.1</v>
      </c>
      <c r="BP261" s="23">
        <f t="shared" si="264"/>
        <v>0.1</v>
      </c>
      <c r="BQ261" s="23">
        <f t="shared" si="264"/>
        <v>6.9999999999999993E-3</v>
      </c>
    </row>
    <row r="262" spans="1:69" ht="20" x14ac:dyDescent="0.35">
      <c r="A262" s="102" t="s">
        <v>19</v>
      </c>
      <c r="B262" s="86">
        <v>32</v>
      </c>
      <c r="C262" s="86" t="s">
        <v>4542</v>
      </c>
      <c r="D262" s="2" t="s">
        <v>1776</v>
      </c>
      <c r="E262" s="2" t="s">
        <v>1811</v>
      </c>
      <c r="F262" s="247"/>
      <c r="G262" s="71" t="s">
        <v>1869</v>
      </c>
      <c r="H262" s="71" t="s">
        <v>1985</v>
      </c>
      <c r="I262" s="71" t="s">
        <v>1986</v>
      </c>
      <c r="J262" s="71">
        <v>0.3</v>
      </c>
      <c r="K262" s="71">
        <v>12</v>
      </c>
      <c r="L262" s="101">
        <v>3</v>
      </c>
      <c r="M262" s="101">
        <v>3</v>
      </c>
      <c r="N262" s="120">
        <f t="shared" si="201"/>
        <v>1</v>
      </c>
      <c r="O262" s="120">
        <f t="shared" si="202"/>
        <v>0.25</v>
      </c>
      <c r="P262" s="71" t="s">
        <v>1987</v>
      </c>
      <c r="Q262" s="71" t="s">
        <v>1980</v>
      </c>
      <c r="R262" s="71"/>
      <c r="S262" s="71"/>
      <c r="T262" s="71"/>
      <c r="U262" s="71"/>
      <c r="V262" s="71"/>
      <c r="W262" s="101">
        <v>3</v>
      </c>
      <c r="X262" s="101">
        <v>3</v>
      </c>
      <c r="Y262" s="101">
        <v>3</v>
      </c>
      <c r="Z262" s="101">
        <v>3</v>
      </c>
      <c r="AA262" s="101">
        <v>3</v>
      </c>
      <c r="AB262" s="101">
        <v>6</v>
      </c>
      <c r="AC262" s="101">
        <v>9</v>
      </c>
      <c r="AD262" s="101">
        <v>12</v>
      </c>
      <c r="AE262" s="101">
        <v>3</v>
      </c>
      <c r="AF262" s="101"/>
      <c r="AG262" s="101"/>
      <c r="AH262" s="101"/>
      <c r="AI262" s="109">
        <v>3</v>
      </c>
      <c r="AJ262" s="109" t="s">
        <v>4450</v>
      </c>
      <c r="AK262" s="109" t="s">
        <v>4450</v>
      </c>
      <c r="AL262" s="109" t="s">
        <v>4450</v>
      </c>
      <c r="AM262" s="9" t="s">
        <v>4190</v>
      </c>
      <c r="AN262" s="9"/>
      <c r="AO262" s="9"/>
      <c r="AP262" s="9"/>
      <c r="AQ262" s="2">
        <v>0.03</v>
      </c>
      <c r="AR262" s="110">
        <v>1</v>
      </c>
      <c r="AS262" s="110" t="s">
        <v>4450</v>
      </c>
      <c r="AT262" s="110" t="s">
        <v>4450</v>
      </c>
      <c r="AU262" s="110" t="s">
        <v>4450</v>
      </c>
      <c r="AV262" s="110">
        <v>0.25</v>
      </c>
      <c r="AW262" s="110" t="s">
        <v>4450</v>
      </c>
      <c r="AX262" s="110" t="s">
        <v>4450</v>
      </c>
      <c r="AY262" s="110" t="s">
        <v>4450</v>
      </c>
      <c r="AZ262" s="8">
        <v>0.03</v>
      </c>
      <c r="BA262" s="8" t="s">
        <v>4450</v>
      </c>
      <c r="BB262" s="8" t="s">
        <v>4450</v>
      </c>
      <c r="BC262" s="8" t="s">
        <v>4450</v>
      </c>
      <c r="BD262" s="8">
        <v>0.03</v>
      </c>
      <c r="BE262" s="8">
        <v>0.03</v>
      </c>
      <c r="BF262" s="8">
        <v>0.03</v>
      </c>
      <c r="BG262" s="8">
        <v>0.03</v>
      </c>
      <c r="BJ262" s="8">
        <v>0.1</v>
      </c>
      <c r="BK262" s="8">
        <v>1</v>
      </c>
      <c r="BL262" s="8">
        <v>1</v>
      </c>
      <c r="BM262" s="8">
        <v>0.03</v>
      </c>
      <c r="BN262" s="23">
        <f t="shared" si="203"/>
        <v>0.1</v>
      </c>
      <c r="BO262" s="23">
        <f t="shared" ref="BO262:BQ262" si="265">BK262*BN262</f>
        <v>0.1</v>
      </c>
      <c r="BP262" s="23">
        <f t="shared" si="265"/>
        <v>0.1</v>
      </c>
      <c r="BQ262" s="23">
        <f t="shared" si="265"/>
        <v>3.0000000000000001E-3</v>
      </c>
    </row>
    <row r="263" spans="1:69" ht="30" x14ac:dyDescent="0.35">
      <c r="A263" s="102" t="s">
        <v>19</v>
      </c>
      <c r="B263" s="86">
        <v>33</v>
      </c>
      <c r="C263" s="86" t="s">
        <v>4543</v>
      </c>
      <c r="D263" s="2" t="s">
        <v>1778</v>
      </c>
      <c r="E263" s="2" t="s">
        <v>1814</v>
      </c>
      <c r="F263" s="247"/>
      <c r="G263" s="71" t="s">
        <v>1872</v>
      </c>
      <c r="H263" s="71" t="s">
        <v>1988</v>
      </c>
      <c r="I263" s="71" t="s">
        <v>1989</v>
      </c>
      <c r="J263" s="71">
        <v>1</v>
      </c>
      <c r="K263" s="71">
        <v>5</v>
      </c>
      <c r="L263" s="101">
        <v>2</v>
      </c>
      <c r="M263" s="101">
        <v>2</v>
      </c>
      <c r="N263" s="120">
        <f t="shared" si="201"/>
        <v>1</v>
      </c>
      <c r="O263" s="120">
        <f t="shared" si="202"/>
        <v>0.4</v>
      </c>
      <c r="P263" s="71" t="s">
        <v>1990</v>
      </c>
      <c r="Q263" s="71" t="s">
        <v>1980</v>
      </c>
      <c r="R263" s="71"/>
      <c r="S263" s="71"/>
      <c r="T263" s="71"/>
      <c r="U263" s="71"/>
      <c r="V263" s="71"/>
      <c r="W263" s="101">
        <v>2</v>
      </c>
      <c r="X263" s="101">
        <v>2</v>
      </c>
      <c r="Y263" s="101">
        <v>1</v>
      </c>
      <c r="Z263" s="101">
        <v>0</v>
      </c>
      <c r="AA263" s="101">
        <v>2</v>
      </c>
      <c r="AB263" s="101">
        <v>4</v>
      </c>
      <c r="AC263" s="101">
        <v>5</v>
      </c>
      <c r="AD263" s="101">
        <v>5</v>
      </c>
      <c r="AE263" s="101">
        <v>2</v>
      </c>
      <c r="AF263" s="101"/>
      <c r="AG263" s="101"/>
      <c r="AH263" s="101"/>
      <c r="AI263" s="109">
        <v>2</v>
      </c>
      <c r="AJ263" s="109" t="s">
        <v>4450</v>
      </c>
      <c r="AK263" s="109" t="s">
        <v>4450</v>
      </c>
      <c r="AL263" s="109" t="s">
        <v>4450</v>
      </c>
      <c r="AM263" s="9" t="s">
        <v>4191</v>
      </c>
      <c r="AN263" s="9"/>
      <c r="AO263" s="9"/>
      <c r="AP263" s="9"/>
      <c r="AQ263" s="2">
        <v>0.02</v>
      </c>
      <c r="AR263" s="110">
        <v>1</v>
      </c>
      <c r="AS263" s="110" t="s">
        <v>4450</v>
      </c>
      <c r="AT263" s="110" t="s">
        <v>4450</v>
      </c>
      <c r="AU263" s="110" t="s">
        <v>4450</v>
      </c>
      <c r="AV263" s="110">
        <v>0.4</v>
      </c>
      <c r="AW263" s="110" t="s">
        <v>4450</v>
      </c>
      <c r="AX263" s="110" t="s">
        <v>4450</v>
      </c>
      <c r="AY263" s="110" t="s">
        <v>4450</v>
      </c>
      <c r="AZ263" s="8">
        <v>0.02</v>
      </c>
      <c r="BA263" s="8" t="s">
        <v>4450</v>
      </c>
      <c r="BB263" s="8" t="s">
        <v>4450</v>
      </c>
      <c r="BC263" s="8" t="s">
        <v>4450</v>
      </c>
      <c r="BD263" s="8">
        <v>0.02</v>
      </c>
      <c r="BE263" s="8">
        <v>0.02</v>
      </c>
      <c r="BF263" s="8">
        <v>0.02</v>
      </c>
      <c r="BG263" s="8" t="s">
        <v>4450</v>
      </c>
      <c r="BJ263" s="8">
        <v>0.02</v>
      </c>
      <c r="BK263" s="8">
        <v>1</v>
      </c>
      <c r="BL263" s="8">
        <v>1</v>
      </c>
      <c r="BM263" s="8">
        <v>0.02</v>
      </c>
      <c r="BN263" s="23">
        <f t="shared" si="203"/>
        <v>0.02</v>
      </c>
      <c r="BO263" s="23">
        <f t="shared" ref="BO263:BQ263" si="266">BK263*BN263</f>
        <v>0.02</v>
      </c>
      <c r="BP263" s="23">
        <f t="shared" si="266"/>
        <v>0.02</v>
      </c>
      <c r="BQ263" s="23">
        <f t="shared" si="266"/>
        <v>4.0000000000000002E-4</v>
      </c>
    </row>
    <row r="264" spans="1:69" ht="70" x14ac:dyDescent="0.35">
      <c r="A264" s="102" t="s">
        <v>19</v>
      </c>
      <c r="B264" s="86">
        <v>34</v>
      </c>
      <c r="C264" s="86" t="s">
        <v>4544</v>
      </c>
      <c r="D264" s="2" t="s">
        <v>1780</v>
      </c>
      <c r="E264" s="2" t="s">
        <v>1817</v>
      </c>
      <c r="F264" s="247"/>
      <c r="G264" s="71" t="s">
        <v>1875</v>
      </c>
      <c r="H264" s="71" t="s">
        <v>1991</v>
      </c>
      <c r="I264" s="71" t="s">
        <v>1992</v>
      </c>
      <c r="J264" s="71">
        <v>0.14000000000000001</v>
      </c>
      <c r="K264" s="71">
        <v>13</v>
      </c>
      <c r="L264" s="101">
        <v>3</v>
      </c>
      <c r="M264" s="101">
        <v>3</v>
      </c>
      <c r="N264" s="120">
        <f t="shared" si="201"/>
        <v>1</v>
      </c>
      <c r="O264" s="120">
        <f t="shared" si="202"/>
        <v>0.23076923076923078</v>
      </c>
      <c r="P264" s="71" t="s">
        <v>1993</v>
      </c>
      <c r="Q264" s="71" t="s">
        <v>1994</v>
      </c>
      <c r="R264" s="71"/>
      <c r="S264" s="71"/>
      <c r="T264" s="71"/>
      <c r="U264" s="71"/>
      <c r="V264" s="71"/>
      <c r="W264" s="101">
        <v>3</v>
      </c>
      <c r="X264" s="101">
        <v>3</v>
      </c>
      <c r="Y264" s="101">
        <v>3</v>
      </c>
      <c r="Z264" s="101">
        <v>4</v>
      </c>
      <c r="AA264" s="101">
        <v>3</v>
      </c>
      <c r="AB264" s="101">
        <v>6</v>
      </c>
      <c r="AC264" s="101">
        <v>9</v>
      </c>
      <c r="AD264" s="101">
        <v>13</v>
      </c>
      <c r="AE264" s="101">
        <v>3</v>
      </c>
      <c r="AF264" s="101"/>
      <c r="AG264" s="101"/>
      <c r="AH264" s="101"/>
      <c r="AI264" s="109">
        <v>3</v>
      </c>
      <c r="AJ264" s="109" t="s">
        <v>4450</v>
      </c>
      <c r="AK264" s="109" t="s">
        <v>4450</v>
      </c>
      <c r="AL264" s="109" t="s">
        <v>4450</v>
      </c>
      <c r="AM264" s="9" t="s">
        <v>4192</v>
      </c>
      <c r="AN264" s="9"/>
      <c r="AO264" s="9"/>
      <c r="AP264" s="9"/>
      <c r="AQ264" s="2">
        <v>1.5400000000000002E-2</v>
      </c>
      <c r="AR264" s="110">
        <v>1</v>
      </c>
      <c r="AS264" s="110" t="s">
        <v>4450</v>
      </c>
      <c r="AT264" s="110" t="s">
        <v>4450</v>
      </c>
      <c r="AU264" s="110" t="s">
        <v>4450</v>
      </c>
      <c r="AV264" s="110">
        <v>0.23076923076923078</v>
      </c>
      <c r="AW264" s="110" t="s">
        <v>4450</v>
      </c>
      <c r="AX264" s="110" t="s">
        <v>4450</v>
      </c>
      <c r="AY264" s="110" t="s">
        <v>4450</v>
      </c>
      <c r="AZ264" s="8">
        <v>1.5400000000000002E-2</v>
      </c>
      <c r="BA264" s="8" t="s">
        <v>4450</v>
      </c>
      <c r="BB264" s="8" t="s">
        <v>4450</v>
      </c>
      <c r="BC264" s="8" t="s">
        <v>4450</v>
      </c>
      <c r="BD264" s="8">
        <v>1.5400000000000002E-2</v>
      </c>
      <c r="BE264" s="8">
        <v>1.5400000000000002E-2</v>
      </c>
      <c r="BF264" s="8">
        <v>1.5400000000000002E-2</v>
      </c>
      <c r="BG264" s="8">
        <v>1.5400000000000002E-2</v>
      </c>
      <c r="BJ264" s="8">
        <v>0.11</v>
      </c>
      <c r="BK264" s="8">
        <v>1</v>
      </c>
      <c r="BL264" s="8">
        <v>1</v>
      </c>
      <c r="BM264" s="8">
        <v>1.5400000000000002E-2</v>
      </c>
      <c r="BN264" s="23">
        <f t="shared" si="203"/>
        <v>0.11</v>
      </c>
      <c r="BO264" s="23">
        <f t="shared" ref="BO264:BQ264" si="267">BK264*BN264</f>
        <v>0.11</v>
      </c>
      <c r="BP264" s="23">
        <f t="shared" si="267"/>
        <v>0.11</v>
      </c>
      <c r="BQ264" s="23">
        <f t="shared" si="267"/>
        <v>1.6940000000000002E-3</v>
      </c>
    </row>
    <row r="265" spans="1:69" ht="70" x14ac:dyDescent="0.35">
      <c r="A265" s="102" t="s">
        <v>19</v>
      </c>
      <c r="B265" s="86">
        <v>35</v>
      </c>
      <c r="C265" s="86" t="s">
        <v>4545</v>
      </c>
      <c r="D265" s="2" t="s">
        <v>1780</v>
      </c>
      <c r="E265" s="2" t="s">
        <v>1817</v>
      </c>
      <c r="F265" s="247"/>
      <c r="G265" s="71" t="s">
        <v>1875</v>
      </c>
      <c r="H265" s="71" t="s">
        <v>1995</v>
      </c>
      <c r="I265" s="71" t="s">
        <v>1996</v>
      </c>
      <c r="J265" s="71">
        <v>0.13</v>
      </c>
      <c r="K265" s="71">
        <v>11</v>
      </c>
      <c r="L265" s="101">
        <v>2</v>
      </c>
      <c r="M265" s="101">
        <v>2</v>
      </c>
      <c r="N265" s="120">
        <f t="shared" ref="N265:N328" si="268">IF(L265=0,"",IF(M265/L265&gt;1,1,M265/L265))</f>
        <v>1</v>
      </c>
      <c r="O265" s="120">
        <f t="shared" ref="O265:O328" si="269">M265/K265</f>
        <v>0.18181818181818182</v>
      </c>
      <c r="P265" s="71" t="s">
        <v>1993</v>
      </c>
      <c r="Q265" s="71" t="s">
        <v>1994</v>
      </c>
      <c r="R265" s="71"/>
      <c r="S265" s="71"/>
      <c r="T265" s="71"/>
      <c r="U265" s="71"/>
      <c r="V265" s="71"/>
      <c r="W265" s="101">
        <v>2</v>
      </c>
      <c r="X265" s="101">
        <v>3</v>
      </c>
      <c r="Y265" s="101">
        <v>3</v>
      </c>
      <c r="Z265" s="101">
        <v>3</v>
      </c>
      <c r="AA265" s="101">
        <v>2</v>
      </c>
      <c r="AB265" s="101">
        <v>5</v>
      </c>
      <c r="AC265" s="101">
        <v>8</v>
      </c>
      <c r="AD265" s="101">
        <v>11</v>
      </c>
      <c r="AE265" s="101">
        <v>2</v>
      </c>
      <c r="AF265" s="101"/>
      <c r="AG265" s="101"/>
      <c r="AH265" s="101"/>
      <c r="AI265" s="109">
        <v>2</v>
      </c>
      <c r="AJ265" s="109" t="s">
        <v>4450</v>
      </c>
      <c r="AK265" s="109" t="s">
        <v>4450</v>
      </c>
      <c r="AL265" s="109" t="s">
        <v>4450</v>
      </c>
      <c r="AM265" s="9" t="s">
        <v>4193</v>
      </c>
      <c r="AN265" s="9"/>
      <c r="AO265" s="9"/>
      <c r="AP265" s="9"/>
      <c r="AQ265" s="2">
        <v>1.43E-2</v>
      </c>
      <c r="AR265" s="110">
        <v>1</v>
      </c>
      <c r="AS265" s="110" t="s">
        <v>4450</v>
      </c>
      <c r="AT265" s="110" t="s">
        <v>4450</v>
      </c>
      <c r="AU265" s="110" t="s">
        <v>4450</v>
      </c>
      <c r="AV265" s="110">
        <v>0.18181818181818182</v>
      </c>
      <c r="AW265" s="110" t="s">
        <v>4450</v>
      </c>
      <c r="AX265" s="110" t="s">
        <v>4450</v>
      </c>
      <c r="AY265" s="110" t="s">
        <v>4450</v>
      </c>
      <c r="AZ265" s="8">
        <v>1.43E-2</v>
      </c>
      <c r="BA265" s="8" t="s">
        <v>4450</v>
      </c>
      <c r="BB265" s="8" t="s">
        <v>4450</v>
      </c>
      <c r="BC265" s="8" t="s">
        <v>4450</v>
      </c>
      <c r="BD265" s="8">
        <v>1.43E-2</v>
      </c>
      <c r="BE265" s="8">
        <v>1.43E-2</v>
      </c>
      <c r="BF265" s="8">
        <v>1.43E-2</v>
      </c>
      <c r="BG265" s="8">
        <v>1.43E-2</v>
      </c>
      <c r="BJ265" s="8">
        <v>0.11</v>
      </c>
      <c r="BK265" s="8">
        <v>1</v>
      </c>
      <c r="BL265" s="8">
        <v>1</v>
      </c>
      <c r="BM265" s="8">
        <v>1.43E-2</v>
      </c>
      <c r="BN265" s="23">
        <f t="shared" ref="BN265:BN328" si="270">BJ265</f>
        <v>0.11</v>
      </c>
      <c r="BO265" s="23">
        <f t="shared" ref="BO265:BQ265" si="271">BK265*BN265</f>
        <v>0.11</v>
      </c>
      <c r="BP265" s="23">
        <f t="shared" si="271"/>
        <v>0.11</v>
      </c>
      <c r="BQ265" s="23">
        <f t="shared" si="271"/>
        <v>1.573E-3</v>
      </c>
    </row>
    <row r="266" spans="1:69" ht="180" x14ac:dyDescent="0.35">
      <c r="A266" s="102" t="s">
        <v>19</v>
      </c>
      <c r="B266" s="86">
        <v>36</v>
      </c>
      <c r="C266" s="86" t="s">
        <v>4546</v>
      </c>
      <c r="D266" s="2" t="s">
        <v>1780</v>
      </c>
      <c r="E266" s="2" t="s">
        <v>1817</v>
      </c>
      <c r="F266" s="247"/>
      <c r="G266" s="71" t="s">
        <v>1875</v>
      </c>
      <c r="H266" s="71" t="s">
        <v>1997</v>
      </c>
      <c r="I266" s="71" t="s">
        <v>1998</v>
      </c>
      <c r="J266" s="71">
        <v>0.17</v>
      </c>
      <c r="K266" s="71">
        <v>23</v>
      </c>
      <c r="L266" s="101">
        <v>5</v>
      </c>
      <c r="M266" s="101">
        <v>5</v>
      </c>
      <c r="N266" s="120">
        <f t="shared" si="268"/>
        <v>1</v>
      </c>
      <c r="O266" s="120">
        <f t="shared" si="269"/>
        <v>0.21739130434782608</v>
      </c>
      <c r="P266" s="71" t="s">
        <v>1993</v>
      </c>
      <c r="Q266" s="71" t="s">
        <v>1994</v>
      </c>
      <c r="R266" s="71"/>
      <c r="S266" s="71"/>
      <c r="T266" s="71"/>
      <c r="U266" s="71"/>
      <c r="V266" s="71"/>
      <c r="W266" s="101">
        <v>5</v>
      </c>
      <c r="X266" s="101">
        <v>5</v>
      </c>
      <c r="Y266" s="101">
        <v>7</v>
      </c>
      <c r="Z266" s="101">
        <v>6</v>
      </c>
      <c r="AA266" s="101">
        <v>5</v>
      </c>
      <c r="AB266" s="101">
        <v>10</v>
      </c>
      <c r="AC266" s="101">
        <v>17</v>
      </c>
      <c r="AD266" s="101">
        <v>23</v>
      </c>
      <c r="AE266" s="101">
        <v>5</v>
      </c>
      <c r="AF266" s="101"/>
      <c r="AG266" s="101"/>
      <c r="AH266" s="101"/>
      <c r="AI266" s="109">
        <v>5</v>
      </c>
      <c r="AJ266" s="109" t="s">
        <v>4450</v>
      </c>
      <c r="AK266" s="109" t="s">
        <v>4450</v>
      </c>
      <c r="AL266" s="109" t="s">
        <v>4450</v>
      </c>
      <c r="AM266" s="9" t="s">
        <v>4194</v>
      </c>
      <c r="AN266" s="9"/>
      <c r="AO266" s="9"/>
      <c r="AP266" s="9"/>
      <c r="AQ266" s="2">
        <v>1.8700000000000001E-2</v>
      </c>
      <c r="AR266" s="110">
        <v>1</v>
      </c>
      <c r="AS266" s="110" t="s">
        <v>4450</v>
      </c>
      <c r="AT266" s="110" t="s">
        <v>4450</v>
      </c>
      <c r="AU266" s="110" t="s">
        <v>4450</v>
      </c>
      <c r="AV266" s="110">
        <v>0.21739130434782608</v>
      </c>
      <c r="AW266" s="110" t="s">
        <v>4450</v>
      </c>
      <c r="AX266" s="110" t="s">
        <v>4450</v>
      </c>
      <c r="AY266" s="110" t="s">
        <v>4450</v>
      </c>
      <c r="AZ266" s="8">
        <v>1.8700000000000001E-2</v>
      </c>
      <c r="BA266" s="8" t="s">
        <v>4450</v>
      </c>
      <c r="BB266" s="8" t="s">
        <v>4450</v>
      </c>
      <c r="BC266" s="8" t="s">
        <v>4450</v>
      </c>
      <c r="BD266" s="8">
        <v>1.8700000000000001E-2</v>
      </c>
      <c r="BE266" s="8">
        <v>1.8700000000000001E-2</v>
      </c>
      <c r="BF266" s="8">
        <v>1.8700000000000001E-2</v>
      </c>
      <c r="BG266" s="8">
        <v>1.8700000000000001E-2</v>
      </c>
      <c r="BJ266" s="8">
        <v>0.11</v>
      </c>
      <c r="BK266" s="8">
        <v>1</v>
      </c>
      <c r="BL266" s="8">
        <v>1</v>
      </c>
      <c r="BM266" s="8">
        <v>1.8700000000000001E-2</v>
      </c>
      <c r="BN266" s="23">
        <f t="shared" si="270"/>
        <v>0.11</v>
      </c>
      <c r="BO266" s="23">
        <f t="shared" ref="BO266:BQ266" si="272">BK266*BN266</f>
        <v>0.11</v>
      </c>
      <c r="BP266" s="23">
        <f t="shared" si="272"/>
        <v>0.11</v>
      </c>
      <c r="BQ266" s="23">
        <f t="shared" si="272"/>
        <v>2.0570000000000002E-3</v>
      </c>
    </row>
    <row r="267" spans="1:69" ht="50" x14ac:dyDescent="0.35">
      <c r="A267" s="102" t="s">
        <v>19</v>
      </c>
      <c r="B267" s="86">
        <v>37</v>
      </c>
      <c r="C267" s="86" t="s">
        <v>4547</v>
      </c>
      <c r="D267" s="2" t="s">
        <v>1780</v>
      </c>
      <c r="E267" s="2" t="s">
        <v>1817</v>
      </c>
      <c r="F267" s="247"/>
      <c r="G267" s="71" t="s">
        <v>1875</v>
      </c>
      <c r="H267" s="71" t="s">
        <v>1999</v>
      </c>
      <c r="I267" s="71" t="s">
        <v>2000</v>
      </c>
      <c r="J267" s="71">
        <v>0.12</v>
      </c>
      <c r="K267" s="71">
        <v>11</v>
      </c>
      <c r="L267" s="101">
        <v>4</v>
      </c>
      <c r="M267" s="101">
        <v>4</v>
      </c>
      <c r="N267" s="120">
        <f t="shared" si="268"/>
        <v>1</v>
      </c>
      <c r="O267" s="120">
        <f t="shared" si="269"/>
        <v>0.36363636363636365</v>
      </c>
      <c r="P267" s="71" t="s">
        <v>1993</v>
      </c>
      <c r="Q267" s="71" t="s">
        <v>1994</v>
      </c>
      <c r="R267" s="71"/>
      <c r="S267" s="71"/>
      <c r="T267" s="71"/>
      <c r="U267" s="71"/>
      <c r="V267" s="71"/>
      <c r="W267" s="101">
        <v>4</v>
      </c>
      <c r="X267" s="101">
        <v>4</v>
      </c>
      <c r="Y267" s="101">
        <v>2</v>
      </c>
      <c r="Z267" s="101">
        <v>1</v>
      </c>
      <c r="AA267" s="101">
        <v>4</v>
      </c>
      <c r="AB267" s="101">
        <v>8</v>
      </c>
      <c r="AC267" s="101">
        <v>10</v>
      </c>
      <c r="AD267" s="101">
        <v>11</v>
      </c>
      <c r="AE267" s="101">
        <v>4</v>
      </c>
      <c r="AF267" s="101"/>
      <c r="AG267" s="101"/>
      <c r="AH267" s="101"/>
      <c r="AI267" s="109">
        <v>4</v>
      </c>
      <c r="AJ267" s="109" t="s">
        <v>4450</v>
      </c>
      <c r="AK267" s="109" t="s">
        <v>4450</v>
      </c>
      <c r="AL267" s="109" t="s">
        <v>4450</v>
      </c>
      <c r="AM267" s="9" t="s">
        <v>4195</v>
      </c>
      <c r="AN267" s="9"/>
      <c r="AO267" s="9"/>
      <c r="AP267" s="9"/>
      <c r="AQ267" s="2">
        <v>1.32E-2</v>
      </c>
      <c r="AR267" s="110">
        <v>1</v>
      </c>
      <c r="AS267" s="110" t="s">
        <v>4450</v>
      </c>
      <c r="AT267" s="110" t="s">
        <v>4450</v>
      </c>
      <c r="AU267" s="110" t="s">
        <v>4450</v>
      </c>
      <c r="AV267" s="110">
        <v>0.36363636363636365</v>
      </c>
      <c r="AW267" s="110" t="s">
        <v>4450</v>
      </c>
      <c r="AX267" s="110" t="s">
        <v>4450</v>
      </c>
      <c r="AY267" s="110" t="s">
        <v>4450</v>
      </c>
      <c r="AZ267" s="8">
        <v>1.32E-2</v>
      </c>
      <c r="BA267" s="8" t="s">
        <v>4450</v>
      </c>
      <c r="BB267" s="8" t="s">
        <v>4450</v>
      </c>
      <c r="BC267" s="8" t="s">
        <v>4450</v>
      </c>
      <c r="BD267" s="8">
        <v>1.32E-2</v>
      </c>
      <c r="BE267" s="8">
        <v>1.32E-2</v>
      </c>
      <c r="BF267" s="8">
        <v>1.32E-2</v>
      </c>
      <c r="BG267" s="8">
        <v>1.32E-2</v>
      </c>
      <c r="BJ267" s="8">
        <v>0.11</v>
      </c>
      <c r="BK267" s="8">
        <v>1</v>
      </c>
      <c r="BL267" s="8">
        <v>1</v>
      </c>
      <c r="BM267" s="8">
        <v>1.32E-2</v>
      </c>
      <c r="BN267" s="23">
        <f t="shared" si="270"/>
        <v>0.11</v>
      </c>
      <c r="BO267" s="23">
        <f t="shared" ref="BO267:BQ267" si="273">BK267*BN267</f>
        <v>0.11</v>
      </c>
      <c r="BP267" s="23">
        <f t="shared" si="273"/>
        <v>0.11</v>
      </c>
      <c r="BQ267" s="23">
        <f t="shared" si="273"/>
        <v>1.4519999999999999E-3</v>
      </c>
    </row>
    <row r="268" spans="1:69" ht="100" x14ac:dyDescent="0.35">
      <c r="A268" s="102" t="s">
        <v>19</v>
      </c>
      <c r="B268" s="86">
        <v>38</v>
      </c>
      <c r="C268" s="86" t="s">
        <v>4802</v>
      </c>
      <c r="D268" s="2" t="s">
        <v>1780</v>
      </c>
      <c r="E268" s="2" t="s">
        <v>1817</v>
      </c>
      <c r="F268" s="247"/>
      <c r="G268" s="71" t="s">
        <v>1875</v>
      </c>
      <c r="H268" s="71" t="s">
        <v>2001</v>
      </c>
      <c r="I268" s="71" t="s">
        <v>2002</v>
      </c>
      <c r="J268" s="71">
        <v>0.11</v>
      </c>
      <c r="K268" s="71">
        <v>8</v>
      </c>
      <c r="L268" s="101">
        <v>2</v>
      </c>
      <c r="M268" s="101">
        <v>2</v>
      </c>
      <c r="N268" s="120">
        <f t="shared" si="268"/>
        <v>1</v>
      </c>
      <c r="O268" s="120">
        <f t="shared" si="269"/>
        <v>0.25</v>
      </c>
      <c r="P268" s="71" t="s">
        <v>1993</v>
      </c>
      <c r="Q268" s="71" t="s">
        <v>1994</v>
      </c>
      <c r="R268" s="71"/>
      <c r="S268" s="71"/>
      <c r="T268" s="71"/>
      <c r="U268" s="71"/>
      <c r="V268" s="71"/>
      <c r="W268" s="101">
        <v>2</v>
      </c>
      <c r="X268" s="101">
        <v>2</v>
      </c>
      <c r="Y268" s="101">
        <v>2</v>
      </c>
      <c r="Z268" s="101">
        <v>2</v>
      </c>
      <c r="AA268" s="101">
        <v>2</v>
      </c>
      <c r="AB268" s="101">
        <v>4</v>
      </c>
      <c r="AC268" s="101">
        <v>6</v>
      </c>
      <c r="AD268" s="101">
        <v>8</v>
      </c>
      <c r="AE268" s="101">
        <v>2</v>
      </c>
      <c r="AF268" s="101"/>
      <c r="AG268" s="101"/>
      <c r="AH268" s="101"/>
      <c r="AI268" s="109">
        <v>2</v>
      </c>
      <c r="AJ268" s="109" t="s">
        <v>4450</v>
      </c>
      <c r="AK268" s="109" t="s">
        <v>4450</v>
      </c>
      <c r="AL268" s="109" t="s">
        <v>4450</v>
      </c>
      <c r="AM268" s="9" t="s">
        <v>4196</v>
      </c>
      <c r="AN268" s="9"/>
      <c r="AO268" s="9"/>
      <c r="AP268" s="9"/>
      <c r="AQ268" s="2">
        <v>1.21E-2</v>
      </c>
      <c r="AR268" s="110">
        <v>1</v>
      </c>
      <c r="AS268" s="110" t="s">
        <v>4450</v>
      </c>
      <c r="AT268" s="110" t="s">
        <v>4450</v>
      </c>
      <c r="AU268" s="110" t="s">
        <v>4450</v>
      </c>
      <c r="AV268" s="110">
        <v>0.25</v>
      </c>
      <c r="AW268" s="110" t="s">
        <v>4450</v>
      </c>
      <c r="AX268" s="110" t="s">
        <v>4450</v>
      </c>
      <c r="AY268" s="110" t="s">
        <v>4450</v>
      </c>
      <c r="AZ268" s="8">
        <v>1.21E-2</v>
      </c>
      <c r="BA268" s="8" t="s">
        <v>4450</v>
      </c>
      <c r="BB268" s="8" t="s">
        <v>4450</v>
      </c>
      <c r="BC268" s="8" t="s">
        <v>4450</v>
      </c>
      <c r="BD268" s="8">
        <v>1.21E-2</v>
      </c>
      <c r="BE268" s="8">
        <v>1.21E-2</v>
      </c>
      <c r="BF268" s="8">
        <v>1.21E-2</v>
      </c>
      <c r="BG268" s="8">
        <v>1.21E-2</v>
      </c>
      <c r="BJ268" s="8">
        <v>0.11</v>
      </c>
      <c r="BK268" s="8">
        <v>1</v>
      </c>
      <c r="BL268" s="8">
        <v>1</v>
      </c>
      <c r="BM268" s="8">
        <v>1.21E-2</v>
      </c>
      <c r="BN268" s="23">
        <f t="shared" si="270"/>
        <v>0.11</v>
      </c>
      <c r="BO268" s="23">
        <f t="shared" ref="BO268:BQ268" si="274">BK268*BN268</f>
        <v>0.11</v>
      </c>
      <c r="BP268" s="23">
        <f t="shared" si="274"/>
        <v>0.11</v>
      </c>
      <c r="BQ268" s="23">
        <f t="shared" si="274"/>
        <v>1.3309999999999999E-3</v>
      </c>
    </row>
    <row r="269" spans="1:69" ht="30" x14ac:dyDescent="0.35">
      <c r="A269" s="102" t="s">
        <v>19</v>
      </c>
      <c r="B269" s="86">
        <v>39</v>
      </c>
      <c r="C269" s="86" t="s">
        <v>4803</v>
      </c>
      <c r="D269" s="2" t="s">
        <v>1780</v>
      </c>
      <c r="E269" s="2" t="s">
        <v>1817</v>
      </c>
      <c r="F269" s="247"/>
      <c r="G269" s="71" t="s">
        <v>1875</v>
      </c>
      <c r="H269" s="71" t="s">
        <v>2003</v>
      </c>
      <c r="I269" s="71" t="s">
        <v>2004</v>
      </c>
      <c r="J269" s="71">
        <v>0.13</v>
      </c>
      <c r="K269" s="71">
        <v>11</v>
      </c>
      <c r="L269" s="101">
        <v>4</v>
      </c>
      <c r="M269" s="101">
        <v>4</v>
      </c>
      <c r="N269" s="120">
        <f t="shared" si="268"/>
        <v>1</v>
      </c>
      <c r="O269" s="120">
        <f t="shared" si="269"/>
        <v>0.36363636363636365</v>
      </c>
      <c r="P269" s="71" t="s">
        <v>1993</v>
      </c>
      <c r="Q269" s="71" t="s">
        <v>1994</v>
      </c>
      <c r="R269" s="71"/>
      <c r="S269" s="71"/>
      <c r="T269" s="71"/>
      <c r="U269" s="71"/>
      <c r="V269" s="71"/>
      <c r="W269" s="101">
        <v>4</v>
      </c>
      <c r="X269" s="101">
        <v>2</v>
      </c>
      <c r="Y269" s="101">
        <v>2</v>
      </c>
      <c r="Z269" s="101">
        <v>3</v>
      </c>
      <c r="AA269" s="101">
        <v>4</v>
      </c>
      <c r="AB269" s="101">
        <v>6</v>
      </c>
      <c r="AC269" s="101">
        <v>8</v>
      </c>
      <c r="AD269" s="101">
        <v>11</v>
      </c>
      <c r="AE269" s="101">
        <v>4</v>
      </c>
      <c r="AF269" s="101"/>
      <c r="AG269" s="101"/>
      <c r="AH269" s="101"/>
      <c r="AI269" s="109">
        <v>4</v>
      </c>
      <c r="AJ269" s="109" t="s">
        <v>4450</v>
      </c>
      <c r="AK269" s="109" t="s">
        <v>4450</v>
      </c>
      <c r="AL269" s="109" t="s">
        <v>4450</v>
      </c>
      <c r="AM269" s="9" t="s">
        <v>4197</v>
      </c>
      <c r="AN269" s="9"/>
      <c r="AO269" s="9"/>
      <c r="AP269" s="9"/>
      <c r="AQ269" s="2">
        <v>1.43E-2</v>
      </c>
      <c r="AR269" s="110">
        <v>1</v>
      </c>
      <c r="AS269" s="110" t="s">
        <v>4450</v>
      </c>
      <c r="AT269" s="110" t="s">
        <v>4450</v>
      </c>
      <c r="AU269" s="110" t="s">
        <v>4450</v>
      </c>
      <c r="AV269" s="110">
        <v>0.36363636363636365</v>
      </c>
      <c r="AW269" s="110" t="s">
        <v>4450</v>
      </c>
      <c r="AX269" s="110" t="s">
        <v>4450</v>
      </c>
      <c r="AY269" s="110" t="s">
        <v>4450</v>
      </c>
      <c r="AZ269" s="8">
        <v>1.43E-2</v>
      </c>
      <c r="BA269" s="8" t="s">
        <v>4450</v>
      </c>
      <c r="BB269" s="8" t="s">
        <v>4450</v>
      </c>
      <c r="BC269" s="8" t="s">
        <v>4450</v>
      </c>
      <c r="BD269" s="8">
        <v>1.43E-2</v>
      </c>
      <c r="BE269" s="8">
        <v>1.43E-2</v>
      </c>
      <c r="BF269" s="8">
        <v>1.43E-2</v>
      </c>
      <c r="BG269" s="8">
        <v>1.43E-2</v>
      </c>
      <c r="BJ269" s="8">
        <v>0.11</v>
      </c>
      <c r="BK269" s="8">
        <v>1</v>
      </c>
      <c r="BL269" s="8">
        <v>1</v>
      </c>
      <c r="BM269" s="8">
        <v>1.43E-2</v>
      </c>
      <c r="BN269" s="23">
        <f t="shared" si="270"/>
        <v>0.11</v>
      </c>
      <c r="BO269" s="23">
        <f t="shared" ref="BO269:BQ269" si="275">BK269*BN269</f>
        <v>0.11</v>
      </c>
      <c r="BP269" s="23">
        <f t="shared" si="275"/>
        <v>0.11</v>
      </c>
      <c r="BQ269" s="23">
        <f t="shared" si="275"/>
        <v>1.573E-3</v>
      </c>
    </row>
    <row r="270" spans="1:69" ht="30" x14ac:dyDescent="0.35">
      <c r="A270" s="102" t="s">
        <v>19</v>
      </c>
      <c r="B270" s="86">
        <v>40</v>
      </c>
      <c r="C270" s="86" t="s">
        <v>4804</v>
      </c>
      <c r="D270" s="2" t="s">
        <v>1780</v>
      </c>
      <c r="E270" s="2" t="s">
        <v>1817</v>
      </c>
      <c r="F270" s="247"/>
      <c r="G270" s="71" t="s">
        <v>1875</v>
      </c>
      <c r="H270" s="71" t="s">
        <v>2005</v>
      </c>
      <c r="I270" s="71" t="s">
        <v>2006</v>
      </c>
      <c r="J270" s="71">
        <v>7.0000000000000007E-2</v>
      </c>
      <c r="K270" s="71">
        <v>5</v>
      </c>
      <c r="L270" s="101">
        <v>1</v>
      </c>
      <c r="M270" s="101">
        <v>1</v>
      </c>
      <c r="N270" s="120">
        <f t="shared" si="268"/>
        <v>1</v>
      </c>
      <c r="O270" s="120">
        <f t="shared" si="269"/>
        <v>0.2</v>
      </c>
      <c r="P270" s="71" t="s">
        <v>1993</v>
      </c>
      <c r="Q270" s="71" t="s">
        <v>1994</v>
      </c>
      <c r="R270" s="71"/>
      <c r="S270" s="71"/>
      <c r="T270" s="71"/>
      <c r="U270" s="71"/>
      <c r="V270" s="71"/>
      <c r="W270" s="101">
        <v>1</v>
      </c>
      <c r="X270" s="101">
        <v>1</v>
      </c>
      <c r="Y270" s="101">
        <v>2</v>
      </c>
      <c r="Z270" s="101">
        <v>1</v>
      </c>
      <c r="AA270" s="101">
        <v>1</v>
      </c>
      <c r="AB270" s="101">
        <v>2</v>
      </c>
      <c r="AC270" s="101">
        <v>4</v>
      </c>
      <c r="AD270" s="101">
        <v>5</v>
      </c>
      <c r="AE270" s="101">
        <v>1</v>
      </c>
      <c r="AF270" s="101"/>
      <c r="AG270" s="101"/>
      <c r="AH270" s="101"/>
      <c r="AI270" s="109">
        <v>1</v>
      </c>
      <c r="AJ270" s="109" t="s">
        <v>4450</v>
      </c>
      <c r="AK270" s="109" t="s">
        <v>4450</v>
      </c>
      <c r="AL270" s="109" t="s">
        <v>4450</v>
      </c>
      <c r="AM270" s="9" t="s">
        <v>4198</v>
      </c>
      <c r="AN270" s="9"/>
      <c r="AO270" s="9"/>
      <c r="AP270" s="9"/>
      <c r="AQ270" s="2">
        <v>7.7000000000000011E-3</v>
      </c>
      <c r="AR270" s="110">
        <v>1</v>
      </c>
      <c r="AS270" s="110" t="s">
        <v>4450</v>
      </c>
      <c r="AT270" s="110" t="s">
        <v>4450</v>
      </c>
      <c r="AU270" s="110" t="s">
        <v>4450</v>
      </c>
      <c r="AV270" s="110">
        <v>0.2</v>
      </c>
      <c r="AW270" s="110" t="s">
        <v>4450</v>
      </c>
      <c r="AX270" s="110" t="s">
        <v>4450</v>
      </c>
      <c r="AY270" s="110" t="s">
        <v>4450</v>
      </c>
      <c r="AZ270" s="8">
        <v>7.7000000000000011E-3</v>
      </c>
      <c r="BA270" s="8" t="s">
        <v>4450</v>
      </c>
      <c r="BB270" s="8" t="s">
        <v>4450</v>
      </c>
      <c r="BC270" s="8" t="s">
        <v>4450</v>
      </c>
      <c r="BD270" s="8">
        <v>7.7000000000000011E-3</v>
      </c>
      <c r="BE270" s="8">
        <v>7.7000000000000011E-3</v>
      </c>
      <c r="BF270" s="8">
        <v>7.7000000000000011E-3</v>
      </c>
      <c r="BG270" s="8">
        <v>7.7000000000000011E-3</v>
      </c>
      <c r="BJ270" s="8">
        <v>0.11</v>
      </c>
      <c r="BK270" s="8">
        <v>1</v>
      </c>
      <c r="BL270" s="8">
        <v>1</v>
      </c>
      <c r="BM270" s="8">
        <v>7.7000000000000011E-3</v>
      </c>
      <c r="BN270" s="23">
        <f t="shared" si="270"/>
        <v>0.11</v>
      </c>
      <c r="BO270" s="23">
        <f t="shared" ref="BO270:BQ270" si="276">BK270*BN270</f>
        <v>0.11</v>
      </c>
      <c r="BP270" s="23">
        <f t="shared" si="276"/>
        <v>0.11</v>
      </c>
      <c r="BQ270" s="23">
        <f t="shared" si="276"/>
        <v>8.470000000000001E-4</v>
      </c>
    </row>
    <row r="271" spans="1:69" ht="70" x14ac:dyDescent="0.35">
      <c r="A271" s="102" t="s">
        <v>19</v>
      </c>
      <c r="B271" s="86">
        <v>41</v>
      </c>
      <c r="C271" s="86" t="s">
        <v>4805</v>
      </c>
      <c r="D271" s="2" t="s">
        <v>1780</v>
      </c>
      <c r="E271" s="2" t="s">
        <v>1817</v>
      </c>
      <c r="F271" s="247"/>
      <c r="G271" s="71" t="s">
        <v>1875</v>
      </c>
      <c r="H271" s="71" t="s">
        <v>2007</v>
      </c>
      <c r="I271" s="71" t="s">
        <v>2008</v>
      </c>
      <c r="J271" s="71">
        <v>0.13</v>
      </c>
      <c r="K271" s="71">
        <v>11</v>
      </c>
      <c r="L271" s="101">
        <v>1</v>
      </c>
      <c r="M271" s="101">
        <v>1</v>
      </c>
      <c r="N271" s="120">
        <f t="shared" si="268"/>
        <v>1</v>
      </c>
      <c r="O271" s="120">
        <f t="shared" si="269"/>
        <v>9.0909090909090912E-2</v>
      </c>
      <c r="P271" s="71" t="s">
        <v>1993</v>
      </c>
      <c r="Q271" s="71" t="s">
        <v>1994</v>
      </c>
      <c r="R271" s="71"/>
      <c r="S271" s="71"/>
      <c r="T271" s="71"/>
      <c r="U271" s="71"/>
      <c r="V271" s="71"/>
      <c r="W271" s="101">
        <v>1</v>
      </c>
      <c r="X271" s="101">
        <v>4</v>
      </c>
      <c r="Y271" s="101">
        <v>3</v>
      </c>
      <c r="Z271" s="101">
        <v>3</v>
      </c>
      <c r="AA271" s="101">
        <v>1</v>
      </c>
      <c r="AB271" s="101">
        <v>5</v>
      </c>
      <c r="AC271" s="101">
        <v>8</v>
      </c>
      <c r="AD271" s="101">
        <v>11</v>
      </c>
      <c r="AE271" s="101">
        <v>1</v>
      </c>
      <c r="AF271" s="101"/>
      <c r="AG271" s="101"/>
      <c r="AH271" s="101"/>
      <c r="AI271" s="109">
        <v>1</v>
      </c>
      <c r="AJ271" s="109" t="s">
        <v>4450</v>
      </c>
      <c r="AK271" s="109" t="s">
        <v>4450</v>
      </c>
      <c r="AL271" s="109" t="s">
        <v>4450</v>
      </c>
      <c r="AM271" s="9" t="s">
        <v>4199</v>
      </c>
      <c r="AN271" s="9"/>
      <c r="AO271" s="9"/>
      <c r="AP271" s="9"/>
      <c r="AQ271" s="2">
        <v>1.43E-2</v>
      </c>
      <c r="AR271" s="110">
        <v>1</v>
      </c>
      <c r="AS271" s="110" t="s">
        <v>4450</v>
      </c>
      <c r="AT271" s="110" t="s">
        <v>4450</v>
      </c>
      <c r="AU271" s="110" t="s">
        <v>4450</v>
      </c>
      <c r="AV271" s="110">
        <v>9.0909090909090912E-2</v>
      </c>
      <c r="AW271" s="110" t="s">
        <v>4450</v>
      </c>
      <c r="AX271" s="110" t="s">
        <v>4450</v>
      </c>
      <c r="AY271" s="110" t="s">
        <v>4450</v>
      </c>
      <c r="AZ271" s="8">
        <v>1.43E-2</v>
      </c>
      <c r="BA271" s="8" t="s">
        <v>4450</v>
      </c>
      <c r="BB271" s="8" t="s">
        <v>4450</v>
      </c>
      <c r="BC271" s="8" t="s">
        <v>4450</v>
      </c>
      <c r="BD271" s="8">
        <v>1.43E-2</v>
      </c>
      <c r="BE271" s="8">
        <v>1.43E-2</v>
      </c>
      <c r="BF271" s="8">
        <v>1.43E-2</v>
      </c>
      <c r="BG271" s="8">
        <v>1.43E-2</v>
      </c>
      <c r="BJ271" s="8">
        <v>0.11</v>
      </c>
      <c r="BK271" s="8">
        <v>1</v>
      </c>
      <c r="BL271" s="8">
        <v>1</v>
      </c>
      <c r="BM271" s="8">
        <v>1.43E-2</v>
      </c>
      <c r="BN271" s="23">
        <f t="shared" si="270"/>
        <v>0.11</v>
      </c>
      <c r="BO271" s="23">
        <f t="shared" ref="BO271:BQ271" si="277">BK271*BN271</f>
        <v>0.11</v>
      </c>
      <c r="BP271" s="23">
        <f t="shared" si="277"/>
        <v>0.11</v>
      </c>
      <c r="BQ271" s="23">
        <f t="shared" si="277"/>
        <v>1.573E-3</v>
      </c>
    </row>
    <row r="272" spans="1:69" ht="20" x14ac:dyDescent="0.35">
      <c r="A272" s="102" t="s">
        <v>19</v>
      </c>
      <c r="B272" s="86">
        <v>42</v>
      </c>
      <c r="C272" s="86" t="s">
        <v>4806</v>
      </c>
      <c r="D272" s="2" t="s">
        <v>1782</v>
      </c>
      <c r="E272" s="2" t="s">
        <v>1820</v>
      </c>
      <c r="F272" s="247"/>
      <c r="G272" s="71" t="s">
        <v>1878</v>
      </c>
      <c r="H272" s="71" t="s">
        <v>2009</v>
      </c>
      <c r="I272" s="71" t="s">
        <v>2010</v>
      </c>
      <c r="J272" s="71">
        <v>0.2</v>
      </c>
      <c r="K272" s="71">
        <v>2</v>
      </c>
      <c r="L272" s="101">
        <v>2</v>
      </c>
      <c r="M272" s="101">
        <v>2</v>
      </c>
      <c r="N272" s="120">
        <f t="shared" si="268"/>
        <v>1</v>
      </c>
      <c r="O272" s="120">
        <f t="shared" si="269"/>
        <v>1</v>
      </c>
      <c r="P272" s="71" t="s">
        <v>2011</v>
      </c>
      <c r="Q272" s="71" t="s">
        <v>2012</v>
      </c>
      <c r="R272" s="71"/>
      <c r="S272" s="71"/>
      <c r="T272" s="71"/>
      <c r="U272" s="71"/>
      <c r="V272" s="71"/>
      <c r="W272" s="101">
        <v>2</v>
      </c>
      <c r="X272" s="101">
        <v>0</v>
      </c>
      <c r="Y272" s="101">
        <v>0</v>
      </c>
      <c r="Z272" s="101">
        <v>0</v>
      </c>
      <c r="AA272" s="101">
        <v>2</v>
      </c>
      <c r="AB272" s="101">
        <v>2</v>
      </c>
      <c r="AC272" s="101">
        <v>2</v>
      </c>
      <c r="AD272" s="101">
        <v>2</v>
      </c>
      <c r="AE272" s="101">
        <v>2</v>
      </c>
      <c r="AF272" s="101"/>
      <c r="AG272" s="101"/>
      <c r="AH272" s="101"/>
      <c r="AI272" s="109">
        <v>2</v>
      </c>
      <c r="AJ272" s="109" t="s">
        <v>4450</v>
      </c>
      <c r="AK272" s="109" t="s">
        <v>4450</v>
      </c>
      <c r="AL272" s="109" t="s">
        <v>4450</v>
      </c>
      <c r="AM272" s="9" t="s">
        <v>4200</v>
      </c>
      <c r="AN272" s="9"/>
      <c r="AO272" s="9"/>
      <c r="AP272" s="9"/>
      <c r="AQ272" s="2">
        <v>3.4000000000000002E-3</v>
      </c>
      <c r="AR272" s="110">
        <v>1</v>
      </c>
      <c r="AS272" s="110" t="s">
        <v>4450</v>
      </c>
      <c r="AT272" s="110" t="s">
        <v>4450</v>
      </c>
      <c r="AU272" s="110" t="s">
        <v>4450</v>
      </c>
      <c r="AV272" s="110">
        <v>1</v>
      </c>
      <c r="AW272" s="110" t="s">
        <v>4450</v>
      </c>
      <c r="AX272" s="110" t="s">
        <v>4450</v>
      </c>
      <c r="AY272" s="110" t="s">
        <v>4450</v>
      </c>
      <c r="AZ272" s="8">
        <v>3.4000000000000002E-3</v>
      </c>
      <c r="BA272" s="8" t="s">
        <v>4450</v>
      </c>
      <c r="BB272" s="8" t="s">
        <v>4450</v>
      </c>
      <c r="BC272" s="8" t="s">
        <v>4450</v>
      </c>
      <c r="BD272" s="8">
        <v>3.4000000000000002E-3</v>
      </c>
      <c r="BE272" s="8" t="s">
        <v>4450</v>
      </c>
      <c r="BF272" s="8" t="s">
        <v>4450</v>
      </c>
      <c r="BG272" s="8" t="s">
        <v>4450</v>
      </c>
      <c r="BJ272" s="8">
        <v>0.04</v>
      </c>
      <c r="BK272" s="8">
        <v>0.5</v>
      </c>
      <c r="BL272" s="8">
        <v>0.85</v>
      </c>
      <c r="BM272" s="8">
        <v>3.4000000000000002E-3</v>
      </c>
      <c r="BN272" s="23">
        <f t="shared" si="270"/>
        <v>0.04</v>
      </c>
      <c r="BO272" s="23">
        <f t="shared" ref="BO272:BQ272" si="278">BK272*BN272</f>
        <v>0.02</v>
      </c>
      <c r="BP272" s="23">
        <f t="shared" si="278"/>
        <v>1.7000000000000001E-2</v>
      </c>
      <c r="BQ272" s="23">
        <f t="shared" si="278"/>
        <v>5.7800000000000009E-5</v>
      </c>
    </row>
    <row r="273" spans="1:69" ht="30" x14ac:dyDescent="0.35">
      <c r="A273" s="102" t="s">
        <v>19</v>
      </c>
      <c r="B273" s="86">
        <v>43</v>
      </c>
      <c r="C273" s="86" t="s">
        <v>4807</v>
      </c>
      <c r="D273" s="2" t="s">
        <v>1782</v>
      </c>
      <c r="E273" s="2" t="s">
        <v>1820</v>
      </c>
      <c r="F273" s="247"/>
      <c r="G273" s="71" t="s">
        <v>1878</v>
      </c>
      <c r="H273" s="71" t="s">
        <v>2013</v>
      </c>
      <c r="I273" s="71" t="s">
        <v>2014</v>
      </c>
      <c r="J273" s="71">
        <v>0.2</v>
      </c>
      <c r="K273" s="71">
        <v>2</v>
      </c>
      <c r="L273" s="101">
        <v>1</v>
      </c>
      <c r="M273" s="101">
        <v>1</v>
      </c>
      <c r="N273" s="120">
        <f t="shared" si="268"/>
        <v>1</v>
      </c>
      <c r="O273" s="120">
        <f t="shared" si="269"/>
        <v>0.5</v>
      </c>
      <c r="P273" s="71" t="s">
        <v>2015</v>
      </c>
      <c r="Q273" s="71" t="s">
        <v>2012</v>
      </c>
      <c r="R273" s="71"/>
      <c r="S273" s="71"/>
      <c r="T273" s="71"/>
      <c r="U273" s="71"/>
      <c r="V273" s="71"/>
      <c r="W273" s="101">
        <v>1</v>
      </c>
      <c r="X273" s="101">
        <v>1</v>
      </c>
      <c r="Y273" s="101">
        <v>0</v>
      </c>
      <c r="Z273" s="101">
        <v>0</v>
      </c>
      <c r="AA273" s="101">
        <v>1</v>
      </c>
      <c r="AB273" s="101">
        <v>2</v>
      </c>
      <c r="AC273" s="101">
        <v>2</v>
      </c>
      <c r="AD273" s="101">
        <v>2</v>
      </c>
      <c r="AE273" s="101">
        <v>1</v>
      </c>
      <c r="AF273" s="101"/>
      <c r="AG273" s="101"/>
      <c r="AH273" s="101"/>
      <c r="AI273" s="109">
        <v>1</v>
      </c>
      <c r="AJ273" s="109" t="s">
        <v>4450</v>
      </c>
      <c r="AK273" s="109" t="s">
        <v>4450</v>
      </c>
      <c r="AL273" s="109" t="s">
        <v>4450</v>
      </c>
      <c r="AM273" s="9" t="s">
        <v>4201</v>
      </c>
      <c r="AN273" s="9"/>
      <c r="AO273" s="9"/>
      <c r="AP273" s="9"/>
      <c r="AQ273" s="2">
        <v>3.4000000000000002E-3</v>
      </c>
      <c r="AR273" s="110">
        <v>1</v>
      </c>
      <c r="AS273" s="110" t="s">
        <v>4450</v>
      </c>
      <c r="AT273" s="110" t="s">
        <v>4450</v>
      </c>
      <c r="AU273" s="110" t="s">
        <v>4450</v>
      </c>
      <c r="AV273" s="110">
        <v>0.5</v>
      </c>
      <c r="AW273" s="110" t="s">
        <v>4450</v>
      </c>
      <c r="AX273" s="110" t="s">
        <v>4450</v>
      </c>
      <c r="AY273" s="110" t="s">
        <v>4450</v>
      </c>
      <c r="AZ273" s="8">
        <v>3.4000000000000002E-3</v>
      </c>
      <c r="BA273" s="8" t="s">
        <v>4450</v>
      </c>
      <c r="BB273" s="8" t="s">
        <v>4450</v>
      </c>
      <c r="BC273" s="8" t="s">
        <v>4450</v>
      </c>
      <c r="BD273" s="8">
        <v>3.4000000000000002E-3</v>
      </c>
      <c r="BE273" s="8">
        <v>3.4000000000000002E-3</v>
      </c>
      <c r="BF273" s="8" t="s">
        <v>4450</v>
      </c>
      <c r="BG273" s="8" t="s">
        <v>4450</v>
      </c>
      <c r="BJ273" s="8">
        <v>0.04</v>
      </c>
      <c r="BK273" s="8">
        <v>0.5</v>
      </c>
      <c r="BL273" s="8">
        <v>0.85</v>
      </c>
      <c r="BM273" s="8">
        <v>3.4000000000000002E-3</v>
      </c>
      <c r="BN273" s="23">
        <f t="shared" si="270"/>
        <v>0.04</v>
      </c>
      <c r="BO273" s="23">
        <f t="shared" ref="BO273:BQ273" si="279">BK273*BN273</f>
        <v>0.02</v>
      </c>
      <c r="BP273" s="23">
        <f t="shared" si="279"/>
        <v>1.7000000000000001E-2</v>
      </c>
      <c r="BQ273" s="23">
        <f t="shared" si="279"/>
        <v>5.7800000000000009E-5</v>
      </c>
    </row>
    <row r="274" spans="1:69" ht="40" x14ac:dyDescent="0.35">
      <c r="A274" s="102" t="s">
        <v>19</v>
      </c>
      <c r="B274" s="86">
        <v>44</v>
      </c>
      <c r="C274" s="86" t="s">
        <v>4808</v>
      </c>
      <c r="D274" s="2" t="s">
        <v>1782</v>
      </c>
      <c r="E274" s="2" t="s">
        <v>1820</v>
      </c>
      <c r="F274" s="247"/>
      <c r="G274" s="71" t="s">
        <v>1878</v>
      </c>
      <c r="H274" s="71" t="s">
        <v>2016</v>
      </c>
      <c r="I274" s="71" t="s">
        <v>2017</v>
      </c>
      <c r="J274" s="71">
        <v>0.2</v>
      </c>
      <c r="K274" s="71">
        <v>3</v>
      </c>
      <c r="L274" s="101">
        <v>0</v>
      </c>
      <c r="M274" s="101">
        <v>1</v>
      </c>
      <c r="N274" s="120" t="str">
        <f t="shared" si="268"/>
        <v/>
      </c>
      <c r="O274" s="120">
        <f t="shared" si="269"/>
        <v>0.33333333333333331</v>
      </c>
      <c r="P274" s="71" t="s">
        <v>2018</v>
      </c>
      <c r="Q274" s="71" t="s">
        <v>2012</v>
      </c>
      <c r="R274" s="71"/>
      <c r="S274" s="71"/>
      <c r="T274" s="71"/>
      <c r="U274" s="71"/>
      <c r="V274" s="71"/>
      <c r="W274" s="101">
        <v>0</v>
      </c>
      <c r="X274" s="101">
        <v>3</v>
      </c>
      <c r="Y274" s="101">
        <v>0</v>
      </c>
      <c r="Z274" s="101">
        <v>0</v>
      </c>
      <c r="AA274" s="101">
        <v>0</v>
      </c>
      <c r="AB274" s="101">
        <v>3</v>
      </c>
      <c r="AC274" s="101">
        <v>3</v>
      </c>
      <c r="AD274" s="101">
        <v>3</v>
      </c>
      <c r="AE274" s="101">
        <v>1</v>
      </c>
      <c r="AF274" s="101"/>
      <c r="AG274" s="101"/>
      <c r="AH274" s="101"/>
      <c r="AI274" s="109">
        <v>1</v>
      </c>
      <c r="AJ274" s="109" t="s">
        <v>4450</v>
      </c>
      <c r="AK274" s="109" t="s">
        <v>4450</v>
      </c>
      <c r="AL274" s="109" t="s">
        <v>4450</v>
      </c>
      <c r="AM274" s="9" t="s">
        <v>4202</v>
      </c>
      <c r="AN274" s="9"/>
      <c r="AO274" s="9"/>
      <c r="AP274" s="9"/>
      <c r="AQ274" s="2" t="s">
        <v>4450</v>
      </c>
      <c r="AR274" s="110" t="s">
        <v>4450</v>
      </c>
      <c r="AS274" s="110" t="s">
        <v>4450</v>
      </c>
      <c r="AT274" s="110" t="s">
        <v>4450</v>
      </c>
      <c r="AU274" s="110" t="s">
        <v>4450</v>
      </c>
      <c r="AV274" s="110">
        <v>0.33333333333333331</v>
      </c>
      <c r="AW274" s="110" t="s">
        <v>4450</v>
      </c>
      <c r="AX274" s="110" t="s">
        <v>4450</v>
      </c>
      <c r="AY274" s="110" t="s">
        <v>4450</v>
      </c>
      <c r="AZ274" s="8" t="s">
        <v>4450</v>
      </c>
      <c r="BA274" s="8" t="s">
        <v>4450</v>
      </c>
      <c r="BB274" s="8" t="s">
        <v>4450</v>
      </c>
      <c r="BC274" s="8" t="s">
        <v>4450</v>
      </c>
      <c r="BD274" s="8" t="s">
        <v>4450</v>
      </c>
      <c r="BE274" s="8">
        <v>3.4000000000000002E-3</v>
      </c>
      <c r="BF274" s="8" t="s">
        <v>4450</v>
      </c>
      <c r="BG274" s="8" t="s">
        <v>4450</v>
      </c>
      <c r="BJ274" s="8">
        <v>0.04</v>
      </c>
      <c r="BK274" s="8">
        <v>0.5</v>
      </c>
      <c r="BL274" s="8">
        <v>0.85</v>
      </c>
      <c r="BM274" s="8">
        <v>3.4000000000000002E-3</v>
      </c>
      <c r="BN274" s="23">
        <f t="shared" si="270"/>
        <v>0.04</v>
      </c>
      <c r="BO274" s="23">
        <f t="shared" ref="BO274:BQ274" si="280">BK274*BN274</f>
        <v>0.02</v>
      </c>
      <c r="BP274" s="23">
        <f t="shared" si="280"/>
        <v>1.7000000000000001E-2</v>
      </c>
      <c r="BQ274" s="23">
        <f t="shared" si="280"/>
        <v>5.7800000000000009E-5</v>
      </c>
    </row>
    <row r="275" spans="1:69" ht="20" x14ac:dyDescent="0.35">
      <c r="A275" s="102" t="s">
        <v>19</v>
      </c>
      <c r="B275" s="86">
        <v>45</v>
      </c>
      <c r="C275" s="86" t="s">
        <v>4809</v>
      </c>
      <c r="D275" s="2" t="s">
        <v>1782</v>
      </c>
      <c r="E275" s="2" t="s">
        <v>1820</v>
      </c>
      <c r="F275" s="247"/>
      <c r="G275" s="71" t="s">
        <v>1878</v>
      </c>
      <c r="H275" s="71" t="s">
        <v>2019</v>
      </c>
      <c r="I275" s="71" t="s">
        <v>2020</v>
      </c>
      <c r="J275" s="71">
        <v>0.4</v>
      </c>
      <c r="K275" s="71">
        <v>5</v>
      </c>
      <c r="L275" s="101">
        <v>0</v>
      </c>
      <c r="M275" s="101">
        <v>0</v>
      </c>
      <c r="N275" s="120" t="str">
        <f t="shared" si="268"/>
        <v/>
      </c>
      <c r="O275" s="120">
        <f t="shared" si="269"/>
        <v>0</v>
      </c>
      <c r="P275" s="71" t="s">
        <v>2021</v>
      </c>
      <c r="Q275" s="71" t="s">
        <v>2012</v>
      </c>
      <c r="R275" s="71"/>
      <c r="S275" s="71"/>
      <c r="T275" s="71"/>
      <c r="U275" s="71"/>
      <c r="V275" s="71"/>
      <c r="W275" s="101">
        <v>0</v>
      </c>
      <c r="X275" s="101">
        <v>0</v>
      </c>
      <c r="Y275" s="101">
        <v>2</v>
      </c>
      <c r="Z275" s="101">
        <v>3</v>
      </c>
      <c r="AA275" s="101">
        <v>0</v>
      </c>
      <c r="AB275" s="101">
        <v>0</v>
      </c>
      <c r="AC275" s="101">
        <v>2</v>
      </c>
      <c r="AD275" s="101">
        <v>5</v>
      </c>
      <c r="AE275" s="101">
        <v>0</v>
      </c>
      <c r="AF275" s="101"/>
      <c r="AG275" s="101"/>
      <c r="AH275" s="101"/>
      <c r="AI275" s="109">
        <v>0</v>
      </c>
      <c r="AJ275" s="109" t="s">
        <v>4450</v>
      </c>
      <c r="AK275" s="109" t="s">
        <v>4450</v>
      </c>
      <c r="AL275" s="109" t="s">
        <v>4450</v>
      </c>
      <c r="AM275" s="9" t="s">
        <v>3850</v>
      </c>
      <c r="AN275" s="9"/>
      <c r="AO275" s="9"/>
      <c r="AP275" s="9"/>
      <c r="AQ275" s="2" t="s">
        <v>4450</v>
      </c>
      <c r="AR275" s="110" t="s">
        <v>4450</v>
      </c>
      <c r="AS275" s="110" t="s">
        <v>4450</v>
      </c>
      <c r="AT275" s="110" t="s">
        <v>4450</v>
      </c>
      <c r="AU275" s="110" t="s">
        <v>4450</v>
      </c>
      <c r="AV275" s="110">
        <v>0</v>
      </c>
      <c r="AW275" s="110" t="s">
        <v>4450</v>
      </c>
      <c r="AX275" s="110" t="s">
        <v>4450</v>
      </c>
      <c r="AY275" s="110" t="s">
        <v>4450</v>
      </c>
      <c r="AZ275" s="8" t="s">
        <v>4450</v>
      </c>
      <c r="BA275" s="8" t="s">
        <v>4450</v>
      </c>
      <c r="BB275" s="8" t="s">
        <v>4450</v>
      </c>
      <c r="BC275" s="8" t="s">
        <v>4450</v>
      </c>
      <c r="BD275" s="8" t="s">
        <v>4450</v>
      </c>
      <c r="BE275" s="8" t="s">
        <v>4450</v>
      </c>
      <c r="BF275" s="8">
        <v>6.8000000000000005E-3</v>
      </c>
      <c r="BG275" s="8">
        <v>6.8000000000000005E-3</v>
      </c>
      <c r="BJ275" s="8">
        <v>0.04</v>
      </c>
      <c r="BK275" s="8">
        <v>0.5</v>
      </c>
      <c r="BL275" s="8">
        <v>0.85</v>
      </c>
      <c r="BM275" s="8">
        <v>6.8000000000000005E-3</v>
      </c>
      <c r="BN275" s="23">
        <f t="shared" si="270"/>
        <v>0.04</v>
      </c>
      <c r="BO275" s="23">
        <f t="shared" ref="BO275:BQ275" si="281">BK275*BN275</f>
        <v>0.02</v>
      </c>
      <c r="BP275" s="23">
        <f t="shared" si="281"/>
        <v>1.7000000000000001E-2</v>
      </c>
      <c r="BQ275" s="23">
        <f t="shared" si="281"/>
        <v>1.1560000000000002E-4</v>
      </c>
    </row>
    <row r="276" spans="1:69" ht="20" x14ac:dyDescent="0.35">
      <c r="A276" s="102" t="s">
        <v>19</v>
      </c>
      <c r="B276" s="86">
        <v>46</v>
      </c>
      <c r="C276" s="86" t="s">
        <v>4810</v>
      </c>
      <c r="D276" s="2" t="s">
        <v>1782</v>
      </c>
      <c r="E276" s="2" t="s">
        <v>1820</v>
      </c>
      <c r="F276" s="247"/>
      <c r="G276" s="71" t="s">
        <v>1879</v>
      </c>
      <c r="H276" s="71" t="s">
        <v>2022</v>
      </c>
      <c r="I276" s="71" t="s">
        <v>2023</v>
      </c>
      <c r="J276" s="71">
        <v>0.4</v>
      </c>
      <c r="K276" s="71">
        <v>3</v>
      </c>
      <c r="L276" s="101">
        <v>0</v>
      </c>
      <c r="M276" s="101">
        <v>0</v>
      </c>
      <c r="N276" s="120" t="str">
        <f t="shared" si="268"/>
        <v/>
      </c>
      <c r="O276" s="120">
        <f t="shared" si="269"/>
        <v>0</v>
      </c>
      <c r="P276" s="71" t="s">
        <v>2018</v>
      </c>
      <c r="Q276" s="71" t="s">
        <v>2012</v>
      </c>
      <c r="R276" s="71"/>
      <c r="S276" s="71"/>
      <c r="T276" s="71"/>
      <c r="U276" s="71"/>
      <c r="V276" s="71"/>
      <c r="W276" s="101">
        <v>0</v>
      </c>
      <c r="X276" s="101">
        <v>3</v>
      </c>
      <c r="Y276" s="101">
        <v>0</v>
      </c>
      <c r="Z276" s="101">
        <v>0</v>
      </c>
      <c r="AA276" s="101">
        <v>0</v>
      </c>
      <c r="AB276" s="101">
        <v>3</v>
      </c>
      <c r="AC276" s="101">
        <v>3</v>
      </c>
      <c r="AD276" s="101">
        <v>3</v>
      </c>
      <c r="AE276" s="101">
        <v>0</v>
      </c>
      <c r="AF276" s="101"/>
      <c r="AG276" s="101"/>
      <c r="AH276" s="101"/>
      <c r="AI276" s="109">
        <v>0</v>
      </c>
      <c r="AJ276" s="109" t="s">
        <v>4450</v>
      </c>
      <c r="AK276" s="109" t="s">
        <v>4450</v>
      </c>
      <c r="AL276" s="109" t="s">
        <v>4450</v>
      </c>
      <c r="AM276" s="9" t="s">
        <v>3850</v>
      </c>
      <c r="AN276" s="9"/>
      <c r="AO276" s="9"/>
      <c r="AP276" s="9"/>
      <c r="AQ276" s="2" t="s">
        <v>4450</v>
      </c>
      <c r="AR276" s="110" t="s">
        <v>4450</v>
      </c>
      <c r="AS276" s="110" t="s">
        <v>4450</v>
      </c>
      <c r="AT276" s="110" t="s">
        <v>4450</v>
      </c>
      <c r="AU276" s="110" t="s">
        <v>4450</v>
      </c>
      <c r="AV276" s="110">
        <v>0</v>
      </c>
      <c r="AW276" s="110" t="s">
        <v>4450</v>
      </c>
      <c r="AX276" s="110" t="s">
        <v>4450</v>
      </c>
      <c r="AY276" s="110" t="s">
        <v>4450</v>
      </c>
      <c r="AZ276" s="8" t="s">
        <v>4450</v>
      </c>
      <c r="BA276" s="8" t="s">
        <v>4450</v>
      </c>
      <c r="BB276" s="8" t="s">
        <v>4450</v>
      </c>
      <c r="BC276" s="8" t="s">
        <v>4450</v>
      </c>
      <c r="BD276" s="8" t="s">
        <v>4450</v>
      </c>
      <c r="BE276" s="8">
        <v>1.1999999999999999E-3</v>
      </c>
      <c r="BF276" s="8" t="s">
        <v>4450</v>
      </c>
      <c r="BG276" s="8" t="s">
        <v>4450</v>
      </c>
      <c r="BJ276" s="8">
        <v>0.04</v>
      </c>
      <c r="BK276" s="8">
        <v>0.5</v>
      </c>
      <c r="BL276" s="8">
        <v>0.15</v>
      </c>
      <c r="BM276" s="8">
        <v>1.1999999999999999E-3</v>
      </c>
      <c r="BN276" s="23">
        <f t="shared" si="270"/>
        <v>0.04</v>
      </c>
      <c r="BO276" s="23">
        <f t="shared" ref="BO276:BQ276" si="282">BK276*BN276</f>
        <v>0.02</v>
      </c>
      <c r="BP276" s="23">
        <f t="shared" si="282"/>
        <v>3.0000000000000001E-3</v>
      </c>
      <c r="BQ276" s="23">
        <f t="shared" si="282"/>
        <v>3.5999999999999998E-6</v>
      </c>
    </row>
    <row r="277" spans="1:69" ht="20" x14ac:dyDescent="0.35">
      <c r="A277" s="102" t="s">
        <v>19</v>
      </c>
      <c r="B277" s="86">
        <v>47</v>
      </c>
      <c r="C277" s="86" t="s">
        <v>4811</v>
      </c>
      <c r="D277" s="2" t="s">
        <v>1782</v>
      </c>
      <c r="E277" s="2" t="s">
        <v>1820</v>
      </c>
      <c r="F277" s="247"/>
      <c r="G277" s="71" t="s">
        <v>1879</v>
      </c>
      <c r="H277" s="71" t="s">
        <v>2024</v>
      </c>
      <c r="I277" s="71" t="s">
        <v>2025</v>
      </c>
      <c r="J277" s="71">
        <v>0.6</v>
      </c>
      <c r="K277" s="71">
        <v>2</v>
      </c>
      <c r="L277" s="101">
        <v>0</v>
      </c>
      <c r="M277" s="101">
        <v>0</v>
      </c>
      <c r="N277" s="120" t="str">
        <f t="shared" si="268"/>
        <v/>
      </c>
      <c r="O277" s="120">
        <f t="shared" si="269"/>
        <v>0</v>
      </c>
      <c r="P277" s="71" t="s">
        <v>2021</v>
      </c>
      <c r="Q277" s="71" t="s">
        <v>2012</v>
      </c>
      <c r="R277" s="71"/>
      <c r="S277" s="71"/>
      <c r="T277" s="71"/>
      <c r="U277" s="71"/>
      <c r="V277" s="71"/>
      <c r="W277" s="101">
        <v>0</v>
      </c>
      <c r="X277" s="101">
        <v>0</v>
      </c>
      <c r="Y277" s="101">
        <v>2</v>
      </c>
      <c r="Z277" s="101">
        <v>0</v>
      </c>
      <c r="AA277" s="101">
        <v>0</v>
      </c>
      <c r="AB277" s="101">
        <v>0</v>
      </c>
      <c r="AC277" s="101">
        <v>2</v>
      </c>
      <c r="AD277" s="101">
        <v>2</v>
      </c>
      <c r="AE277" s="101">
        <v>0</v>
      </c>
      <c r="AF277" s="101"/>
      <c r="AG277" s="101"/>
      <c r="AH277" s="101"/>
      <c r="AI277" s="109">
        <v>0</v>
      </c>
      <c r="AJ277" s="109" t="s">
        <v>4450</v>
      </c>
      <c r="AK277" s="109" t="s">
        <v>4450</v>
      </c>
      <c r="AL277" s="109" t="s">
        <v>4450</v>
      </c>
      <c r="AM277" s="9" t="s">
        <v>3850</v>
      </c>
      <c r="AN277" s="9"/>
      <c r="AO277" s="9"/>
      <c r="AP277" s="9"/>
      <c r="AQ277" s="2" t="s">
        <v>4450</v>
      </c>
      <c r="AR277" s="110" t="s">
        <v>4450</v>
      </c>
      <c r="AS277" s="110" t="s">
        <v>4450</v>
      </c>
      <c r="AT277" s="110" t="s">
        <v>4450</v>
      </c>
      <c r="AU277" s="110" t="s">
        <v>4450</v>
      </c>
      <c r="AV277" s="110">
        <v>0</v>
      </c>
      <c r="AW277" s="110" t="s">
        <v>4450</v>
      </c>
      <c r="AX277" s="110" t="s">
        <v>4450</v>
      </c>
      <c r="AY277" s="110" t="s">
        <v>4450</v>
      </c>
      <c r="AZ277" s="8" t="s">
        <v>4450</v>
      </c>
      <c r="BA277" s="8" t="s">
        <v>4450</v>
      </c>
      <c r="BB277" s="8" t="s">
        <v>4450</v>
      </c>
      <c r="BC277" s="8" t="s">
        <v>4450</v>
      </c>
      <c r="BD277" s="8" t="s">
        <v>4450</v>
      </c>
      <c r="BE277" s="8" t="s">
        <v>4450</v>
      </c>
      <c r="BF277" s="8">
        <v>1.8E-3</v>
      </c>
      <c r="BG277" s="8" t="s">
        <v>4450</v>
      </c>
      <c r="BJ277" s="8">
        <v>0.04</v>
      </c>
      <c r="BK277" s="8">
        <v>0.5</v>
      </c>
      <c r="BL277" s="8">
        <v>0.15</v>
      </c>
      <c r="BM277" s="8">
        <v>1.8E-3</v>
      </c>
      <c r="BN277" s="23">
        <f t="shared" si="270"/>
        <v>0.04</v>
      </c>
      <c r="BO277" s="23">
        <f t="shared" ref="BO277:BQ277" si="283">BK277*BN277</f>
        <v>0.02</v>
      </c>
      <c r="BP277" s="23">
        <f t="shared" si="283"/>
        <v>3.0000000000000001E-3</v>
      </c>
      <c r="BQ277" s="23">
        <f t="shared" si="283"/>
        <v>5.4E-6</v>
      </c>
    </row>
    <row r="278" spans="1:69" ht="20" x14ac:dyDescent="0.35">
      <c r="A278" s="102" t="s">
        <v>19</v>
      </c>
      <c r="B278" s="86">
        <v>48</v>
      </c>
      <c r="C278" s="86" t="s">
        <v>4812</v>
      </c>
      <c r="D278" s="2" t="s">
        <v>1782</v>
      </c>
      <c r="E278" s="2" t="s">
        <v>1822</v>
      </c>
      <c r="F278" s="247"/>
      <c r="G278" s="71" t="s">
        <v>1880</v>
      </c>
      <c r="H278" s="71" t="s">
        <v>2026</v>
      </c>
      <c r="I278" s="71" t="s">
        <v>2027</v>
      </c>
      <c r="J278" s="71">
        <v>0.2</v>
      </c>
      <c r="K278" s="71">
        <v>2</v>
      </c>
      <c r="L278" s="101">
        <v>2</v>
      </c>
      <c r="M278" s="101">
        <v>2</v>
      </c>
      <c r="N278" s="120">
        <f t="shared" si="268"/>
        <v>1</v>
      </c>
      <c r="O278" s="120">
        <f t="shared" si="269"/>
        <v>1</v>
      </c>
      <c r="P278" s="71" t="s">
        <v>2011</v>
      </c>
      <c r="Q278" s="71" t="s">
        <v>2012</v>
      </c>
      <c r="R278" s="71"/>
      <c r="S278" s="71"/>
      <c r="T278" s="71"/>
      <c r="U278" s="71"/>
      <c r="V278" s="71"/>
      <c r="W278" s="101">
        <v>2</v>
      </c>
      <c r="X278" s="101">
        <v>0</v>
      </c>
      <c r="Y278" s="101">
        <v>0</v>
      </c>
      <c r="Z278" s="101">
        <v>0</v>
      </c>
      <c r="AA278" s="101">
        <v>2</v>
      </c>
      <c r="AB278" s="101">
        <v>2</v>
      </c>
      <c r="AC278" s="101">
        <v>2</v>
      </c>
      <c r="AD278" s="101">
        <v>2</v>
      </c>
      <c r="AE278" s="101">
        <v>2</v>
      </c>
      <c r="AF278" s="101"/>
      <c r="AG278" s="101"/>
      <c r="AH278" s="101"/>
      <c r="AI278" s="109">
        <v>2</v>
      </c>
      <c r="AJ278" s="109" t="s">
        <v>4450</v>
      </c>
      <c r="AK278" s="109" t="s">
        <v>4450</v>
      </c>
      <c r="AL278" s="109" t="s">
        <v>4450</v>
      </c>
      <c r="AM278" s="9" t="s">
        <v>4200</v>
      </c>
      <c r="AN278" s="9"/>
      <c r="AO278" s="9"/>
      <c r="AP278" s="9"/>
      <c r="AQ278" s="2">
        <v>2.4399999999999999E-3</v>
      </c>
      <c r="AR278" s="110">
        <v>1</v>
      </c>
      <c r="AS278" s="110" t="s">
        <v>4450</v>
      </c>
      <c r="AT278" s="110" t="s">
        <v>4450</v>
      </c>
      <c r="AU278" s="110" t="s">
        <v>4450</v>
      </c>
      <c r="AV278" s="110">
        <v>1</v>
      </c>
      <c r="AW278" s="110" t="s">
        <v>4450</v>
      </c>
      <c r="AX278" s="110" t="s">
        <v>4450</v>
      </c>
      <c r="AY278" s="110" t="s">
        <v>4450</v>
      </c>
      <c r="AZ278" s="8">
        <v>2.4399999999999999E-3</v>
      </c>
      <c r="BA278" s="8" t="s">
        <v>4450</v>
      </c>
      <c r="BB278" s="8" t="s">
        <v>4450</v>
      </c>
      <c r="BC278" s="8" t="s">
        <v>4450</v>
      </c>
      <c r="BD278" s="8">
        <v>2.4399999999999999E-3</v>
      </c>
      <c r="BE278" s="8" t="s">
        <v>4450</v>
      </c>
      <c r="BF278" s="8" t="s">
        <v>4450</v>
      </c>
      <c r="BG278" s="8" t="s">
        <v>4450</v>
      </c>
      <c r="BJ278" s="8">
        <v>0.04</v>
      </c>
      <c r="BK278" s="8">
        <v>0.5</v>
      </c>
      <c r="BL278" s="8">
        <v>0.61</v>
      </c>
      <c r="BM278" s="8">
        <v>2.4399999999999999E-3</v>
      </c>
      <c r="BN278" s="23">
        <f t="shared" si="270"/>
        <v>0.04</v>
      </c>
      <c r="BO278" s="23">
        <f t="shared" ref="BO278:BQ278" si="284">BK278*BN278</f>
        <v>0.02</v>
      </c>
      <c r="BP278" s="23">
        <f t="shared" si="284"/>
        <v>1.2200000000000001E-2</v>
      </c>
      <c r="BQ278" s="23">
        <f t="shared" si="284"/>
        <v>2.9768E-5</v>
      </c>
    </row>
    <row r="279" spans="1:69" ht="30" x14ac:dyDescent="0.35">
      <c r="A279" s="102" t="s">
        <v>19</v>
      </c>
      <c r="B279" s="86">
        <v>49</v>
      </c>
      <c r="C279" s="86" t="s">
        <v>4813</v>
      </c>
      <c r="D279" s="2" t="s">
        <v>1782</v>
      </c>
      <c r="E279" s="2" t="s">
        <v>1822</v>
      </c>
      <c r="F279" s="247"/>
      <c r="G279" s="71" t="s">
        <v>1880</v>
      </c>
      <c r="H279" s="71" t="s">
        <v>2028</v>
      </c>
      <c r="I279" s="71" t="s">
        <v>2014</v>
      </c>
      <c r="J279" s="71">
        <v>0.2</v>
      </c>
      <c r="K279" s="71">
        <v>2</v>
      </c>
      <c r="L279" s="101">
        <v>1</v>
      </c>
      <c r="M279" s="101">
        <v>1</v>
      </c>
      <c r="N279" s="120">
        <f t="shared" si="268"/>
        <v>1</v>
      </c>
      <c r="O279" s="120">
        <f t="shared" si="269"/>
        <v>0.5</v>
      </c>
      <c r="P279" s="71" t="s">
        <v>2015</v>
      </c>
      <c r="Q279" s="71" t="s">
        <v>2012</v>
      </c>
      <c r="R279" s="71"/>
      <c r="S279" s="71"/>
      <c r="T279" s="71"/>
      <c r="U279" s="71"/>
      <c r="V279" s="71"/>
      <c r="W279" s="101">
        <v>1</v>
      </c>
      <c r="X279" s="101">
        <v>1</v>
      </c>
      <c r="Y279" s="101">
        <v>0</v>
      </c>
      <c r="Z279" s="101">
        <v>0</v>
      </c>
      <c r="AA279" s="101">
        <v>1</v>
      </c>
      <c r="AB279" s="101">
        <v>2</v>
      </c>
      <c r="AC279" s="101">
        <v>2</v>
      </c>
      <c r="AD279" s="101">
        <v>2</v>
      </c>
      <c r="AE279" s="101">
        <v>1</v>
      </c>
      <c r="AF279" s="101"/>
      <c r="AG279" s="101"/>
      <c r="AH279" s="101"/>
      <c r="AI279" s="109">
        <v>1</v>
      </c>
      <c r="AJ279" s="109" t="s">
        <v>4450</v>
      </c>
      <c r="AK279" s="109" t="s">
        <v>4450</v>
      </c>
      <c r="AL279" s="109" t="s">
        <v>4450</v>
      </c>
      <c r="AM279" s="9" t="s">
        <v>4201</v>
      </c>
      <c r="AN279" s="9"/>
      <c r="AO279" s="9"/>
      <c r="AP279" s="9"/>
      <c r="AQ279" s="2">
        <v>2.4399999999999999E-3</v>
      </c>
      <c r="AR279" s="110">
        <v>1</v>
      </c>
      <c r="AS279" s="110" t="s">
        <v>4450</v>
      </c>
      <c r="AT279" s="110" t="s">
        <v>4450</v>
      </c>
      <c r="AU279" s="110" t="s">
        <v>4450</v>
      </c>
      <c r="AV279" s="110">
        <v>0.5</v>
      </c>
      <c r="AW279" s="110" t="s">
        <v>4450</v>
      </c>
      <c r="AX279" s="110" t="s">
        <v>4450</v>
      </c>
      <c r="AY279" s="110" t="s">
        <v>4450</v>
      </c>
      <c r="AZ279" s="8">
        <v>2.4399999999999999E-3</v>
      </c>
      <c r="BA279" s="8" t="s">
        <v>4450</v>
      </c>
      <c r="BB279" s="8" t="s">
        <v>4450</v>
      </c>
      <c r="BC279" s="8" t="s">
        <v>4450</v>
      </c>
      <c r="BD279" s="8">
        <v>2.4399999999999999E-3</v>
      </c>
      <c r="BE279" s="8">
        <v>2.4399999999999999E-3</v>
      </c>
      <c r="BF279" s="8" t="s">
        <v>4450</v>
      </c>
      <c r="BG279" s="8" t="s">
        <v>4450</v>
      </c>
      <c r="BJ279" s="8">
        <v>0.04</v>
      </c>
      <c r="BK279" s="8">
        <v>0.5</v>
      </c>
      <c r="BL279" s="8">
        <v>0.61</v>
      </c>
      <c r="BM279" s="8">
        <v>2.4399999999999999E-3</v>
      </c>
      <c r="BN279" s="23">
        <f t="shared" si="270"/>
        <v>0.04</v>
      </c>
      <c r="BO279" s="23">
        <f t="shared" ref="BO279:BQ279" si="285">BK279*BN279</f>
        <v>0.02</v>
      </c>
      <c r="BP279" s="23">
        <f t="shared" si="285"/>
        <v>1.2200000000000001E-2</v>
      </c>
      <c r="BQ279" s="23">
        <f t="shared" si="285"/>
        <v>2.9768E-5</v>
      </c>
    </row>
    <row r="280" spans="1:69" ht="40" x14ac:dyDescent="0.35">
      <c r="A280" s="102" t="s">
        <v>19</v>
      </c>
      <c r="B280" s="86">
        <v>50</v>
      </c>
      <c r="C280" s="86" t="s">
        <v>4814</v>
      </c>
      <c r="D280" s="2" t="s">
        <v>1782</v>
      </c>
      <c r="E280" s="2" t="s">
        <v>1822</v>
      </c>
      <c r="F280" s="247"/>
      <c r="G280" s="71" t="s">
        <v>1880</v>
      </c>
      <c r="H280" s="71" t="s">
        <v>2029</v>
      </c>
      <c r="I280" s="71" t="s">
        <v>2017</v>
      </c>
      <c r="J280" s="71">
        <v>0.2</v>
      </c>
      <c r="K280" s="71">
        <v>3</v>
      </c>
      <c r="L280" s="101">
        <v>0</v>
      </c>
      <c r="M280" s="101">
        <v>1</v>
      </c>
      <c r="N280" s="120" t="str">
        <f t="shared" si="268"/>
        <v/>
      </c>
      <c r="O280" s="120">
        <f t="shared" si="269"/>
        <v>0.33333333333333331</v>
      </c>
      <c r="P280" s="71" t="s">
        <v>2018</v>
      </c>
      <c r="Q280" s="71" t="s">
        <v>2012</v>
      </c>
      <c r="R280" s="71"/>
      <c r="S280" s="71"/>
      <c r="T280" s="71"/>
      <c r="U280" s="71"/>
      <c r="V280" s="71"/>
      <c r="W280" s="101">
        <v>0</v>
      </c>
      <c r="X280" s="101">
        <v>3</v>
      </c>
      <c r="Y280" s="101">
        <v>0</v>
      </c>
      <c r="Z280" s="101">
        <v>0</v>
      </c>
      <c r="AA280" s="101">
        <v>0</v>
      </c>
      <c r="AB280" s="101">
        <v>3</v>
      </c>
      <c r="AC280" s="101">
        <v>3</v>
      </c>
      <c r="AD280" s="101">
        <v>3</v>
      </c>
      <c r="AE280" s="101">
        <v>1</v>
      </c>
      <c r="AF280" s="101"/>
      <c r="AG280" s="101"/>
      <c r="AH280" s="101"/>
      <c r="AI280" s="109">
        <v>1</v>
      </c>
      <c r="AJ280" s="109" t="s">
        <v>4450</v>
      </c>
      <c r="AK280" s="109" t="s">
        <v>4450</v>
      </c>
      <c r="AL280" s="109" t="s">
        <v>4450</v>
      </c>
      <c r="AM280" s="9" t="s">
        <v>4202</v>
      </c>
      <c r="AN280" s="9"/>
      <c r="AO280" s="9"/>
      <c r="AP280" s="9"/>
      <c r="AQ280" s="2" t="s">
        <v>4450</v>
      </c>
      <c r="AR280" s="110" t="s">
        <v>4450</v>
      </c>
      <c r="AS280" s="110" t="s">
        <v>4450</v>
      </c>
      <c r="AT280" s="110" t="s">
        <v>4450</v>
      </c>
      <c r="AU280" s="110" t="s">
        <v>4450</v>
      </c>
      <c r="AV280" s="110">
        <v>0.33333333333333331</v>
      </c>
      <c r="AW280" s="110" t="s">
        <v>4450</v>
      </c>
      <c r="AX280" s="110" t="s">
        <v>4450</v>
      </c>
      <c r="AY280" s="110" t="s">
        <v>4450</v>
      </c>
      <c r="AZ280" s="8" t="s">
        <v>4450</v>
      </c>
      <c r="BA280" s="8" t="s">
        <v>4450</v>
      </c>
      <c r="BB280" s="8" t="s">
        <v>4450</v>
      </c>
      <c r="BC280" s="8" t="s">
        <v>4450</v>
      </c>
      <c r="BD280" s="8" t="s">
        <v>4450</v>
      </c>
      <c r="BE280" s="8">
        <v>2.4399999999999999E-3</v>
      </c>
      <c r="BF280" s="8" t="s">
        <v>4450</v>
      </c>
      <c r="BG280" s="8" t="s">
        <v>4450</v>
      </c>
      <c r="BJ280" s="8">
        <v>0.04</v>
      </c>
      <c r="BK280" s="8">
        <v>0.5</v>
      </c>
      <c r="BL280" s="8">
        <v>0.61</v>
      </c>
      <c r="BM280" s="8">
        <v>2.4399999999999999E-3</v>
      </c>
      <c r="BN280" s="23">
        <f t="shared" si="270"/>
        <v>0.04</v>
      </c>
      <c r="BO280" s="23">
        <f t="shared" ref="BO280:BQ280" si="286">BK280*BN280</f>
        <v>0.02</v>
      </c>
      <c r="BP280" s="23">
        <f t="shared" si="286"/>
        <v>1.2200000000000001E-2</v>
      </c>
      <c r="BQ280" s="23">
        <f t="shared" si="286"/>
        <v>2.9768E-5</v>
      </c>
    </row>
    <row r="281" spans="1:69" ht="20" x14ac:dyDescent="0.35">
      <c r="A281" s="102" t="s">
        <v>19</v>
      </c>
      <c r="B281" s="86">
        <v>51</v>
      </c>
      <c r="C281" s="86" t="s">
        <v>4815</v>
      </c>
      <c r="D281" s="2" t="s">
        <v>1782</v>
      </c>
      <c r="E281" s="2" t="s">
        <v>1822</v>
      </c>
      <c r="F281" s="247"/>
      <c r="G281" s="71" t="s">
        <v>1880</v>
      </c>
      <c r="H281" s="71" t="s">
        <v>2030</v>
      </c>
      <c r="I281" s="71" t="s">
        <v>2031</v>
      </c>
      <c r="J281" s="71">
        <v>0.4</v>
      </c>
      <c r="K281" s="71">
        <v>5</v>
      </c>
      <c r="L281" s="101">
        <v>0</v>
      </c>
      <c r="M281" s="101">
        <v>0</v>
      </c>
      <c r="N281" s="120" t="str">
        <f t="shared" si="268"/>
        <v/>
      </c>
      <c r="O281" s="120">
        <f t="shared" si="269"/>
        <v>0</v>
      </c>
      <c r="P281" s="71" t="s">
        <v>2021</v>
      </c>
      <c r="Q281" s="71" t="s">
        <v>2012</v>
      </c>
      <c r="R281" s="71"/>
      <c r="S281" s="71"/>
      <c r="T281" s="71"/>
      <c r="U281" s="71"/>
      <c r="V281" s="71"/>
      <c r="W281" s="101">
        <v>0</v>
      </c>
      <c r="X281" s="101">
        <v>0</v>
      </c>
      <c r="Y281" s="101">
        <v>2</v>
      </c>
      <c r="Z281" s="101">
        <v>3</v>
      </c>
      <c r="AA281" s="101">
        <v>0</v>
      </c>
      <c r="AB281" s="101">
        <v>0</v>
      </c>
      <c r="AC281" s="101">
        <v>2</v>
      </c>
      <c r="AD281" s="101">
        <v>5</v>
      </c>
      <c r="AE281" s="101">
        <v>0</v>
      </c>
      <c r="AF281" s="101"/>
      <c r="AG281" s="101"/>
      <c r="AH281" s="101"/>
      <c r="AI281" s="109">
        <v>0</v>
      </c>
      <c r="AJ281" s="109" t="s">
        <v>4450</v>
      </c>
      <c r="AK281" s="109" t="s">
        <v>4450</v>
      </c>
      <c r="AL281" s="109" t="s">
        <v>4450</v>
      </c>
      <c r="AM281" s="9" t="s">
        <v>3850</v>
      </c>
      <c r="AN281" s="9"/>
      <c r="AO281" s="9"/>
      <c r="AP281" s="9"/>
      <c r="AQ281" s="2" t="s">
        <v>4450</v>
      </c>
      <c r="AR281" s="110" t="s">
        <v>4450</v>
      </c>
      <c r="AS281" s="110" t="s">
        <v>4450</v>
      </c>
      <c r="AT281" s="110" t="s">
        <v>4450</v>
      </c>
      <c r="AU281" s="110" t="s">
        <v>4450</v>
      </c>
      <c r="AV281" s="110">
        <v>0</v>
      </c>
      <c r="AW281" s="110" t="s">
        <v>4450</v>
      </c>
      <c r="AX281" s="110" t="s">
        <v>4450</v>
      </c>
      <c r="AY281" s="110" t="s">
        <v>4450</v>
      </c>
      <c r="AZ281" s="8" t="s">
        <v>4450</v>
      </c>
      <c r="BA281" s="8" t="s">
        <v>4450</v>
      </c>
      <c r="BB281" s="8" t="s">
        <v>4450</v>
      </c>
      <c r="BC281" s="8" t="s">
        <v>4450</v>
      </c>
      <c r="BD281" s="8" t="s">
        <v>4450</v>
      </c>
      <c r="BE281" s="8" t="s">
        <v>4450</v>
      </c>
      <c r="BF281" s="8">
        <v>4.8799999999999998E-3</v>
      </c>
      <c r="BG281" s="8">
        <v>4.8799999999999998E-3</v>
      </c>
      <c r="BJ281" s="8">
        <v>0.04</v>
      </c>
      <c r="BK281" s="8">
        <v>0.5</v>
      </c>
      <c r="BL281" s="8">
        <v>0.61</v>
      </c>
      <c r="BM281" s="8">
        <v>4.8799999999999998E-3</v>
      </c>
      <c r="BN281" s="23">
        <f t="shared" si="270"/>
        <v>0.04</v>
      </c>
      <c r="BO281" s="23">
        <f t="shared" ref="BO281:BQ281" si="287">BK281*BN281</f>
        <v>0.02</v>
      </c>
      <c r="BP281" s="23">
        <f t="shared" si="287"/>
        <v>1.2200000000000001E-2</v>
      </c>
      <c r="BQ281" s="23">
        <f t="shared" si="287"/>
        <v>5.9536000000000001E-5</v>
      </c>
    </row>
    <row r="282" spans="1:69" ht="20" x14ac:dyDescent="0.35">
      <c r="A282" s="102" t="s">
        <v>19</v>
      </c>
      <c r="B282" s="86">
        <v>52</v>
      </c>
      <c r="C282" s="86" t="s">
        <v>4816</v>
      </c>
      <c r="D282" s="2" t="s">
        <v>1782</v>
      </c>
      <c r="E282" s="2" t="s">
        <v>1822</v>
      </c>
      <c r="F282" s="247"/>
      <c r="G282" s="71" t="s">
        <v>1882</v>
      </c>
      <c r="H282" s="71" t="s">
        <v>2032</v>
      </c>
      <c r="I282" s="71" t="s">
        <v>2033</v>
      </c>
      <c r="J282" s="71">
        <v>0.5</v>
      </c>
      <c r="K282" s="71">
        <v>12</v>
      </c>
      <c r="L282" s="101">
        <v>3</v>
      </c>
      <c r="M282" s="101">
        <v>3</v>
      </c>
      <c r="N282" s="120">
        <f t="shared" si="268"/>
        <v>1</v>
      </c>
      <c r="O282" s="120">
        <f t="shared" si="269"/>
        <v>0.25</v>
      </c>
      <c r="P282" s="71" t="s">
        <v>2034</v>
      </c>
      <c r="Q282" s="71" t="s">
        <v>2012</v>
      </c>
      <c r="R282" s="71"/>
      <c r="S282" s="71"/>
      <c r="T282" s="71"/>
      <c r="U282" s="71"/>
      <c r="V282" s="71"/>
      <c r="W282" s="101">
        <v>3</v>
      </c>
      <c r="X282" s="101">
        <v>3</v>
      </c>
      <c r="Y282" s="101">
        <v>3</v>
      </c>
      <c r="Z282" s="101">
        <v>3</v>
      </c>
      <c r="AA282" s="101">
        <v>3</v>
      </c>
      <c r="AB282" s="101">
        <v>6</v>
      </c>
      <c r="AC282" s="101">
        <v>9</v>
      </c>
      <c r="AD282" s="101">
        <v>12</v>
      </c>
      <c r="AE282" s="101">
        <v>3</v>
      </c>
      <c r="AF282" s="101"/>
      <c r="AG282" s="101"/>
      <c r="AH282" s="101"/>
      <c r="AI282" s="109">
        <v>3</v>
      </c>
      <c r="AJ282" s="109" t="s">
        <v>4450</v>
      </c>
      <c r="AK282" s="109" t="s">
        <v>4450</v>
      </c>
      <c r="AL282" s="109" t="s">
        <v>4450</v>
      </c>
      <c r="AM282" s="9" t="s">
        <v>4203</v>
      </c>
      <c r="AN282" s="9"/>
      <c r="AO282" s="9"/>
      <c r="AP282" s="9"/>
      <c r="AQ282" s="2">
        <v>3.0000000000000001E-3</v>
      </c>
      <c r="AR282" s="110">
        <v>1</v>
      </c>
      <c r="AS282" s="110" t="s">
        <v>4450</v>
      </c>
      <c r="AT282" s="110" t="s">
        <v>4450</v>
      </c>
      <c r="AU282" s="110" t="s">
        <v>4450</v>
      </c>
      <c r="AV282" s="110">
        <v>0.25</v>
      </c>
      <c r="AW282" s="110" t="s">
        <v>4450</v>
      </c>
      <c r="AX282" s="110" t="s">
        <v>4450</v>
      </c>
      <c r="AY282" s="110" t="s">
        <v>4450</v>
      </c>
      <c r="AZ282" s="8">
        <v>3.0000000000000001E-3</v>
      </c>
      <c r="BA282" s="8" t="s">
        <v>4450</v>
      </c>
      <c r="BB282" s="8" t="s">
        <v>4450</v>
      </c>
      <c r="BC282" s="8" t="s">
        <v>4450</v>
      </c>
      <c r="BD282" s="8">
        <v>3.0000000000000001E-3</v>
      </c>
      <c r="BE282" s="8">
        <v>3.0000000000000001E-3</v>
      </c>
      <c r="BF282" s="8">
        <v>3.0000000000000001E-3</v>
      </c>
      <c r="BG282" s="8">
        <v>3.0000000000000001E-3</v>
      </c>
      <c r="BJ282" s="8">
        <v>0.04</v>
      </c>
      <c r="BK282" s="8">
        <v>0.5</v>
      </c>
      <c r="BL282" s="8">
        <v>0.3</v>
      </c>
      <c r="BM282" s="8">
        <v>3.0000000000000001E-3</v>
      </c>
      <c r="BN282" s="23">
        <f t="shared" si="270"/>
        <v>0.04</v>
      </c>
      <c r="BO282" s="23">
        <f t="shared" ref="BO282:BQ282" si="288">BK282*BN282</f>
        <v>0.02</v>
      </c>
      <c r="BP282" s="23">
        <f t="shared" si="288"/>
        <v>6.0000000000000001E-3</v>
      </c>
      <c r="BQ282" s="23">
        <f t="shared" si="288"/>
        <v>1.8E-5</v>
      </c>
    </row>
    <row r="283" spans="1:69" ht="20" x14ac:dyDescent="0.35">
      <c r="A283" s="102" t="s">
        <v>19</v>
      </c>
      <c r="B283" s="86">
        <v>53</v>
      </c>
      <c r="C283" s="86" t="s">
        <v>4817</v>
      </c>
      <c r="D283" s="2" t="s">
        <v>1782</v>
      </c>
      <c r="E283" s="2" t="s">
        <v>1822</v>
      </c>
      <c r="F283" s="247"/>
      <c r="G283" s="71" t="s">
        <v>1882</v>
      </c>
      <c r="H283" s="71" t="s">
        <v>2035</v>
      </c>
      <c r="I283" s="71" t="s">
        <v>2036</v>
      </c>
      <c r="J283" s="71">
        <v>0.5</v>
      </c>
      <c r="K283" s="71">
        <v>12</v>
      </c>
      <c r="L283" s="101">
        <v>3</v>
      </c>
      <c r="M283" s="101">
        <v>3</v>
      </c>
      <c r="N283" s="120">
        <f t="shared" si="268"/>
        <v>1</v>
      </c>
      <c r="O283" s="120">
        <f t="shared" si="269"/>
        <v>0.25</v>
      </c>
      <c r="P283" s="71" t="s">
        <v>2037</v>
      </c>
      <c r="Q283" s="71" t="s">
        <v>2012</v>
      </c>
      <c r="R283" s="71"/>
      <c r="S283" s="71"/>
      <c r="T283" s="71"/>
      <c r="U283" s="71"/>
      <c r="V283" s="71"/>
      <c r="W283" s="101">
        <v>3</v>
      </c>
      <c r="X283" s="101">
        <v>3</v>
      </c>
      <c r="Y283" s="101">
        <v>3</v>
      </c>
      <c r="Z283" s="101">
        <v>3</v>
      </c>
      <c r="AA283" s="101">
        <v>3</v>
      </c>
      <c r="AB283" s="101">
        <v>6</v>
      </c>
      <c r="AC283" s="101">
        <v>9</v>
      </c>
      <c r="AD283" s="101">
        <v>12</v>
      </c>
      <c r="AE283" s="101">
        <v>3</v>
      </c>
      <c r="AF283" s="101"/>
      <c r="AG283" s="101"/>
      <c r="AH283" s="101"/>
      <c r="AI283" s="109">
        <v>3</v>
      </c>
      <c r="AJ283" s="109" t="s">
        <v>4450</v>
      </c>
      <c r="AK283" s="109" t="s">
        <v>4450</v>
      </c>
      <c r="AL283" s="109" t="s">
        <v>4450</v>
      </c>
      <c r="AM283" s="9" t="s">
        <v>4204</v>
      </c>
      <c r="AN283" s="9"/>
      <c r="AO283" s="9"/>
      <c r="AP283" s="9"/>
      <c r="AQ283" s="2">
        <v>3.0000000000000001E-3</v>
      </c>
      <c r="AR283" s="110">
        <v>1</v>
      </c>
      <c r="AS283" s="110" t="s">
        <v>4450</v>
      </c>
      <c r="AT283" s="110" t="s">
        <v>4450</v>
      </c>
      <c r="AU283" s="110" t="s">
        <v>4450</v>
      </c>
      <c r="AV283" s="110">
        <v>0.25</v>
      </c>
      <c r="AW283" s="110" t="s">
        <v>4450</v>
      </c>
      <c r="AX283" s="110" t="s">
        <v>4450</v>
      </c>
      <c r="AY283" s="110" t="s">
        <v>4450</v>
      </c>
      <c r="AZ283" s="8">
        <v>3.0000000000000001E-3</v>
      </c>
      <c r="BA283" s="8" t="s">
        <v>4450</v>
      </c>
      <c r="BB283" s="8" t="s">
        <v>4450</v>
      </c>
      <c r="BC283" s="8" t="s">
        <v>4450</v>
      </c>
      <c r="BD283" s="8">
        <v>3.0000000000000001E-3</v>
      </c>
      <c r="BE283" s="8">
        <v>3.0000000000000001E-3</v>
      </c>
      <c r="BF283" s="8">
        <v>3.0000000000000001E-3</v>
      </c>
      <c r="BG283" s="8">
        <v>3.0000000000000001E-3</v>
      </c>
      <c r="BJ283" s="8">
        <v>0.04</v>
      </c>
      <c r="BK283" s="8">
        <v>0.5</v>
      </c>
      <c r="BL283" s="8">
        <v>0.3</v>
      </c>
      <c r="BM283" s="8">
        <v>3.0000000000000001E-3</v>
      </c>
      <c r="BN283" s="23">
        <f t="shared" si="270"/>
        <v>0.04</v>
      </c>
      <c r="BO283" s="23">
        <f t="shared" ref="BO283:BQ283" si="289">BK283*BN283</f>
        <v>0.02</v>
      </c>
      <c r="BP283" s="23">
        <f t="shared" si="289"/>
        <v>6.0000000000000001E-3</v>
      </c>
      <c r="BQ283" s="23">
        <f t="shared" si="289"/>
        <v>1.8E-5</v>
      </c>
    </row>
    <row r="284" spans="1:69" ht="20" x14ac:dyDescent="0.35">
      <c r="A284" s="102" t="s">
        <v>19</v>
      </c>
      <c r="B284" s="86">
        <v>54</v>
      </c>
      <c r="C284" s="86" t="s">
        <v>4818</v>
      </c>
      <c r="D284" s="2" t="s">
        <v>1782</v>
      </c>
      <c r="E284" s="2" t="s">
        <v>1822</v>
      </c>
      <c r="F284" s="247"/>
      <c r="G284" s="71" t="s">
        <v>1883</v>
      </c>
      <c r="H284" s="71" t="s">
        <v>2038</v>
      </c>
      <c r="I284" s="71" t="s">
        <v>2039</v>
      </c>
      <c r="J284" s="71">
        <v>0.4</v>
      </c>
      <c r="K284" s="71">
        <v>1</v>
      </c>
      <c r="L284" s="101">
        <v>0</v>
      </c>
      <c r="M284" s="101">
        <v>0</v>
      </c>
      <c r="N284" s="120" t="str">
        <f t="shared" si="268"/>
        <v/>
      </c>
      <c r="O284" s="120">
        <f t="shared" si="269"/>
        <v>0</v>
      </c>
      <c r="P284" s="71" t="s">
        <v>2018</v>
      </c>
      <c r="Q284" s="71" t="s">
        <v>2012</v>
      </c>
      <c r="R284" s="71"/>
      <c r="S284" s="71"/>
      <c r="T284" s="71"/>
      <c r="U284" s="71"/>
      <c r="V284" s="71"/>
      <c r="W284" s="101">
        <v>0</v>
      </c>
      <c r="X284" s="101">
        <v>1</v>
      </c>
      <c r="Y284" s="101">
        <v>0</v>
      </c>
      <c r="Z284" s="101">
        <v>0</v>
      </c>
      <c r="AA284" s="101">
        <v>0</v>
      </c>
      <c r="AB284" s="101">
        <v>1</v>
      </c>
      <c r="AC284" s="101">
        <v>1</v>
      </c>
      <c r="AD284" s="101">
        <v>1</v>
      </c>
      <c r="AE284" s="101">
        <v>0</v>
      </c>
      <c r="AF284" s="101"/>
      <c r="AG284" s="101"/>
      <c r="AH284" s="101"/>
      <c r="AI284" s="109">
        <v>0</v>
      </c>
      <c r="AJ284" s="109" t="s">
        <v>4450</v>
      </c>
      <c r="AK284" s="109" t="s">
        <v>4450</v>
      </c>
      <c r="AL284" s="109" t="s">
        <v>4450</v>
      </c>
      <c r="AM284" s="9" t="s">
        <v>3850</v>
      </c>
      <c r="AN284" s="9"/>
      <c r="AO284" s="9"/>
      <c r="AP284" s="9"/>
      <c r="AQ284" s="2" t="s">
        <v>4450</v>
      </c>
      <c r="AR284" s="110" t="s">
        <v>4450</v>
      </c>
      <c r="AS284" s="110" t="s">
        <v>4450</v>
      </c>
      <c r="AT284" s="110" t="s">
        <v>4450</v>
      </c>
      <c r="AU284" s="110" t="s">
        <v>4450</v>
      </c>
      <c r="AV284" s="110">
        <v>0</v>
      </c>
      <c r="AW284" s="110" t="s">
        <v>4450</v>
      </c>
      <c r="AX284" s="110" t="s">
        <v>4450</v>
      </c>
      <c r="AY284" s="110" t="s">
        <v>4450</v>
      </c>
      <c r="AZ284" s="8" t="s">
        <v>4450</v>
      </c>
      <c r="BA284" s="8" t="s">
        <v>4450</v>
      </c>
      <c r="BB284" s="8" t="s">
        <v>4450</v>
      </c>
      <c r="BC284" s="8" t="s">
        <v>4450</v>
      </c>
      <c r="BD284" s="8" t="s">
        <v>4450</v>
      </c>
      <c r="BE284" s="8">
        <v>7.1999999999999994E-4</v>
      </c>
      <c r="BF284" s="8" t="s">
        <v>4450</v>
      </c>
      <c r="BG284" s="8" t="s">
        <v>4450</v>
      </c>
      <c r="BJ284" s="8">
        <v>0.04</v>
      </c>
      <c r="BK284" s="8">
        <v>0.5</v>
      </c>
      <c r="BL284" s="8">
        <v>0.09</v>
      </c>
      <c r="BM284" s="8">
        <v>7.1999999999999994E-4</v>
      </c>
      <c r="BN284" s="23">
        <f t="shared" si="270"/>
        <v>0.04</v>
      </c>
      <c r="BO284" s="23">
        <f t="shared" ref="BO284:BQ284" si="290">BK284*BN284</f>
        <v>0.02</v>
      </c>
      <c r="BP284" s="23">
        <f t="shared" si="290"/>
        <v>1.8E-3</v>
      </c>
      <c r="BQ284" s="23">
        <f t="shared" si="290"/>
        <v>1.2959999999999997E-6</v>
      </c>
    </row>
    <row r="285" spans="1:69" ht="20" x14ac:dyDescent="0.35">
      <c r="A285" s="102" t="s">
        <v>19</v>
      </c>
      <c r="B285" s="86">
        <v>55</v>
      </c>
      <c r="C285" s="86" t="s">
        <v>4819</v>
      </c>
      <c r="D285" s="2" t="s">
        <v>1782</v>
      </c>
      <c r="E285" s="2" t="s">
        <v>1822</v>
      </c>
      <c r="F285" s="247"/>
      <c r="G285" s="71" t="s">
        <v>1883</v>
      </c>
      <c r="H285" s="71" t="s">
        <v>2040</v>
      </c>
      <c r="I285" s="71" t="s">
        <v>2041</v>
      </c>
      <c r="J285" s="71">
        <v>0.6</v>
      </c>
      <c r="K285" s="71">
        <v>1</v>
      </c>
      <c r="L285" s="101">
        <v>0</v>
      </c>
      <c r="M285" s="101">
        <v>0</v>
      </c>
      <c r="N285" s="120" t="str">
        <f t="shared" si="268"/>
        <v/>
      </c>
      <c r="O285" s="120">
        <f t="shared" si="269"/>
        <v>0</v>
      </c>
      <c r="P285" s="71" t="s">
        <v>2042</v>
      </c>
      <c r="Q285" s="71" t="s">
        <v>2012</v>
      </c>
      <c r="R285" s="71"/>
      <c r="S285" s="71"/>
      <c r="T285" s="71"/>
      <c r="U285" s="71"/>
      <c r="V285" s="71"/>
      <c r="W285" s="101">
        <v>0</v>
      </c>
      <c r="X285" s="101">
        <v>0</v>
      </c>
      <c r="Y285" s="101">
        <v>0</v>
      </c>
      <c r="Z285" s="101">
        <v>1</v>
      </c>
      <c r="AA285" s="101">
        <v>0</v>
      </c>
      <c r="AB285" s="101">
        <v>0</v>
      </c>
      <c r="AC285" s="101">
        <v>0</v>
      </c>
      <c r="AD285" s="101">
        <v>1</v>
      </c>
      <c r="AE285" s="101">
        <v>0</v>
      </c>
      <c r="AF285" s="101"/>
      <c r="AG285" s="101"/>
      <c r="AH285" s="101"/>
      <c r="AI285" s="109">
        <v>0</v>
      </c>
      <c r="AJ285" s="109" t="s">
        <v>4450</v>
      </c>
      <c r="AK285" s="109" t="s">
        <v>4450</v>
      </c>
      <c r="AL285" s="109" t="s">
        <v>4450</v>
      </c>
      <c r="AM285" s="9" t="s">
        <v>3850</v>
      </c>
      <c r="AN285" s="9"/>
      <c r="AO285" s="9"/>
      <c r="AP285" s="9"/>
      <c r="AQ285" s="2" t="s">
        <v>4450</v>
      </c>
      <c r="AR285" s="110" t="s">
        <v>4450</v>
      </c>
      <c r="AS285" s="110" t="s">
        <v>4450</v>
      </c>
      <c r="AT285" s="110" t="s">
        <v>4450</v>
      </c>
      <c r="AU285" s="110" t="s">
        <v>4450</v>
      </c>
      <c r="AV285" s="110">
        <v>0</v>
      </c>
      <c r="AW285" s="110" t="s">
        <v>4450</v>
      </c>
      <c r="AX285" s="110" t="s">
        <v>4450</v>
      </c>
      <c r="AY285" s="110" t="s">
        <v>4450</v>
      </c>
      <c r="AZ285" s="8" t="s">
        <v>4450</v>
      </c>
      <c r="BA285" s="8" t="s">
        <v>4450</v>
      </c>
      <c r="BB285" s="8" t="s">
        <v>4450</v>
      </c>
      <c r="BC285" s="8" t="s">
        <v>4450</v>
      </c>
      <c r="BD285" s="8" t="s">
        <v>4450</v>
      </c>
      <c r="BE285" s="8" t="s">
        <v>4450</v>
      </c>
      <c r="BF285" s="8" t="s">
        <v>4450</v>
      </c>
      <c r="BG285" s="8">
        <v>1.08E-3</v>
      </c>
      <c r="BJ285" s="8">
        <v>0.04</v>
      </c>
      <c r="BK285" s="8">
        <v>0.5</v>
      </c>
      <c r="BL285" s="8">
        <v>0.09</v>
      </c>
      <c r="BM285" s="8">
        <v>1.08E-3</v>
      </c>
      <c r="BN285" s="23">
        <f t="shared" si="270"/>
        <v>0.04</v>
      </c>
      <c r="BO285" s="23">
        <f t="shared" ref="BO285:BQ285" si="291">BK285*BN285</f>
        <v>0.02</v>
      </c>
      <c r="BP285" s="23">
        <f t="shared" si="291"/>
        <v>1.8E-3</v>
      </c>
      <c r="BQ285" s="23">
        <f t="shared" si="291"/>
        <v>1.9439999999999999E-6</v>
      </c>
    </row>
    <row r="286" spans="1:69" ht="20" x14ac:dyDescent="0.35">
      <c r="A286" s="102" t="s">
        <v>19</v>
      </c>
      <c r="B286" s="86">
        <v>56</v>
      </c>
      <c r="C286" s="86" t="s">
        <v>4820</v>
      </c>
      <c r="D286" s="2" t="s">
        <v>1784</v>
      </c>
      <c r="E286" s="2" t="s">
        <v>1824</v>
      </c>
      <c r="F286" s="247"/>
      <c r="G286" s="71" t="s">
        <v>1884</v>
      </c>
      <c r="H286" s="71" t="s">
        <v>2043</v>
      </c>
      <c r="I286" s="71" t="s">
        <v>2044</v>
      </c>
      <c r="J286" s="71">
        <v>0.4</v>
      </c>
      <c r="K286" s="71">
        <v>4</v>
      </c>
      <c r="L286" s="101">
        <v>1</v>
      </c>
      <c r="M286" s="101">
        <v>1</v>
      </c>
      <c r="N286" s="120">
        <f t="shared" si="268"/>
        <v>1</v>
      </c>
      <c r="O286" s="120">
        <f t="shared" si="269"/>
        <v>0.25</v>
      </c>
      <c r="P286" s="71" t="s">
        <v>1826</v>
      </c>
      <c r="Q286" s="71" t="s">
        <v>2012</v>
      </c>
      <c r="R286" s="71"/>
      <c r="S286" s="71"/>
      <c r="T286" s="71"/>
      <c r="U286" s="71"/>
      <c r="V286" s="71"/>
      <c r="W286" s="101">
        <v>1</v>
      </c>
      <c r="X286" s="101">
        <v>1</v>
      </c>
      <c r="Y286" s="101">
        <v>1</v>
      </c>
      <c r="Z286" s="101">
        <v>1</v>
      </c>
      <c r="AA286" s="101">
        <v>1</v>
      </c>
      <c r="AB286" s="101">
        <v>2</v>
      </c>
      <c r="AC286" s="101">
        <v>3</v>
      </c>
      <c r="AD286" s="101">
        <v>4</v>
      </c>
      <c r="AE286" s="101">
        <v>1</v>
      </c>
      <c r="AF286" s="101"/>
      <c r="AG286" s="101"/>
      <c r="AH286" s="101"/>
      <c r="AI286" s="109">
        <v>1</v>
      </c>
      <c r="AJ286" s="109" t="s">
        <v>4450</v>
      </c>
      <c r="AK286" s="109" t="s">
        <v>4450</v>
      </c>
      <c r="AL286" s="109" t="s">
        <v>4450</v>
      </c>
      <c r="AM286" s="9" t="s">
        <v>4205</v>
      </c>
      <c r="AN286" s="9"/>
      <c r="AO286" s="9"/>
      <c r="AP286" s="9"/>
      <c r="AQ286" s="2">
        <v>1.2E-2</v>
      </c>
      <c r="AR286" s="110">
        <v>1</v>
      </c>
      <c r="AS286" s="110" t="s">
        <v>4450</v>
      </c>
      <c r="AT286" s="110" t="s">
        <v>4450</v>
      </c>
      <c r="AU286" s="110" t="s">
        <v>4450</v>
      </c>
      <c r="AV286" s="110">
        <v>0.25</v>
      </c>
      <c r="AW286" s="110" t="s">
        <v>4450</v>
      </c>
      <c r="AX286" s="110" t="s">
        <v>4450</v>
      </c>
      <c r="AY286" s="110" t="s">
        <v>4450</v>
      </c>
      <c r="AZ286" s="8">
        <v>1.2E-2</v>
      </c>
      <c r="BA286" s="8" t="s">
        <v>4450</v>
      </c>
      <c r="BB286" s="8" t="s">
        <v>4450</v>
      </c>
      <c r="BC286" s="8" t="s">
        <v>4450</v>
      </c>
      <c r="BD286" s="8">
        <v>1.2E-2</v>
      </c>
      <c r="BE286" s="8">
        <v>1.2E-2</v>
      </c>
      <c r="BF286" s="8">
        <v>1.2E-2</v>
      </c>
      <c r="BG286" s="8">
        <v>1.2E-2</v>
      </c>
      <c r="BJ286" s="8">
        <v>0.03</v>
      </c>
      <c r="BK286" s="8">
        <v>1</v>
      </c>
      <c r="BL286" s="8">
        <v>1</v>
      </c>
      <c r="BM286" s="8">
        <v>1.2E-2</v>
      </c>
      <c r="BN286" s="23">
        <f t="shared" si="270"/>
        <v>0.03</v>
      </c>
      <c r="BO286" s="23">
        <f t="shared" ref="BO286:BQ286" si="292">BK286*BN286</f>
        <v>0.03</v>
      </c>
      <c r="BP286" s="23">
        <f t="shared" si="292"/>
        <v>0.03</v>
      </c>
      <c r="BQ286" s="23">
        <f t="shared" si="292"/>
        <v>3.5999999999999997E-4</v>
      </c>
    </row>
    <row r="287" spans="1:69" ht="20" x14ac:dyDescent="0.35">
      <c r="A287" s="102" t="s">
        <v>19</v>
      </c>
      <c r="B287" s="86">
        <v>57</v>
      </c>
      <c r="C287" s="86" t="s">
        <v>4821</v>
      </c>
      <c r="D287" s="2" t="s">
        <v>1784</v>
      </c>
      <c r="E287" s="2" t="s">
        <v>1824</v>
      </c>
      <c r="F287" s="247"/>
      <c r="G287" s="71" t="s">
        <v>1884</v>
      </c>
      <c r="H287" s="71" t="s">
        <v>2045</v>
      </c>
      <c r="I287" s="71" t="s">
        <v>2046</v>
      </c>
      <c r="J287" s="71">
        <v>0.3</v>
      </c>
      <c r="K287" s="71">
        <v>4</v>
      </c>
      <c r="L287" s="101">
        <v>1</v>
      </c>
      <c r="M287" s="101">
        <v>1</v>
      </c>
      <c r="N287" s="120">
        <f t="shared" si="268"/>
        <v>1</v>
      </c>
      <c r="O287" s="120">
        <f t="shared" si="269"/>
        <v>0.25</v>
      </c>
      <c r="P287" s="71" t="s">
        <v>2047</v>
      </c>
      <c r="Q287" s="71" t="s">
        <v>2012</v>
      </c>
      <c r="R287" s="71"/>
      <c r="S287" s="71"/>
      <c r="T287" s="71"/>
      <c r="U287" s="71"/>
      <c r="V287" s="71"/>
      <c r="W287" s="101">
        <v>1</v>
      </c>
      <c r="X287" s="101">
        <v>1</v>
      </c>
      <c r="Y287" s="101">
        <v>1</v>
      </c>
      <c r="Z287" s="101">
        <v>1</v>
      </c>
      <c r="AA287" s="101">
        <v>1</v>
      </c>
      <c r="AB287" s="101">
        <v>2</v>
      </c>
      <c r="AC287" s="101">
        <v>3</v>
      </c>
      <c r="AD287" s="101">
        <v>4</v>
      </c>
      <c r="AE287" s="101">
        <v>1</v>
      </c>
      <c r="AF287" s="101"/>
      <c r="AG287" s="101"/>
      <c r="AH287" s="101"/>
      <c r="AI287" s="109">
        <v>1</v>
      </c>
      <c r="AJ287" s="109" t="s">
        <v>4450</v>
      </c>
      <c r="AK287" s="109" t="s">
        <v>4450</v>
      </c>
      <c r="AL287" s="109" t="s">
        <v>4450</v>
      </c>
      <c r="AM287" s="9" t="s">
        <v>4206</v>
      </c>
      <c r="AN287" s="9"/>
      <c r="AO287" s="9"/>
      <c r="AP287" s="9"/>
      <c r="AQ287" s="2">
        <v>8.9999999999999993E-3</v>
      </c>
      <c r="AR287" s="110">
        <v>1</v>
      </c>
      <c r="AS287" s="110" t="s">
        <v>4450</v>
      </c>
      <c r="AT287" s="110" t="s">
        <v>4450</v>
      </c>
      <c r="AU287" s="110" t="s">
        <v>4450</v>
      </c>
      <c r="AV287" s="110">
        <v>0.25</v>
      </c>
      <c r="AW287" s="110" t="s">
        <v>4450</v>
      </c>
      <c r="AX287" s="110" t="s">
        <v>4450</v>
      </c>
      <c r="AY287" s="110" t="s">
        <v>4450</v>
      </c>
      <c r="AZ287" s="8">
        <v>8.9999999999999993E-3</v>
      </c>
      <c r="BA287" s="8" t="s">
        <v>4450</v>
      </c>
      <c r="BB287" s="8" t="s">
        <v>4450</v>
      </c>
      <c r="BC287" s="8" t="s">
        <v>4450</v>
      </c>
      <c r="BD287" s="8">
        <v>8.9999999999999993E-3</v>
      </c>
      <c r="BE287" s="8">
        <v>8.9999999999999993E-3</v>
      </c>
      <c r="BF287" s="8">
        <v>8.9999999999999993E-3</v>
      </c>
      <c r="BG287" s="8">
        <v>8.9999999999999993E-3</v>
      </c>
      <c r="BJ287" s="8">
        <v>0.03</v>
      </c>
      <c r="BK287" s="8">
        <v>1</v>
      </c>
      <c r="BL287" s="8">
        <v>1</v>
      </c>
      <c r="BM287" s="8">
        <v>8.9999999999999993E-3</v>
      </c>
      <c r="BN287" s="23">
        <f t="shared" si="270"/>
        <v>0.03</v>
      </c>
      <c r="BO287" s="23">
        <f t="shared" ref="BO287:BQ287" si="293">BK287*BN287</f>
        <v>0.03</v>
      </c>
      <c r="BP287" s="23">
        <f t="shared" si="293"/>
        <v>0.03</v>
      </c>
      <c r="BQ287" s="23">
        <f t="shared" si="293"/>
        <v>2.6999999999999995E-4</v>
      </c>
    </row>
    <row r="288" spans="1:69" ht="20" x14ac:dyDescent="0.35">
      <c r="A288" s="102" t="s">
        <v>19</v>
      </c>
      <c r="B288" s="86">
        <v>58</v>
      </c>
      <c r="C288" s="86" t="s">
        <v>4822</v>
      </c>
      <c r="D288" s="2" t="s">
        <v>1784</v>
      </c>
      <c r="E288" s="2" t="s">
        <v>1824</v>
      </c>
      <c r="F288" s="247"/>
      <c r="G288" s="71" t="s">
        <v>1884</v>
      </c>
      <c r="H288" s="71" t="s">
        <v>3519</v>
      </c>
      <c r="I288" s="71" t="s">
        <v>3520</v>
      </c>
      <c r="J288" s="71">
        <v>0.3</v>
      </c>
      <c r="K288" s="71">
        <v>3</v>
      </c>
      <c r="L288" s="101">
        <v>0</v>
      </c>
      <c r="M288" s="101">
        <v>0</v>
      </c>
      <c r="N288" s="120" t="str">
        <f t="shared" si="268"/>
        <v/>
      </c>
      <c r="O288" s="120">
        <f t="shared" si="269"/>
        <v>0</v>
      </c>
      <c r="P288" s="71" t="s">
        <v>3521</v>
      </c>
      <c r="Q288" s="71" t="s">
        <v>2012</v>
      </c>
      <c r="R288" s="71"/>
      <c r="S288" s="71"/>
      <c r="T288" s="71"/>
      <c r="U288" s="71"/>
      <c r="V288" s="71"/>
      <c r="W288" s="101">
        <v>0</v>
      </c>
      <c r="X288" s="101">
        <v>1</v>
      </c>
      <c r="Y288" s="101">
        <v>1</v>
      </c>
      <c r="Z288" s="101">
        <v>1</v>
      </c>
      <c r="AA288" s="101">
        <v>0</v>
      </c>
      <c r="AB288" s="101">
        <v>1</v>
      </c>
      <c r="AC288" s="101">
        <v>2</v>
      </c>
      <c r="AD288" s="101">
        <v>3</v>
      </c>
      <c r="AE288" s="101">
        <v>0</v>
      </c>
      <c r="AF288" s="101"/>
      <c r="AG288" s="101"/>
      <c r="AH288" s="101"/>
      <c r="AI288" s="109">
        <v>0</v>
      </c>
      <c r="AJ288" s="109" t="s">
        <v>4450</v>
      </c>
      <c r="AK288" s="109" t="s">
        <v>4450</v>
      </c>
      <c r="AL288" s="109" t="s">
        <v>4450</v>
      </c>
      <c r="AM288" s="9" t="s">
        <v>3850</v>
      </c>
      <c r="AN288" s="9"/>
      <c r="AO288" s="9"/>
      <c r="AP288" s="9"/>
      <c r="AQ288" s="2" t="s">
        <v>4450</v>
      </c>
      <c r="AR288" s="110" t="s">
        <v>4450</v>
      </c>
      <c r="AS288" s="110" t="s">
        <v>4450</v>
      </c>
      <c r="AT288" s="110" t="s">
        <v>4450</v>
      </c>
      <c r="AU288" s="110" t="s">
        <v>4450</v>
      </c>
      <c r="AV288" s="110">
        <v>0</v>
      </c>
      <c r="AW288" s="110" t="s">
        <v>4450</v>
      </c>
      <c r="AX288" s="110" t="s">
        <v>4450</v>
      </c>
      <c r="AY288" s="110" t="s">
        <v>4450</v>
      </c>
      <c r="AZ288" s="8" t="s">
        <v>4450</v>
      </c>
      <c r="BA288" s="8" t="s">
        <v>4450</v>
      </c>
      <c r="BB288" s="8" t="s">
        <v>4450</v>
      </c>
      <c r="BC288" s="8" t="s">
        <v>4450</v>
      </c>
      <c r="BD288" s="8" t="s">
        <v>4450</v>
      </c>
      <c r="BE288" s="8">
        <v>8.9999999999999993E-3</v>
      </c>
      <c r="BF288" s="8">
        <v>8.9999999999999993E-3</v>
      </c>
      <c r="BG288" s="8">
        <v>8.9999999999999993E-3</v>
      </c>
      <c r="BJ288" s="8">
        <v>0.03</v>
      </c>
      <c r="BK288" s="8">
        <v>1</v>
      </c>
      <c r="BL288" s="8">
        <v>1</v>
      </c>
      <c r="BM288" s="8">
        <v>8.9999999999999993E-3</v>
      </c>
      <c r="BN288" s="23">
        <f t="shared" si="270"/>
        <v>0.03</v>
      </c>
      <c r="BO288" s="23">
        <f t="shared" ref="BO288:BQ288" si="294">BK288*BN288</f>
        <v>0.03</v>
      </c>
      <c r="BP288" s="23">
        <f t="shared" si="294"/>
        <v>0.03</v>
      </c>
      <c r="BQ288" s="23">
        <f t="shared" si="294"/>
        <v>2.6999999999999995E-4</v>
      </c>
    </row>
    <row r="289" spans="1:69" ht="20" x14ac:dyDescent="0.35">
      <c r="A289" s="102" t="s">
        <v>19</v>
      </c>
      <c r="B289" s="86">
        <v>59</v>
      </c>
      <c r="C289" s="86" t="s">
        <v>4823</v>
      </c>
      <c r="D289" s="2" t="s">
        <v>1786</v>
      </c>
      <c r="E289" s="2" t="s">
        <v>1827</v>
      </c>
      <c r="F289" s="247"/>
      <c r="G289" s="71" t="s">
        <v>1886</v>
      </c>
      <c r="H289" s="71" t="s">
        <v>2048</v>
      </c>
      <c r="I289" s="71" t="s">
        <v>2049</v>
      </c>
      <c r="J289" s="71">
        <v>0.2</v>
      </c>
      <c r="K289" s="71">
        <v>1</v>
      </c>
      <c r="L289" s="101">
        <v>0</v>
      </c>
      <c r="M289" s="101">
        <v>0</v>
      </c>
      <c r="N289" s="120" t="str">
        <f t="shared" si="268"/>
        <v/>
      </c>
      <c r="O289" s="120">
        <f t="shared" si="269"/>
        <v>0</v>
      </c>
      <c r="P289" s="71" t="s">
        <v>2050</v>
      </c>
      <c r="Q289" s="71" t="s">
        <v>2012</v>
      </c>
      <c r="R289" s="71"/>
      <c r="S289" s="71"/>
      <c r="T289" s="71"/>
      <c r="U289" s="71"/>
      <c r="V289" s="71"/>
      <c r="W289" s="101">
        <v>0</v>
      </c>
      <c r="X289" s="101">
        <v>0</v>
      </c>
      <c r="Y289" s="101">
        <v>1</v>
      </c>
      <c r="Z289" s="101">
        <v>0</v>
      </c>
      <c r="AA289" s="101">
        <v>0</v>
      </c>
      <c r="AB289" s="101">
        <v>0</v>
      </c>
      <c r="AC289" s="101">
        <v>1</v>
      </c>
      <c r="AD289" s="101">
        <v>1</v>
      </c>
      <c r="AE289" s="101">
        <v>0</v>
      </c>
      <c r="AF289" s="101"/>
      <c r="AG289" s="101"/>
      <c r="AH289" s="101"/>
      <c r="AI289" s="109">
        <v>0</v>
      </c>
      <c r="AJ289" s="109" t="s">
        <v>4450</v>
      </c>
      <c r="AK289" s="109" t="s">
        <v>4450</v>
      </c>
      <c r="AL289" s="109" t="s">
        <v>4450</v>
      </c>
      <c r="AM289" s="9" t="s">
        <v>3850</v>
      </c>
      <c r="AN289" s="9"/>
      <c r="AO289" s="9"/>
      <c r="AP289" s="9"/>
      <c r="AQ289" s="2" t="s">
        <v>4450</v>
      </c>
      <c r="AR289" s="110" t="s">
        <v>4450</v>
      </c>
      <c r="AS289" s="110" t="s">
        <v>4450</v>
      </c>
      <c r="AT289" s="110" t="s">
        <v>4450</v>
      </c>
      <c r="AU289" s="110" t="s">
        <v>4450</v>
      </c>
      <c r="AV289" s="110">
        <v>0</v>
      </c>
      <c r="AW289" s="110" t="s">
        <v>4450</v>
      </c>
      <c r="AX289" s="110" t="s">
        <v>4450</v>
      </c>
      <c r="AY289" s="110" t="s">
        <v>4450</v>
      </c>
      <c r="AZ289" s="8" t="s">
        <v>4450</v>
      </c>
      <c r="BA289" s="8" t="s">
        <v>4450</v>
      </c>
      <c r="BB289" s="8" t="s">
        <v>4450</v>
      </c>
      <c r="BC289" s="8" t="s">
        <v>4450</v>
      </c>
      <c r="BD289" s="8" t="s">
        <v>4450</v>
      </c>
      <c r="BE289" s="8" t="s">
        <v>4450</v>
      </c>
      <c r="BF289" s="8">
        <v>8.0000000000000002E-3</v>
      </c>
      <c r="BG289" s="8" t="s">
        <v>4450</v>
      </c>
      <c r="BJ289" s="8">
        <v>0.04</v>
      </c>
      <c r="BK289" s="8">
        <v>1</v>
      </c>
      <c r="BL289" s="8">
        <v>1</v>
      </c>
      <c r="BM289" s="8">
        <v>8.0000000000000002E-3</v>
      </c>
      <c r="BN289" s="23">
        <f t="shared" si="270"/>
        <v>0.04</v>
      </c>
      <c r="BO289" s="23">
        <f t="shared" ref="BO289:BQ289" si="295">BK289*BN289</f>
        <v>0.04</v>
      </c>
      <c r="BP289" s="23">
        <f t="shared" si="295"/>
        <v>0.04</v>
      </c>
      <c r="BQ289" s="23">
        <f t="shared" si="295"/>
        <v>3.2000000000000003E-4</v>
      </c>
    </row>
    <row r="290" spans="1:69" ht="20" x14ac:dyDescent="0.35">
      <c r="A290" s="102" t="s">
        <v>19</v>
      </c>
      <c r="B290" s="86">
        <v>60</v>
      </c>
      <c r="C290" s="86" t="s">
        <v>4824</v>
      </c>
      <c r="D290" s="2" t="s">
        <v>1786</v>
      </c>
      <c r="E290" s="2" t="s">
        <v>1827</v>
      </c>
      <c r="F290" s="247"/>
      <c r="G290" s="71" t="s">
        <v>1886</v>
      </c>
      <c r="H290" s="71" t="s">
        <v>2051</v>
      </c>
      <c r="I290" s="71" t="s">
        <v>2052</v>
      </c>
      <c r="J290" s="71">
        <v>0.4</v>
      </c>
      <c r="K290" s="71">
        <v>5</v>
      </c>
      <c r="L290" s="101">
        <v>0</v>
      </c>
      <c r="M290" s="101">
        <v>0</v>
      </c>
      <c r="N290" s="120" t="str">
        <f t="shared" si="268"/>
        <v/>
      </c>
      <c r="O290" s="120">
        <f t="shared" si="269"/>
        <v>0</v>
      </c>
      <c r="P290" s="71" t="s">
        <v>2053</v>
      </c>
      <c r="Q290" s="71" t="s">
        <v>2012</v>
      </c>
      <c r="R290" s="71"/>
      <c r="S290" s="71"/>
      <c r="T290" s="71"/>
      <c r="U290" s="71"/>
      <c r="V290" s="71"/>
      <c r="W290" s="101">
        <v>0</v>
      </c>
      <c r="X290" s="101">
        <v>0</v>
      </c>
      <c r="Y290" s="101">
        <v>3</v>
      </c>
      <c r="Z290" s="101">
        <v>2</v>
      </c>
      <c r="AA290" s="101">
        <v>0</v>
      </c>
      <c r="AB290" s="101">
        <v>0</v>
      </c>
      <c r="AC290" s="101">
        <v>3</v>
      </c>
      <c r="AD290" s="101">
        <v>5</v>
      </c>
      <c r="AE290" s="101">
        <v>0</v>
      </c>
      <c r="AF290" s="101"/>
      <c r="AG290" s="101"/>
      <c r="AH290" s="101"/>
      <c r="AI290" s="109">
        <v>0</v>
      </c>
      <c r="AJ290" s="109" t="s">
        <v>4450</v>
      </c>
      <c r="AK290" s="109" t="s">
        <v>4450</v>
      </c>
      <c r="AL290" s="109" t="s">
        <v>4450</v>
      </c>
      <c r="AM290" s="9" t="s">
        <v>3850</v>
      </c>
      <c r="AN290" s="9"/>
      <c r="AO290" s="9"/>
      <c r="AP290" s="9"/>
      <c r="AQ290" s="2" t="s">
        <v>4450</v>
      </c>
      <c r="AR290" s="110" t="s">
        <v>4450</v>
      </c>
      <c r="AS290" s="110" t="s">
        <v>4450</v>
      </c>
      <c r="AT290" s="110" t="s">
        <v>4450</v>
      </c>
      <c r="AU290" s="110" t="s">
        <v>4450</v>
      </c>
      <c r="AV290" s="110">
        <v>0</v>
      </c>
      <c r="AW290" s="110" t="s">
        <v>4450</v>
      </c>
      <c r="AX290" s="110" t="s">
        <v>4450</v>
      </c>
      <c r="AY290" s="110" t="s">
        <v>4450</v>
      </c>
      <c r="AZ290" s="8" t="s">
        <v>4450</v>
      </c>
      <c r="BA290" s="8" t="s">
        <v>4450</v>
      </c>
      <c r="BB290" s="8" t="s">
        <v>4450</v>
      </c>
      <c r="BC290" s="8" t="s">
        <v>4450</v>
      </c>
      <c r="BD290" s="8" t="s">
        <v>4450</v>
      </c>
      <c r="BE290" s="8" t="s">
        <v>4450</v>
      </c>
      <c r="BF290" s="8">
        <v>1.6E-2</v>
      </c>
      <c r="BG290" s="8">
        <v>1.6E-2</v>
      </c>
      <c r="BJ290" s="8">
        <v>0.04</v>
      </c>
      <c r="BK290" s="8">
        <v>1</v>
      </c>
      <c r="BL290" s="8">
        <v>1</v>
      </c>
      <c r="BM290" s="8">
        <v>1.6E-2</v>
      </c>
      <c r="BN290" s="23">
        <f t="shared" si="270"/>
        <v>0.04</v>
      </c>
      <c r="BO290" s="23">
        <f t="shared" ref="BO290:BQ290" si="296">BK290*BN290</f>
        <v>0.04</v>
      </c>
      <c r="BP290" s="23">
        <f t="shared" si="296"/>
        <v>0.04</v>
      </c>
      <c r="BQ290" s="23">
        <f t="shared" si="296"/>
        <v>6.4000000000000005E-4</v>
      </c>
    </row>
    <row r="291" spans="1:69" ht="20" x14ac:dyDescent="0.35">
      <c r="A291" s="102" t="s">
        <v>19</v>
      </c>
      <c r="B291" s="86">
        <v>61</v>
      </c>
      <c r="C291" s="86" t="s">
        <v>4825</v>
      </c>
      <c r="D291" s="2" t="s">
        <v>1786</v>
      </c>
      <c r="E291" s="2" t="s">
        <v>1827</v>
      </c>
      <c r="F291" s="247"/>
      <c r="G291" s="71" t="s">
        <v>1886</v>
      </c>
      <c r="H291" s="71" t="s">
        <v>2054</v>
      </c>
      <c r="I291" s="71" t="s">
        <v>2055</v>
      </c>
      <c r="J291" s="71">
        <v>0.4</v>
      </c>
      <c r="K291" s="71">
        <v>1</v>
      </c>
      <c r="L291" s="101">
        <v>0</v>
      </c>
      <c r="M291" s="101">
        <v>0</v>
      </c>
      <c r="N291" s="120" t="str">
        <f t="shared" si="268"/>
        <v/>
      </c>
      <c r="O291" s="120">
        <f t="shared" si="269"/>
        <v>0</v>
      </c>
      <c r="P291" s="71" t="s">
        <v>2056</v>
      </c>
      <c r="Q291" s="71" t="s">
        <v>2012</v>
      </c>
      <c r="R291" s="71"/>
      <c r="S291" s="71"/>
      <c r="T291" s="71"/>
      <c r="U291" s="71"/>
      <c r="V291" s="71"/>
      <c r="W291" s="101">
        <v>0</v>
      </c>
      <c r="X291" s="101">
        <v>0</v>
      </c>
      <c r="Y291" s="101">
        <v>0</v>
      </c>
      <c r="Z291" s="101">
        <v>1</v>
      </c>
      <c r="AA291" s="101">
        <v>0</v>
      </c>
      <c r="AB291" s="101">
        <v>0</v>
      </c>
      <c r="AC291" s="101">
        <v>0</v>
      </c>
      <c r="AD291" s="101">
        <v>1</v>
      </c>
      <c r="AE291" s="101">
        <v>0</v>
      </c>
      <c r="AF291" s="101"/>
      <c r="AG291" s="101"/>
      <c r="AH291" s="101"/>
      <c r="AI291" s="109">
        <v>0</v>
      </c>
      <c r="AJ291" s="109" t="s">
        <v>4450</v>
      </c>
      <c r="AK291" s="109" t="s">
        <v>4450</v>
      </c>
      <c r="AL291" s="109" t="s">
        <v>4450</v>
      </c>
      <c r="AM291" s="9" t="s">
        <v>3850</v>
      </c>
      <c r="AN291" s="9"/>
      <c r="AO291" s="9"/>
      <c r="AP291" s="9"/>
      <c r="AQ291" s="2" t="s">
        <v>4450</v>
      </c>
      <c r="AR291" s="110" t="s">
        <v>4450</v>
      </c>
      <c r="AS291" s="110" t="s">
        <v>4450</v>
      </c>
      <c r="AT291" s="110" t="s">
        <v>4450</v>
      </c>
      <c r="AU291" s="110" t="s">
        <v>4450</v>
      </c>
      <c r="AV291" s="110">
        <v>0</v>
      </c>
      <c r="AW291" s="110" t="s">
        <v>4450</v>
      </c>
      <c r="AX291" s="110" t="s">
        <v>4450</v>
      </c>
      <c r="AY291" s="110" t="s">
        <v>4450</v>
      </c>
      <c r="AZ291" s="8" t="s">
        <v>4450</v>
      </c>
      <c r="BA291" s="8" t="s">
        <v>4450</v>
      </c>
      <c r="BB291" s="8" t="s">
        <v>4450</v>
      </c>
      <c r="BC291" s="8" t="s">
        <v>4450</v>
      </c>
      <c r="BD291" s="8" t="s">
        <v>4450</v>
      </c>
      <c r="BE291" s="8" t="s">
        <v>4450</v>
      </c>
      <c r="BF291" s="8" t="s">
        <v>4450</v>
      </c>
      <c r="BG291" s="8">
        <v>1.6E-2</v>
      </c>
      <c r="BJ291" s="8">
        <v>0.04</v>
      </c>
      <c r="BK291" s="8">
        <v>1</v>
      </c>
      <c r="BL291" s="8">
        <v>1</v>
      </c>
      <c r="BM291" s="8">
        <v>1.6E-2</v>
      </c>
      <c r="BN291" s="23">
        <f t="shared" si="270"/>
        <v>0.04</v>
      </c>
      <c r="BO291" s="23">
        <f t="shared" ref="BO291:BQ291" si="297">BK291*BN291</f>
        <v>0.04</v>
      </c>
      <c r="BP291" s="23">
        <f t="shared" si="297"/>
        <v>0.04</v>
      </c>
      <c r="BQ291" s="23">
        <f t="shared" si="297"/>
        <v>6.4000000000000005E-4</v>
      </c>
    </row>
    <row r="292" spans="1:69" ht="50" x14ac:dyDescent="0.35">
      <c r="A292" s="102" t="s">
        <v>19</v>
      </c>
      <c r="B292" s="86">
        <v>62</v>
      </c>
      <c r="C292" s="86" t="s">
        <v>4826</v>
      </c>
      <c r="D292" s="2" t="s">
        <v>1788</v>
      </c>
      <c r="E292" s="2" t="s">
        <v>1830</v>
      </c>
      <c r="F292" s="247"/>
      <c r="G292" s="71" t="s">
        <v>1887</v>
      </c>
      <c r="H292" s="71" t="s">
        <v>2057</v>
      </c>
      <c r="I292" s="71" t="s">
        <v>2058</v>
      </c>
      <c r="J292" s="71">
        <v>0.25</v>
      </c>
      <c r="K292" s="71">
        <v>48</v>
      </c>
      <c r="L292" s="101">
        <v>12</v>
      </c>
      <c r="M292" s="101">
        <v>12</v>
      </c>
      <c r="N292" s="120">
        <f t="shared" si="268"/>
        <v>1</v>
      </c>
      <c r="O292" s="120">
        <f t="shared" si="269"/>
        <v>0.25</v>
      </c>
      <c r="P292" s="71" t="s">
        <v>2059</v>
      </c>
      <c r="Q292" s="71" t="s">
        <v>2060</v>
      </c>
      <c r="R292" s="71"/>
      <c r="S292" s="71"/>
      <c r="T292" s="71"/>
      <c r="U292" s="71"/>
      <c r="V292" s="71"/>
      <c r="W292" s="101">
        <v>12</v>
      </c>
      <c r="X292" s="101">
        <v>12</v>
      </c>
      <c r="Y292" s="101">
        <v>12</v>
      </c>
      <c r="Z292" s="101">
        <v>12</v>
      </c>
      <c r="AA292" s="101">
        <v>12</v>
      </c>
      <c r="AB292" s="101">
        <v>24</v>
      </c>
      <c r="AC292" s="101">
        <v>36</v>
      </c>
      <c r="AD292" s="101">
        <v>48</v>
      </c>
      <c r="AE292" s="101">
        <v>12</v>
      </c>
      <c r="AF292" s="101"/>
      <c r="AG292" s="101"/>
      <c r="AH292" s="101"/>
      <c r="AI292" s="109">
        <v>12</v>
      </c>
      <c r="AJ292" s="109" t="s">
        <v>4450</v>
      </c>
      <c r="AK292" s="109" t="s">
        <v>4450</v>
      </c>
      <c r="AL292" s="109" t="s">
        <v>4450</v>
      </c>
      <c r="AM292" s="9" t="s">
        <v>4207</v>
      </c>
      <c r="AN292" s="9"/>
      <c r="AO292" s="9"/>
      <c r="AP292" s="9"/>
      <c r="AQ292" s="2">
        <v>5.0000000000000001E-3</v>
      </c>
      <c r="AR292" s="110">
        <v>1</v>
      </c>
      <c r="AS292" s="110" t="s">
        <v>4450</v>
      </c>
      <c r="AT292" s="110" t="s">
        <v>4450</v>
      </c>
      <c r="AU292" s="110" t="s">
        <v>4450</v>
      </c>
      <c r="AV292" s="110">
        <v>0.25</v>
      </c>
      <c r="AW292" s="110" t="s">
        <v>4450</v>
      </c>
      <c r="AX292" s="110" t="s">
        <v>4450</v>
      </c>
      <c r="AY292" s="110" t="s">
        <v>4450</v>
      </c>
      <c r="AZ292" s="8">
        <v>5.0000000000000001E-3</v>
      </c>
      <c r="BA292" s="8" t="s">
        <v>4450</v>
      </c>
      <c r="BB292" s="8" t="s">
        <v>4450</v>
      </c>
      <c r="BC292" s="8" t="s">
        <v>4450</v>
      </c>
      <c r="BD292" s="8">
        <v>5.0000000000000001E-3</v>
      </c>
      <c r="BE292" s="8">
        <v>5.0000000000000001E-3</v>
      </c>
      <c r="BF292" s="8">
        <v>5.0000000000000001E-3</v>
      </c>
      <c r="BG292" s="8">
        <v>5.0000000000000001E-3</v>
      </c>
      <c r="BJ292" s="8">
        <v>0.04</v>
      </c>
      <c r="BK292" s="8">
        <v>1</v>
      </c>
      <c r="BL292" s="8">
        <v>0.5</v>
      </c>
      <c r="BM292" s="8">
        <v>5.0000000000000001E-3</v>
      </c>
      <c r="BN292" s="23">
        <f t="shared" si="270"/>
        <v>0.04</v>
      </c>
      <c r="BO292" s="23">
        <f t="shared" ref="BO292:BQ292" si="298">BK292*BN292</f>
        <v>0.04</v>
      </c>
      <c r="BP292" s="23">
        <f t="shared" si="298"/>
        <v>0.02</v>
      </c>
      <c r="BQ292" s="23">
        <f t="shared" si="298"/>
        <v>1E-4</v>
      </c>
    </row>
    <row r="293" spans="1:69" ht="40" x14ac:dyDescent="0.35">
      <c r="A293" s="102" t="s">
        <v>19</v>
      </c>
      <c r="B293" s="86">
        <v>63</v>
      </c>
      <c r="C293" s="86" t="s">
        <v>4827</v>
      </c>
      <c r="D293" s="2" t="s">
        <v>1788</v>
      </c>
      <c r="E293" s="2" t="s">
        <v>1830</v>
      </c>
      <c r="F293" s="247"/>
      <c r="G293" s="71" t="s">
        <v>1887</v>
      </c>
      <c r="H293" s="71" t="s">
        <v>2061</v>
      </c>
      <c r="I293" s="71" t="s">
        <v>2062</v>
      </c>
      <c r="J293" s="71">
        <v>0.25</v>
      </c>
      <c r="K293" s="71">
        <v>12</v>
      </c>
      <c r="L293" s="101">
        <v>3</v>
      </c>
      <c r="M293" s="101">
        <v>3</v>
      </c>
      <c r="N293" s="120">
        <f t="shared" si="268"/>
        <v>1</v>
      </c>
      <c r="O293" s="120">
        <f t="shared" si="269"/>
        <v>0.25</v>
      </c>
      <c r="P293" s="71" t="s">
        <v>2063</v>
      </c>
      <c r="Q293" s="71" t="s">
        <v>2060</v>
      </c>
      <c r="R293" s="71"/>
      <c r="S293" s="71"/>
      <c r="T293" s="71"/>
      <c r="U293" s="71"/>
      <c r="V293" s="71"/>
      <c r="W293" s="101">
        <v>3</v>
      </c>
      <c r="X293" s="101">
        <v>3</v>
      </c>
      <c r="Y293" s="101">
        <v>3</v>
      </c>
      <c r="Z293" s="101">
        <v>3</v>
      </c>
      <c r="AA293" s="101">
        <v>3</v>
      </c>
      <c r="AB293" s="101">
        <v>6</v>
      </c>
      <c r="AC293" s="101">
        <v>9</v>
      </c>
      <c r="AD293" s="101">
        <v>12</v>
      </c>
      <c r="AE293" s="101">
        <v>3</v>
      </c>
      <c r="AF293" s="101"/>
      <c r="AG293" s="101"/>
      <c r="AH293" s="101"/>
      <c r="AI293" s="109">
        <v>3</v>
      </c>
      <c r="AJ293" s="109" t="s">
        <v>4450</v>
      </c>
      <c r="AK293" s="109" t="s">
        <v>4450</v>
      </c>
      <c r="AL293" s="109" t="s">
        <v>4450</v>
      </c>
      <c r="AM293" s="9" t="s">
        <v>4208</v>
      </c>
      <c r="AN293" s="9"/>
      <c r="AO293" s="9"/>
      <c r="AP293" s="9"/>
      <c r="AQ293" s="2">
        <v>5.0000000000000001E-3</v>
      </c>
      <c r="AR293" s="110">
        <v>1</v>
      </c>
      <c r="AS293" s="110" t="s">
        <v>4450</v>
      </c>
      <c r="AT293" s="110" t="s">
        <v>4450</v>
      </c>
      <c r="AU293" s="110" t="s">
        <v>4450</v>
      </c>
      <c r="AV293" s="110">
        <v>0.25</v>
      </c>
      <c r="AW293" s="110" t="s">
        <v>4450</v>
      </c>
      <c r="AX293" s="110" t="s">
        <v>4450</v>
      </c>
      <c r="AY293" s="110" t="s">
        <v>4450</v>
      </c>
      <c r="AZ293" s="8">
        <v>5.0000000000000001E-3</v>
      </c>
      <c r="BA293" s="8" t="s">
        <v>4450</v>
      </c>
      <c r="BB293" s="8" t="s">
        <v>4450</v>
      </c>
      <c r="BC293" s="8" t="s">
        <v>4450</v>
      </c>
      <c r="BD293" s="8">
        <v>5.0000000000000001E-3</v>
      </c>
      <c r="BE293" s="8">
        <v>5.0000000000000001E-3</v>
      </c>
      <c r="BF293" s="8">
        <v>5.0000000000000001E-3</v>
      </c>
      <c r="BG293" s="8">
        <v>5.0000000000000001E-3</v>
      </c>
      <c r="BJ293" s="8">
        <v>0.04</v>
      </c>
      <c r="BK293" s="8">
        <v>1</v>
      </c>
      <c r="BL293" s="8">
        <v>0.5</v>
      </c>
      <c r="BM293" s="8">
        <v>5.0000000000000001E-3</v>
      </c>
      <c r="BN293" s="23">
        <f t="shared" si="270"/>
        <v>0.04</v>
      </c>
      <c r="BO293" s="23">
        <f t="shared" ref="BO293:BQ293" si="299">BK293*BN293</f>
        <v>0.04</v>
      </c>
      <c r="BP293" s="23">
        <f t="shared" si="299"/>
        <v>0.02</v>
      </c>
      <c r="BQ293" s="23">
        <f t="shared" si="299"/>
        <v>1E-4</v>
      </c>
    </row>
    <row r="294" spans="1:69" ht="30" x14ac:dyDescent="0.35">
      <c r="A294" s="102" t="s">
        <v>19</v>
      </c>
      <c r="B294" s="86">
        <v>64</v>
      </c>
      <c r="C294" s="86" t="s">
        <v>4828</v>
      </c>
      <c r="D294" s="2" t="s">
        <v>1788</v>
      </c>
      <c r="E294" s="2" t="s">
        <v>1830</v>
      </c>
      <c r="F294" s="247"/>
      <c r="G294" s="71" t="s">
        <v>1887</v>
      </c>
      <c r="H294" s="71" t="s">
        <v>2064</v>
      </c>
      <c r="I294" s="71" t="s">
        <v>2065</v>
      </c>
      <c r="J294" s="71">
        <v>0.25</v>
      </c>
      <c r="K294" s="71">
        <v>12</v>
      </c>
      <c r="L294" s="101">
        <v>3</v>
      </c>
      <c r="M294" s="101">
        <v>3</v>
      </c>
      <c r="N294" s="120">
        <f t="shared" si="268"/>
        <v>1</v>
      </c>
      <c r="O294" s="120">
        <f t="shared" si="269"/>
        <v>0.25</v>
      </c>
      <c r="P294" s="71" t="s">
        <v>2066</v>
      </c>
      <c r="Q294" s="71" t="s">
        <v>2060</v>
      </c>
      <c r="R294" s="71"/>
      <c r="S294" s="71"/>
      <c r="T294" s="71"/>
      <c r="U294" s="71"/>
      <c r="V294" s="71"/>
      <c r="W294" s="101">
        <v>3</v>
      </c>
      <c r="X294" s="101">
        <v>3</v>
      </c>
      <c r="Y294" s="101">
        <v>3</v>
      </c>
      <c r="Z294" s="101">
        <v>3</v>
      </c>
      <c r="AA294" s="101">
        <v>3</v>
      </c>
      <c r="AB294" s="101">
        <v>6</v>
      </c>
      <c r="AC294" s="101">
        <v>9</v>
      </c>
      <c r="AD294" s="101">
        <v>12</v>
      </c>
      <c r="AE294" s="101">
        <v>3</v>
      </c>
      <c r="AF294" s="101"/>
      <c r="AG294" s="101"/>
      <c r="AH294" s="101"/>
      <c r="AI294" s="109">
        <v>3</v>
      </c>
      <c r="AJ294" s="109" t="s">
        <v>4450</v>
      </c>
      <c r="AK294" s="109" t="s">
        <v>4450</v>
      </c>
      <c r="AL294" s="109" t="s">
        <v>4450</v>
      </c>
      <c r="AM294" s="9" t="s">
        <v>4209</v>
      </c>
      <c r="AN294" s="9"/>
      <c r="AO294" s="9"/>
      <c r="AP294" s="9"/>
      <c r="AQ294" s="2">
        <v>5.0000000000000001E-3</v>
      </c>
      <c r="AR294" s="110">
        <v>1</v>
      </c>
      <c r="AS294" s="110" t="s">
        <v>4450</v>
      </c>
      <c r="AT294" s="110" t="s">
        <v>4450</v>
      </c>
      <c r="AU294" s="110" t="s">
        <v>4450</v>
      </c>
      <c r="AV294" s="110">
        <v>0.25</v>
      </c>
      <c r="AW294" s="110" t="s">
        <v>4450</v>
      </c>
      <c r="AX294" s="110" t="s">
        <v>4450</v>
      </c>
      <c r="AY294" s="110" t="s">
        <v>4450</v>
      </c>
      <c r="AZ294" s="8">
        <v>5.0000000000000001E-3</v>
      </c>
      <c r="BA294" s="8" t="s">
        <v>4450</v>
      </c>
      <c r="BB294" s="8" t="s">
        <v>4450</v>
      </c>
      <c r="BC294" s="8" t="s">
        <v>4450</v>
      </c>
      <c r="BD294" s="8">
        <v>5.0000000000000001E-3</v>
      </c>
      <c r="BE294" s="8">
        <v>5.0000000000000001E-3</v>
      </c>
      <c r="BF294" s="8">
        <v>5.0000000000000001E-3</v>
      </c>
      <c r="BG294" s="8">
        <v>5.0000000000000001E-3</v>
      </c>
      <c r="BJ294" s="8">
        <v>0.04</v>
      </c>
      <c r="BK294" s="8">
        <v>1</v>
      </c>
      <c r="BL294" s="8">
        <v>0.5</v>
      </c>
      <c r="BM294" s="8">
        <v>5.0000000000000001E-3</v>
      </c>
      <c r="BN294" s="23">
        <f t="shared" si="270"/>
        <v>0.04</v>
      </c>
      <c r="BO294" s="23">
        <f t="shared" ref="BO294:BQ294" si="300">BK294*BN294</f>
        <v>0.04</v>
      </c>
      <c r="BP294" s="23">
        <f t="shared" si="300"/>
        <v>0.02</v>
      </c>
      <c r="BQ294" s="23">
        <f t="shared" si="300"/>
        <v>1E-4</v>
      </c>
    </row>
    <row r="295" spans="1:69" ht="20" x14ac:dyDescent="0.35">
      <c r="A295" s="102" t="s">
        <v>19</v>
      </c>
      <c r="B295" s="86">
        <v>65</v>
      </c>
      <c r="C295" s="86" t="s">
        <v>4829</v>
      </c>
      <c r="D295" s="2" t="s">
        <v>1788</v>
      </c>
      <c r="E295" s="2" t="s">
        <v>1830</v>
      </c>
      <c r="F295" s="247"/>
      <c r="G295" s="71" t="s">
        <v>1887</v>
      </c>
      <c r="H295" s="71" t="s">
        <v>2067</v>
      </c>
      <c r="I295" s="71" t="s">
        <v>2068</v>
      </c>
      <c r="J295" s="71">
        <v>0.25</v>
      </c>
      <c r="K295" s="71">
        <v>12</v>
      </c>
      <c r="L295" s="101">
        <v>3</v>
      </c>
      <c r="M295" s="101">
        <v>3</v>
      </c>
      <c r="N295" s="120">
        <f t="shared" si="268"/>
        <v>1</v>
      </c>
      <c r="O295" s="120">
        <f t="shared" si="269"/>
        <v>0.25</v>
      </c>
      <c r="P295" s="71" t="s">
        <v>2069</v>
      </c>
      <c r="Q295" s="71" t="s">
        <v>2060</v>
      </c>
      <c r="R295" s="71"/>
      <c r="S295" s="71"/>
      <c r="T295" s="71"/>
      <c r="U295" s="71"/>
      <c r="V295" s="71"/>
      <c r="W295" s="101">
        <v>3</v>
      </c>
      <c r="X295" s="101">
        <v>3</v>
      </c>
      <c r="Y295" s="101">
        <v>3</v>
      </c>
      <c r="Z295" s="101">
        <v>3</v>
      </c>
      <c r="AA295" s="101">
        <v>3</v>
      </c>
      <c r="AB295" s="101">
        <v>6</v>
      </c>
      <c r="AC295" s="101">
        <v>9</v>
      </c>
      <c r="AD295" s="101">
        <v>12</v>
      </c>
      <c r="AE295" s="101">
        <v>3</v>
      </c>
      <c r="AF295" s="101"/>
      <c r="AG295" s="101"/>
      <c r="AH295" s="101"/>
      <c r="AI295" s="109">
        <v>3</v>
      </c>
      <c r="AJ295" s="109" t="s">
        <v>4450</v>
      </c>
      <c r="AK295" s="109" t="s">
        <v>4450</v>
      </c>
      <c r="AL295" s="109" t="s">
        <v>4450</v>
      </c>
      <c r="AM295" s="9" t="s">
        <v>4210</v>
      </c>
      <c r="AN295" s="9"/>
      <c r="AO295" s="9"/>
      <c r="AP295" s="9"/>
      <c r="AQ295" s="2">
        <v>5.0000000000000001E-3</v>
      </c>
      <c r="AR295" s="110">
        <v>1</v>
      </c>
      <c r="AS295" s="110" t="s">
        <v>4450</v>
      </c>
      <c r="AT295" s="110" t="s">
        <v>4450</v>
      </c>
      <c r="AU295" s="110" t="s">
        <v>4450</v>
      </c>
      <c r="AV295" s="110">
        <v>0.25</v>
      </c>
      <c r="AW295" s="110" t="s">
        <v>4450</v>
      </c>
      <c r="AX295" s="110" t="s">
        <v>4450</v>
      </c>
      <c r="AY295" s="110" t="s">
        <v>4450</v>
      </c>
      <c r="AZ295" s="8">
        <v>5.0000000000000001E-3</v>
      </c>
      <c r="BA295" s="8" t="s">
        <v>4450</v>
      </c>
      <c r="BB295" s="8" t="s">
        <v>4450</v>
      </c>
      <c r="BC295" s="8" t="s">
        <v>4450</v>
      </c>
      <c r="BD295" s="8">
        <v>5.0000000000000001E-3</v>
      </c>
      <c r="BE295" s="8">
        <v>5.0000000000000001E-3</v>
      </c>
      <c r="BF295" s="8">
        <v>5.0000000000000001E-3</v>
      </c>
      <c r="BG295" s="8">
        <v>5.0000000000000001E-3</v>
      </c>
      <c r="BJ295" s="8">
        <v>0.04</v>
      </c>
      <c r="BK295" s="8">
        <v>1</v>
      </c>
      <c r="BL295" s="8">
        <v>0.5</v>
      </c>
      <c r="BM295" s="8">
        <v>5.0000000000000001E-3</v>
      </c>
      <c r="BN295" s="23">
        <f t="shared" si="270"/>
        <v>0.04</v>
      </c>
      <c r="BO295" s="23">
        <f t="shared" ref="BO295:BQ295" si="301">BK295*BN295</f>
        <v>0.04</v>
      </c>
      <c r="BP295" s="23">
        <f t="shared" si="301"/>
        <v>0.02</v>
      </c>
      <c r="BQ295" s="23">
        <f t="shared" si="301"/>
        <v>1E-4</v>
      </c>
    </row>
    <row r="296" spans="1:69" ht="30" x14ac:dyDescent="0.35">
      <c r="A296" s="102" t="s">
        <v>19</v>
      </c>
      <c r="B296" s="86">
        <v>66</v>
      </c>
      <c r="C296" s="86" t="s">
        <v>4830</v>
      </c>
      <c r="D296" s="2" t="s">
        <v>1788</v>
      </c>
      <c r="E296" s="2" t="s">
        <v>1830</v>
      </c>
      <c r="F296" s="247"/>
      <c r="G296" s="71" t="s">
        <v>1890</v>
      </c>
      <c r="H296" s="71" t="s">
        <v>2070</v>
      </c>
      <c r="I296" s="71" t="s">
        <v>2071</v>
      </c>
      <c r="J296" s="71">
        <v>0.34</v>
      </c>
      <c r="K296" s="71">
        <v>12</v>
      </c>
      <c r="L296" s="101">
        <v>3</v>
      </c>
      <c r="M296" s="101">
        <v>3</v>
      </c>
      <c r="N296" s="120">
        <f t="shared" si="268"/>
        <v>1</v>
      </c>
      <c r="O296" s="120">
        <f t="shared" si="269"/>
        <v>0.25</v>
      </c>
      <c r="P296" s="71" t="s">
        <v>2072</v>
      </c>
      <c r="Q296" s="71" t="s">
        <v>2060</v>
      </c>
      <c r="R296" s="71"/>
      <c r="S296" s="71"/>
      <c r="T296" s="71"/>
      <c r="U296" s="71"/>
      <c r="V296" s="71"/>
      <c r="W296" s="101">
        <v>3</v>
      </c>
      <c r="X296" s="101">
        <v>3</v>
      </c>
      <c r="Y296" s="101">
        <v>3</v>
      </c>
      <c r="Z296" s="101">
        <v>3</v>
      </c>
      <c r="AA296" s="101">
        <v>3</v>
      </c>
      <c r="AB296" s="101">
        <v>6</v>
      </c>
      <c r="AC296" s="101">
        <v>9</v>
      </c>
      <c r="AD296" s="101">
        <v>12</v>
      </c>
      <c r="AE296" s="101">
        <v>3</v>
      </c>
      <c r="AF296" s="101"/>
      <c r="AG296" s="101"/>
      <c r="AH296" s="101"/>
      <c r="AI296" s="109">
        <v>3</v>
      </c>
      <c r="AJ296" s="109" t="s">
        <v>4450</v>
      </c>
      <c r="AK296" s="109" t="s">
        <v>4450</v>
      </c>
      <c r="AL296" s="109" t="s">
        <v>4450</v>
      </c>
      <c r="AM296" s="9" t="s">
        <v>4211</v>
      </c>
      <c r="AN296" s="9"/>
      <c r="AO296" s="9"/>
      <c r="AP296" s="9"/>
      <c r="AQ296" s="2">
        <v>6.8000000000000005E-3</v>
      </c>
      <c r="AR296" s="110">
        <v>1</v>
      </c>
      <c r="AS296" s="110" t="s">
        <v>4450</v>
      </c>
      <c r="AT296" s="110" t="s">
        <v>4450</v>
      </c>
      <c r="AU296" s="110" t="s">
        <v>4450</v>
      </c>
      <c r="AV296" s="110">
        <v>0.25</v>
      </c>
      <c r="AW296" s="110" t="s">
        <v>4450</v>
      </c>
      <c r="AX296" s="110" t="s">
        <v>4450</v>
      </c>
      <c r="AY296" s="110" t="s">
        <v>4450</v>
      </c>
      <c r="AZ296" s="8">
        <v>6.8000000000000005E-3</v>
      </c>
      <c r="BA296" s="8" t="s">
        <v>4450</v>
      </c>
      <c r="BB296" s="8" t="s">
        <v>4450</v>
      </c>
      <c r="BC296" s="8" t="s">
        <v>4450</v>
      </c>
      <c r="BD296" s="8">
        <v>6.8000000000000005E-3</v>
      </c>
      <c r="BE296" s="8">
        <v>6.8000000000000005E-3</v>
      </c>
      <c r="BF296" s="8">
        <v>6.8000000000000005E-3</v>
      </c>
      <c r="BG296" s="8">
        <v>6.8000000000000005E-3</v>
      </c>
      <c r="BJ296" s="8">
        <v>0.04</v>
      </c>
      <c r="BK296" s="8">
        <v>1</v>
      </c>
      <c r="BL296" s="8">
        <v>0.5</v>
      </c>
      <c r="BM296" s="8">
        <v>6.8000000000000005E-3</v>
      </c>
      <c r="BN296" s="23">
        <f t="shared" si="270"/>
        <v>0.04</v>
      </c>
      <c r="BO296" s="23">
        <f t="shared" ref="BO296:BQ296" si="302">BK296*BN296</f>
        <v>0.04</v>
      </c>
      <c r="BP296" s="23">
        <f t="shared" si="302"/>
        <v>0.02</v>
      </c>
      <c r="BQ296" s="23">
        <f t="shared" si="302"/>
        <v>1.3600000000000003E-4</v>
      </c>
    </row>
    <row r="297" spans="1:69" ht="40" x14ac:dyDescent="0.35">
      <c r="A297" s="102" t="s">
        <v>19</v>
      </c>
      <c r="B297" s="86">
        <v>67</v>
      </c>
      <c r="C297" s="86" t="s">
        <v>4831</v>
      </c>
      <c r="D297" s="2" t="s">
        <v>1788</v>
      </c>
      <c r="E297" s="2" t="s">
        <v>1830</v>
      </c>
      <c r="F297" s="247"/>
      <c r="G297" s="71" t="s">
        <v>1890</v>
      </c>
      <c r="H297" s="71" t="s">
        <v>2073</v>
      </c>
      <c r="I297" s="71" t="s">
        <v>2074</v>
      </c>
      <c r="J297" s="71">
        <v>0.33</v>
      </c>
      <c r="K297" s="71">
        <v>4</v>
      </c>
      <c r="L297" s="101">
        <v>1</v>
      </c>
      <c r="M297" s="101">
        <v>1</v>
      </c>
      <c r="N297" s="120">
        <f t="shared" si="268"/>
        <v>1</v>
      </c>
      <c r="O297" s="120">
        <f t="shared" si="269"/>
        <v>0.25</v>
      </c>
      <c r="P297" s="71" t="s">
        <v>2075</v>
      </c>
      <c r="Q297" s="71" t="s">
        <v>2060</v>
      </c>
      <c r="R297" s="71"/>
      <c r="S297" s="71"/>
      <c r="T297" s="71"/>
      <c r="U297" s="71"/>
      <c r="V297" s="71"/>
      <c r="W297" s="101">
        <v>1</v>
      </c>
      <c r="X297" s="101">
        <v>1</v>
      </c>
      <c r="Y297" s="101">
        <v>1</v>
      </c>
      <c r="Z297" s="101">
        <v>1</v>
      </c>
      <c r="AA297" s="101">
        <v>1</v>
      </c>
      <c r="AB297" s="101">
        <v>2</v>
      </c>
      <c r="AC297" s="101">
        <v>3</v>
      </c>
      <c r="AD297" s="101">
        <v>4</v>
      </c>
      <c r="AE297" s="101">
        <v>1</v>
      </c>
      <c r="AF297" s="101"/>
      <c r="AG297" s="101"/>
      <c r="AH297" s="101"/>
      <c r="AI297" s="109">
        <v>1</v>
      </c>
      <c r="AJ297" s="109" t="s">
        <v>4450</v>
      </c>
      <c r="AK297" s="109" t="s">
        <v>4450</v>
      </c>
      <c r="AL297" s="109" t="s">
        <v>4450</v>
      </c>
      <c r="AM297" s="9" t="s">
        <v>4212</v>
      </c>
      <c r="AN297" s="9"/>
      <c r="AO297" s="9"/>
      <c r="AP297" s="9"/>
      <c r="AQ297" s="2">
        <v>6.6000000000000008E-3</v>
      </c>
      <c r="AR297" s="110">
        <v>1</v>
      </c>
      <c r="AS297" s="110" t="s">
        <v>4450</v>
      </c>
      <c r="AT297" s="110" t="s">
        <v>4450</v>
      </c>
      <c r="AU297" s="110" t="s">
        <v>4450</v>
      </c>
      <c r="AV297" s="110">
        <v>0.25</v>
      </c>
      <c r="AW297" s="110" t="s">
        <v>4450</v>
      </c>
      <c r="AX297" s="110" t="s">
        <v>4450</v>
      </c>
      <c r="AY297" s="110" t="s">
        <v>4450</v>
      </c>
      <c r="AZ297" s="8">
        <v>6.6000000000000008E-3</v>
      </c>
      <c r="BA297" s="8" t="s">
        <v>4450</v>
      </c>
      <c r="BB297" s="8" t="s">
        <v>4450</v>
      </c>
      <c r="BC297" s="8" t="s">
        <v>4450</v>
      </c>
      <c r="BD297" s="8">
        <v>6.6000000000000008E-3</v>
      </c>
      <c r="BE297" s="8">
        <v>6.6000000000000008E-3</v>
      </c>
      <c r="BF297" s="8">
        <v>6.6000000000000008E-3</v>
      </c>
      <c r="BG297" s="8">
        <v>6.6000000000000008E-3</v>
      </c>
      <c r="BJ297" s="8">
        <v>0.04</v>
      </c>
      <c r="BK297" s="8">
        <v>1</v>
      </c>
      <c r="BL297" s="8">
        <v>0.5</v>
      </c>
      <c r="BM297" s="8">
        <v>6.6000000000000008E-3</v>
      </c>
      <c r="BN297" s="23">
        <f t="shared" si="270"/>
        <v>0.04</v>
      </c>
      <c r="BO297" s="23">
        <f t="shared" ref="BO297:BQ297" si="303">BK297*BN297</f>
        <v>0.04</v>
      </c>
      <c r="BP297" s="23">
        <f t="shared" si="303"/>
        <v>0.02</v>
      </c>
      <c r="BQ297" s="23">
        <f t="shared" si="303"/>
        <v>1.3200000000000001E-4</v>
      </c>
    </row>
    <row r="298" spans="1:69" ht="40" x14ac:dyDescent="0.35">
      <c r="A298" s="102" t="s">
        <v>19</v>
      </c>
      <c r="B298" s="86">
        <v>68</v>
      </c>
      <c r="C298" s="86" t="s">
        <v>4832</v>
      </c>
      <c r="D298" s="2" t="s">
        <v>1788</v>
      </c>
      <c r="E298" s="2" t="s">
        <v>1830</v>
      </c>
      <c r="F298" s="247"/>
      <c r="G298" s="71" t="s">
        <v>1890</v>
      </c>
      <c r="H298" s="71" t="s">
        <v>2076</v>
      </c>
      <c r="I298" s="71" t="s">
        <v>2077</v>
      </c>
      <c r="J298" s="71">
        <v>0.33</v>
      </c>
      <c r="K298" s="71">
        <v>4</v>
      </c>
      <c r="L298" s="101">
        <v>1</v>
      </c>
      <c r="M298" s="101">
        <v>1</v>
      </c>
      <c r="N298" s="120">
        <f t="shared" si="268"/>
        <v>1</v>
      </c>
      <c r="O298" s="120">
        <f t="shared" si="269"/>
        <v>0.25</v>
      </c>
      <c r="P298" s="71" t="s">
        <v>2075</v>
      </c>
      <c r="Q298" s="71" t="s">
        <v>2060</v>
      </c>
      <c r="R298" s="71"/>
      <c r="S298" s="71"/>
      <c r="T298" s="71"/>
      <c r="U298" s="71"/>
      <c r="V298" s="71"/>
      <c r="W298" s="101">
        <v>1</v>
      </c>
      <c r="X298" s="101">
        <v>1</v>
      </c>
      <c r="Y298" s="101">
        <v>1</v>
      </c>
      <c r="Z298" s="101">
        <v>1</v>
      </c>
      <c r="AA298" s="101">
        <v>1</v>
      </c>
      <c r="AB298" s="101">
        <v>2</v>
      </c>
      <c r="AC298" s="101">
        <v>3</v>
      </c>
      <c r="AD298" s="101">
        <v>4</v>
      </c>
      <c r="AE298" s="101">
        <v>1</v>
      </c>
      <c r="AF298" s="101"/>
      <c r="AG298" s="101"/>
      <c r="AH298" s="101"/>
      <c r="AI298" s="109">
        <v>1</v>
      </c>
      <c r="AJ298" s="109" t="s">
        <v>4450</v>
      </c>
      <c r="AK298" s="109" t="s">
        <v>4450</v>
      </c>
      <c r="AL298" s="109" t="s">
        <v>4450</v>
      </c>
      <c r="AM298" s="9" t="s">
        <v>4213</v>
      </c>
      <c r="AN298" s="9"/>
      <c r="AO298" s="9"/>
      <c r="AP298" s="9"/>
      <c r="AQ298" s="2">
        <v>6.6000000000000008E-3</v>
      </c>
      <c r="AR298" s="110">
        <v>1</v>
      </c>
      <c r="AS298" s="110" t="s">
        <v>4450</v>
      </c>
      <c r="AT298" s="110" t="s">
        <v>4450</v>
      </c>
      <c r="AU298" s="110" t="s">
        <v>4450</v>
      </c>
      <c r="AV298" s="110">
        <v>0.25</v>
      </c>
      <c r="AW298" s="110" t="s">
        <v>4450</v>
      </c>
      <c r="AX298" s="110" t="s">
        <v>4450</v>
      </c>
      <c r="AY298" s="110" t="s">
        <v>4450</v>
      </c>
      <c r="AZ298" s="8">
        <v>6.6000000000000008E-3</v>
      </c>
      <c r="BA298" s="8" t="s">
        <v>4450</v>
      </c>
      <c r="BB298" s="8" t="s">
        <v>4450</v>
      </c>
      <c r="BC298" s="8" t="s">
        <v>4450</v>
      </c>
      <c r="BD298" s="8">
        <v>6.6000000000000008E-3</v>
      </c>
      <c r="BE298" s="8">
        <v>6.6000000000000008E-3</v>
      </c>
      <c r="BF298" s="8">
        <v>6.6000000000000008E-3</v>
      </c>
      <c r="BG298" s="8">
        <v>6.6000000000000008E-3</v>
      </c>
      <c r="BJ298" s="8">
        <v>0.04</v>
      </c>
      <c r="BK298" s="8">
        <v>1</v>
      </c>
      <c r="BL298" s="8">
        <v>0.5</v>
      </c>
      <c r="BM298" s="8">
        <v>6.6000000000000008E-3</v>
      </c>
      <c r="BN298" s="23">
        <f t="shared" si="270"/>
        <v>0.04</v>
      </c>
      <c r="BO298" s="23">
        <f t="shared" ref="BO298:BQ298" si="304">BK298*BN298</f>
        <v>0.04</v>
      </c>
      <c r="BP298" s="23">
        <f t="shared" si="304"/>
        <v>0.02</v>
      </c>
      <c r="BQ298" s="23">
        <f t="shared" si="304"/>
        <v>1.3200000000000001E-4</v>
      </c>
    </row>
    <row r="299" spans="1:69" ht="20" x14ac:dyDescent="0.35">
      <c r="A299" s="102" t="s">
        <v>19</v>
      </c>
      <c r="B299" s="86">
        <v>69</v>
      </c>
      <c r="C299" s="86" t="s">
        <v>4833</v>
      </c>
      <c r="D299" s="2" t="s">
        <v>1790</v>
      </c>
      <c r="E299" s="2" t="s">
        <v>1832</v>
      </c>
      <c r="F299" s="247"/>
      <c r="G299" s="71" t="s">
        <v>1893</v>
      </c>
      <c r="H299" s="71" t="s">
        <v>2078</v>
      </c>
      <c r="I299" s="71" t="s">
        <v>2079</v>
      </c>
      <c r="J299" s="71">
        <v>0.25</v>
      </c>
      <c r="K299" s="71">
        <v>2</v>
      </c>
      <c r="L299" s="101">
        <v>1</v>
      </c>
      <c r="M299" s="101">
        <v>1</v>
      </c>
      <c r="N299" s="120">
        <f t="shared" si="268"/>
        <v>1</v>
      </c>
      <c r="O299" s="120">
        <f t="shared" si="269"/>
        <v>0.5</v>
      </c>
      <c r="P299" s="71" t="s">
        <v>2080</v>
      </c>
      <c r="Q299" s="71" t="s">
        <v>2060</v>
      </c>
      <c r="R299" s="71"/>
      <c r="S299" s="71"/>
      <c r="T299" s="71"/>
      <c r="U299" s="71"/>
      <c r="V299" s="71"/>
      <c r="W299" s="101">
        <v>1</v>
      </c>
      <c r="X299" s="101">
        <v>0</v>
      </c>
      <c r="Y299" s="101">
        <v>1</v>
      </c>
      <c r="Z299" s="101">
        <v>0</v>
      </c>
      <c r="AA299" s="101">
        <v>1</v>
      </c>
      <c r="AB299" s="101">
        <v>1</v>
      </c>
      <c r="AC299" s="101">
        <v>2</v>
      </c>
      <c r="AD299" s="101">
        <v>2</v>
      </c>
      <c r="AE299" s="101">
        <v>1</v>
      </c>
      <c r="AF299" s="101"/>
      <c r="AG299" s="101"/>
      <c r="AH299" s="101"/>
      <c r="AI299" s="109">
        <v>1</v>
      </c>
      <c r="AJ299" s="109" t="s">
        <v>4450</v>
      </c>
      <c r="AK299" s="109" t="s">
        <v>4450</v>
      </c>
      <c r="AL299" s="109" t="s">
        <v>4450</v>
      </c>
      <c r="AM299" s="9" t="s">
        <v>4214</v>
      </c>
      <c r="AN299" s="9"/>
      <c r="AO299" s="9"/>
      <c r="AP299" s="9"/>
      <c r="AQ299" s="2">
        <v>0.01</v>
      </c>
      <c r="AR299" s="110">
        <v>1</v>
      </c>
      <c r="AS299" s="110" t="s">
        <v>4450</v>
      </c>
      <c r="AT299" s="110" t="s">
        <v>4450</v>
      </c>
      <c r="AU299" s="110" t="s">
        <v>4450</v>
      </c>
      <c r="AV299" s="110">
        <v>0.5</v>
      </c>
      <c r="AW299" s="110" t="s">
        <v>4450</v>
      </c>
      <c r="AX299" s="110" t="s">
        <v>4450</v>
      </c>
      <c r="AY299" s="110" t="s">
        <v>4450</v>
      </c>
      <c r="AZ299" s="8">
        <v>0.01</v>
      </c>
      <c r="BA299" s="8" t="s">
        <v>4450</v>
      </c>
      <c r="BB299" s="8" t="s">
        <v>4450</v>
      </c>
      <c r="BC299" s="8" t="s">
        <v>4450</v>
      </c>
      <c r="BD299" s="8">
        <v>0.01</v>
      </c>
      <c r="BE299" s="8" t="s">
        <v>4450</v>
      </c>
      <c r="BF299" s="8">
        <v>0.01</v>
      </c>
      <c r="BG299" s="8" t="s">
        <v>4450</v>
      </c>
      <c r="BJ299" s="8">
        <v>0.04</v>
      </c>
      <c r="BK299" s="8">
        <v>1</v>
      </c>
      <c r="BL299" s="8">
        <v>1</v>
      </c>
      <c r="BM299" s="8">
        <v>0.01</v>
      </c>
      <c r="BN299" s="23">
        <f t="shared" si="270"/>
        <v>0.04</v>
      </c>
      <c r="BO299" s="23">
        <f t="shared" ref="BO299:BQ299" si="305">BK299*BN299</f>
        <v>0.04</v>
      </c>
      <c r="BP299" s="23">
        <f t="shared" si="305"/>
        <v>0.04</v>
      </c>
      <c r="BQ299" s="23">
        <f t="shared" si="305"/>
        <v>4.0000000000000002E-4</v>
      </c>
    </row>
    <row r="300" spans="1:69" ht="20" x14ac:dyDescent="0.35">
      <c r="A300" s="102" t="s">
        <v>19</v>
      </c>
      <c r="B300" s="86">
        <v>70</v>
      </c>
      <c r="C300" s="86" t="s">
        <v>4834</v>
      </c>
      <c r="D300" s="2" t="s">
        <v>1790</v>
      </c>
      <c r="E300" s="2" t="s">
        <v>1832</v>
      </c>
      <c r="F300" s="247"/>
      <c r="G300" s="71" t="s">
        <v>1893</v>
      </c>
      <c r="H300" s="71" t="s">
        <v>2081</v>
      </c>
      <c r="I300" s="71" t="s">
        <v>2082</v>
      </c>
      <c r="J300" s="71">
        <v>0.25</v>
      </c>
      <c r="K300" s="71">
        <v>2</v>
      </c>
      <c r="L300" s="101">
        <v>0</v>
      </c>
      <c r="M300" s="101">
        <v>0</v>
      </c>
      <c r="N300" s="120" t="str">
        <f t="shared" si="268"/>
        <v/>
      </c>
      <c r="O300" s="120">
        <f t="shared" si="269"/>
        <v>0</v>
      </c>
      <c r="P300" s="71" t="s">
        <v>2075</v>
      </c>
      <c r="Q300" s="71" t="s">
        <v>2060</v>
      </c>
      <c r="R300" s="71"/>
      <c r="S300" s="71"/>
      <c r="T300" s="71"/>
      <c r="U300" s="71"/>
      <c r="V300" s="71"/>
      <c r="W300" s="101">
        <v>0</v>
      </c>
      <c r="X300" s="101">
        <v>1</v>
      </c>
      <c r="Y300" s="101">
        <v>1</v>
      </c>
      <c r="Z300" s="101">
        <v>0</v>
      </c>
      <c r="AA300" s="101">
        <v>0</v>
      </c>
      <c r="AB300" s="101">
        <v>1</v>
      </c>
      <c r="AC300" s="101">
        <v>2</v>
      </c>
      <c r="AD300" s="101">
        <v>2</v>
      </c>
      <c r="AE300" s="101">
        <v>0</v>
      </c>
      <c r="AF300" s="101"/>
      <c r="AG300" s="101"/>
      <c r="AH300" s="101"/>
      <c r="AI300" s="109">
        <v>0</v>
      </c>
      <c r="AJ300" s="109" t="s">
        <v>4450</v>
      </c>
      <c r="AK300" s="109" t="s">
        <v>4450</v>
      </c>
      <c r="AL300" s="109" t="s">
        <v>4450</v>
      </c>
      <c r="AM300" s="9" t="s">
        <v>4215</v>
      </c>
      <c r="AN300" s="9"/>
      <c r="AO300" s="9"/>
      <c r="AP300" s="9"/>
      <c r="AQ300" s="2" t="s">
        <v>4450</v>
      </c>
      <c r="AR300" s="110" t="s">
        <v>4450</v>
      </c>
      <c r="AS300" s="110" t="s">
        <v>4450</v>
      </c>
      <c r="AT300" s="110" t="s">
        <v>4450</v>
      </c>
      <c r="AU300" s="110" t="s">
        <v>4450</v>
      </c>
      <c r="AV300" s="110">
        <v>0</v>
      </c>
      <c r="AW300" s="110" t="s">
        <v>4450</v>
      </c>
      <c r="AX300" s="110" t="s">
        <v>4450</v>
      </c>
      <c r="AY300" s="110" t="s">
        <v>4450</v>
      </c>
      <c r="AZ300" s="8" t="s">
        <v>4450</v>
      </c>
      <c r="BA300" s="8" t="s">
        <v>4450</v>
      </c>
      <c r="BB300" s="8" t="s">
        <v>4450</v>
      </c>
      <c r="BC300" s="8" t="s">
        <v>4450</v>
      </c>
      <c r="BD300" s="8" t="s">
        <v>4450</v>
      </c>
      <c r="BE300" s="8">
        <v>0.01</v>
      </c>
      <c r="BF300" s="8">
        <v>0.01</v>
      </c>
      <c r="BG300" s="8" t="s">
        <v>4450</v>
      </c>
      <c r="BJ300" s="8">
        <v>0.04</v>
      </c>
      <c r="BK300" s="8">
        <v>1</v>
      </c>
      <c r="BL300" s="8">
        <v>1</v>
      </c>
      <c r="BM300" s="8">
        <v>0.01</v>
      </c>
      <c r="BN300" s="23">
        <f t="shared" si="270"/>
        <v>0.04</v>
      </c>
      <c r="BO300" s="23">
        <f t="shared" ref="BO300:BQ300" si="306">BK300*BN300</f>
        <v>0.04</v>
      </c>
      <c r="BP300" s="23">
        <f t="shared" si="306"/>
        <v>0.04</v>
      </c>
      <c r="BQ300" s="23">
        <f t="shared" si="306"/>
        <v>4.0000000000000002E-4</v>
      </c>
    </row>
    <row r="301" spans="1:69" ht="50" x14ac:dyDescent="0.35">
      <c r="A301" s="102" t="s">
        <v>19</v>
      </c>
      <c r="B301" s="86">
        <v>71</v>
      </c>
      <c r="C301" s="86" t="s">
        <v>4835</v>
      </c>
      <c r="D301" s="2" t="s">
        <v>1790</v>
      </c>
      <c r="E301" s="2" t="s">
        <v>1832</v>
      </c>
      <c r="F301" s="247"/>
      <c r="G301" s="71" t="s">
        <v>1893</v>
      </c>
      <c r="H301" s="71" t="s">
        <v>2083</v>
      </c>
      <c r="I301" s="71" t="s">
        <v>2084</v>
      </c>
      <c r="J301" s="71">
        <v>0.25</v>
      </c>
      <c r="K301" s="71">
        <v>6</v>
      </c>
      <c r="L301" s="101">
        <v>1</v>
      </c>
      <c r="M301" s="101">
        <v>1</v>
      </c>
      <c r="N301" s="120">
        <f t="shared" si="268"/>
        <v>1</v>
      </c>
      <c r="O301" s="120">
        <f t="shared" si="269"/>
        <v>0.16666666666666666</v>
      </c>
      <c r="P301" s="71" t="s">
        <v>2085</v>
      </c>
      <c r="Q301" s="71" t="s">
        <v>2060</v>
      </c>
      <c r="R301" s="71"/>
      <c r="S301" s="71"/>
      <c r="T301" s="71"/>
      <c r="U301" s="71"/>
      <c r="V301" s="71"/>
      <c r="W301" s="101">
        <v>1</v>
      </c>
      <c r="X301" s="101">
        <v>2</v>
      </c>
      <c r="Y301" s="101">
        <v>1</v>
      </c>
      <c r="Z301" s="101">
        <v>2</v>
      </c>
      <c r="AA301" s="101">
        <v>1</v>
      </c>
      <c r="AB301" s="101">
        <v>3</v>
      </c>
      <c r="AC301" s="101">
        <v>4</v>
      </c>
      <c r="AD301" s="101">
        <v>6</v>
      </c>
      <c r="AE301" s="101">
        <v>1</v>
      </c>
      <c r="AF301" s="101"/>
      <c r="AG301" s="101"/>
      <c r="AH301" s="101"/>
      <c r="AI301" s="109">
        <v>1</v>
      </c>
      <c r="AJ301" s="109" t="s">
        <v>4450</v>
      </c>
      <c r="AK301" s="109" t="s">
        <v>4450</v>
      </c>
      <c r="AL301" s="109" t="s">
        <v>4450</v>
      </c>
      <c r="AM301" s="9" t="s">
        <v>4216</v>
      </c>
      <c r="AN301" s="9"/>
      <c r="AO301" s="9"/>
      <c r="AP301" s="9"/>
      <c r="AQ301" s="2">
        <v>0.01</v>
      </c>
      <c r="AR301" s="110">
        <v>1</v>
      </c>
      <c r="AS301" s="110" t="s">
        <v>4450</v>
      </c>
      <c r="AT301" s="110" t="s">
        <v>4450</v>
      </c>
      <c r="AU301" s="110" t="s">
        <v>4450</v>
      </c>
      <c r="AV301" s="110">
        <v>0.16666666666666666</v>
      </c>
      <c r="AW301" s="110" t="s">
        <v>4450</v>
      </c>
      <c r="AX301" s="110" t="s">
        <v>4450</v>
      </c>
      <c r="AY301" s="110" t="s">
        <v>4450</v>
      </c>
      <c r="AZ301" s="8">
        <v>0.01</v>
      </c>
      <c r="BA301" s="8" t="s">
        <v>4450</v>
      </c>
      <c r="BB301" s="8" t="s">
        <v>4450</v>
      </c>
      <c r="BC301" s="8" t="s">
        <v>4450</v>
      </c>
      <c r="BD301" s="8">
        <v>0.01</v>
      </c>
      <c r="BE301" s="8">
        <v>0.01</v>
      </c>
      <c r="BF301" s="8">
        <v>0.01</v>
      </c>
      <c r="BG301" s="8">
        <v>0.01</v>
      </c>
      <c r="BJ301" s="8">
        <v>0.04</v>
      </c>
      <c r="BK301" s="8">
        <v>1</v>
      </c>
      <c r="BL301" s="8">
        <v>1</v>
      </c>
      <c r="BM301" s="8">
        <v>0.01</v>
      </c>
      <c r="BN301" s="23">
        <f t="shared" si="270"/>
        <v>0.04</v>
      </c>
      <c r="BO301" s="23">
        <f t="shared" ref="BO301:BQ301" si="307">BK301*BN301</f>
        <v>0.04</v>
      </c>
      <c r="BP301" s="23">
        <f t="shared" si="307"/>
        <v>0.04</v>
      </c>
      <c r="BQ301" s="23">
        <f t="shared" si="307"/>
        <v>4.0000000000000002E-4</v>
      </c>
    </row>
    <row r="302" spans="1:69" ht="30" x14ac:dyDescent="0.35">
      <c r="A302" s="102" t="s">
        <v>19</v>
      </c>
      <c r="B302" s="86">
        <v>72</v>
      </c>
      <c r="C302" s="86" t="s">
        <v>4836</v>
      </c>
      <c r="D302" s="2" t="s">
        <v>1790</v>
      </c>
      <c r="E302" s="2" t="s">
        <v>1832</v>
      </c>
      <c r="F302" s="247"/>
      <c r="G302" s="71" t="s">
        <v>1893</v>
      </c>
      <c r="H302" s="71" t="s">
        <v>2086</v>
      </c>
      <c r="I302" s="71" t="s">
        <v>2087</v>
      </c>
      <c r="J302" s="71">
        <v>0.25</v>
      </c>
      <c r="K302" s="71">
        <v>12</v>
      </c>
      <c r="L302" s="101">
        <v>3</v>
      </c>
      <c r="M302" s="101">
        <v>3</v>
      </c>
      <c r="N302" s="120">
        <f t="shared" si="268"/>
        <v>1</v>
      </c>
      <c r="O302" s="120">
        <f t="shared" si="269"/>
        <v>0.25</v>
      </c>
      <c r="P302" s="71" t="s">
        <v>2088</v>
      </c>
      <c r="Q302" s="71" t="s">
        <v>2060</v>
      </c>
      <c r="R302" s="71"/>
      <c r="S302" s="71"/>
      <c r="T302" s="71"/>
      <c r="U302" s="71"/>
      <c r="V302" s="71"/>
      <c r="W302" s="101">
        <v>3</v>
      </c>
      <c r="X302" s="101">
        <v>3</v>
      </c>
      <c r="Y302" s="101">
        <v>3</v>
      </c>
      <c r="Z302" s="101">
        <v>3</v>
      </c>
      <c r="AA302" s="101">
        <v>3</v>
      </c>
      <c r="AB302" s="101">
        <v>6</v>
      </c>
      <c r="AC302" s="101">
        <v>9</v>
      </c>
      <c r="AD302" s="101">
        <v>12</v>
      </c>
      <c r="AE302" s="101">
        <v>3</v>
      </c>
      <c r="AF302" s="101"/>
      <c r="AG302" s="101"/>
      <c r="AH302" s="101"/>
      <c r="AI302" s="109">
        <v>3</v>
      </c>
      <c r="AJ302" s="109" t="s">
        <v>4450</v>
      </c>
      <c r="AK302" s="109" t="s">
        <v>4450</v>
      </c>
      <c r="AL302" s="109" t="s">
        <v>4450</v>
      </c>
      <c r="AM302" s="9" t="s">
        <v>4217</v>
      </c>
      <c r="AN302" s="9"/>
      <c r="AO302" s="9"/>
      <c r="AP302" s="9"/>
      <c r="AQ302" s="2">
        <v>0.01</v>
      </c>
      <c r="AR302" s="110">
        <v>1</v>
      </c>
      <c r="AS302" s="110" t="s">
        <v>4450</v>
      </c>
      <c r="AT302" s="110" t="s">
        <v>4450</v>
      </c>
      <c r="AU302" s="110" t="s">
        <v>4450</v>
      </c>
      <c r="AV302" s="110">
        <v>0.25</v>
      </c>
      <c r="AW302" s="110" t="s">
        <v>4450</v>
      </c>
      <c r="AX302" s="110" t="s">
        <v>4450</v>
      </c>
      <c r="AY302" s="110" t="s">
        <v>4450</v>
      </c>
      <c r="AZ302" s="8">
        <v>0.01</v>
      </c>
      <c r="BA302" s="8" t="s">
        <v>4450</v>
      </c>
      <c r="BB302" s="8" t="s">
        <v>4450</v>
      </c>
      <c r="BC302" s="8" t="s">
        <v>4450</v>
      </c>
      <c r="BD302" s="8">
        <v>0.01</v>
      </c>
      <c r="BE302" s="8">
        <v>0.01</v>
      </c>
      <c r="BF302" s="8">
        <v>0.01</v>
      </c>
      <c r="BG302" s="8">
        <v>0.01</v>
      </c>
      <c r="BJ302" s="8">
        <v>0.04</v>
      </c>
      <c r="BK302" s="8">
        <v>1</v>
      </c>
      <c r="BL302" s="8">
        <v>1</v>
      </c>
      <c r="BM302" s="8">
        <v>0.01</v>
      </c>
      <c r="BN302" s="23">
        <f t="shared" si="270"/>
        <v>0.04</v>
      </c>
      <c r="BO302" s="23">
        <f t="shared" ref="BO302:BQ302" si="308">BK302*BN302</f>
        <v>0.04</v>
      </c>
      <c r="BP302" s="23">
        <f t="shared" si="308"/>
        <v>0.04</v>
      </c>
      <c r="BQ302" s="23">
        <f t="shared" si="308"/>
        <v>4.0000000000000002E-4</v>
      </c>
    </row>
    <row r="303" spans="1:69" ht="40" x14ac:dyDescent="0.35">
      <c r="A303" s="102" t="s">
        <v>19</v>
      </c>
      <c r="B303" s="86">
        <v>73</v>
      </c>
      <c r="C303" s="86" t="s">
        <v>4837</v>
      </c>
      <c r="D303" s="2" t="s">
        <v>1792</v>
      </c>
      <c r="E303" s="2" t="s">
        <v>1835</v>
      </c>
      <c r="F303" s="247"/>
      <c r="G303" s="71" t="s">
        <v>1895</v>
      </c>
      <c r="H303" s="71" t="s">
        <v>2089</v>
      </c>
      <c r="I303" s="71" t="s">
        <v>2090</v>
      </c>
      <c r="J303" s="71">
        <v>1</v>
      </c>
      <c r="K303" s="71">
        <v>2</v>
      </c>
      <c r="L303" s="101">
        <v>0</v>
      </c>
      <c r="M303" s="101">
        <v>1</v>
      </c>
      <c r="N303" s="120" t="str">
        <f t="shared" si="268"/>
        <v/>
      </c>
      <c r="O303" s="120">
        <f t="shared" si="269"/>
        <v>0.5</v>
      </c>
      <c r="P303" s="71" t="s">
        <v>2091</v>
      </c>
      <c r="Q303" s="71" t="s">
        <v>2060</v>
      </c>
      <c r="R303" s="71"/>
      <c r="S303" s="71"/>
      <c r="T303" s="71"/>
      <c r="U303" s="71"/>
      <c r="V303" s="71"/>
      <c r="W303" s="101">
        <v>0</v>
      </c>
      <c r="X303" s="101">
        <v>1</v>
      </c>
      <c r="Y303" s="101">
        <v>0</v>
      </c>
      <c r="Z303" s="101">
        <v>1</v>
      </c>
      <c r="AA303" s="101">
        <v>0</v>
      </c>
      <c r="AB303" s="101">
        <v>1</v>
      </c>
      <c r="AC303" s="101">
        <v>1</v>
      </c>
      <c r="AD303" s="101">
        <v>2</v>
      </c>
      <c r="AE303" s="101">
        <v>1</v>
      </c>
      <c r="AF303" s="101"/>
      <c r="AG303" s="101"/>
      <c r="AH303" s="101"/>
      <c r="AI303" s="109">
        <v>1</v>
      </c>
      <c r="AJ303" s="109" t="s">
        <v>4450</v>
      </c>
      <c r="AK303" s="109" t="s">
        <v>4450</v>
      </c>
      <c r="AL303" s="109" t="s">
        <v>4450</v>
      </c>
      <c r="AM303" s="9" t="s">
        <v>4218</v>
      </c>
      <c r="AN303" s="9"/>
      <c r="AO303" s="9"/>
      <c r="AP303" s="9"/>
      <c r="AQ303" s="2" t="s">
        <v>4450</v>
      </c>
      <c r="AR303" s="110" t="s">
        <v>4450</v>
      </c>
      <c r="AS303" s="110" t="s">
        <v>4450</v>
      </c>
      <c r="AT303" s="110" t="s">
        <v>4450</v>
      </c>
      <c r="AU303" s="110" t="s">
        <v>4450</v>
      </c>
      <c r="AV303" s="110">
        <v>0.5</v>
      </c>
      <c r="AW303" s="110" t="s">
        <v>4450</v>
      </c>
      <c r="AX303" s="110" t="s">
        <v>4450</v>
      </c>
      <c r="AY303" s="110" t="s">
        <v>4450</v>
      </c>
      <c r="AZ303" s="8" t="s">
        <v>4450</v>
      </c>
      <c r="BA303" s="8" t="s">
        <v>4450</v>
      </c>
      <c r="BB303" s="8" t="s">
        <v>4450</v>
      </c>
      <c r="BC303" s="8" t="s">
        <v>4450</v>
      </c>
      <c r="BD303" s="8" t="s">
        <v>4450</v>
      </c>
      <c r="BE303" s="8">
        <v>0.03</v>
      </c>
      <c r="BF303" s="8" t="s">
        <v>4450</v>
      </c>
      <c r="BG303" s="8">
        <v>0.03</v>
      </c>
      <c r="BJ303" s="8">
        <v>0.03</v>
      </c>
      <c r="BK303" s="8">
        <v>1</v>
      </c>
      <c r="BL303" s="8">
        <v>1</v>
      </c>
      <c r="BM303" s="8">
        <v>0.03</v>
      </c>
      <c r="BN303" s="23">
        <f t="shared" si="270"/>
        <v>0.03</v>
      </c>
      <c r="BO303" s="23">
        <f t="shared" ref="BO303:BQ303" si="309">BK303*BN303</f>
        <v>0.03</v>
      </c>
      <c r="BP303" s="23">
        <f t="shared" si="309"/>
        <v>0.03</v>
      </c>
      <c r="BQ303" s="23">
        <f t="shared" si="309"/>
        <v>8.9999999999999998E-4</v>
      </c>
    </row>
    <row r="304" spans="1:69" ht="40" x14ac:dyDescent="0.35">
      <c r="A304" s="102" t="s">
        <v>19</v>
      </c>
      <c r="B304" s="86">
        <v>74</v>
      </c>
      <c r="C304" s="86" t="s">
        <v>4838</v>
      </c>
      <c r="D304" s="2" t="s">
        <v>1794</v>
      </c>
      <c r="E304" s="2" t="s">
        <v>1837</v>
      </c>
      <c r="F304" s="247"/>
      <c r="G304" s="71" t="s">
        <v>1898</v>
      </c>
      <c r="H304" s="71" t="s">
        <v>2092</v>
      </c>
      <c r="I304" s="71" t="s">
        <v>2093</v>
      </c>
      <c r="J304" s="71">
        <v>0.3</v>
      </c>
      <c r="K304" s="71">
        <v>12</v>
      </c>
      <c r="L304" s="101">
        <v>3</v>
      </c>
      <c r="M304" s="101">
        <v>3</v>
      </c>
      <c r="N304" s="120">
        <f t="shared" si="268"/>
        <v>1</v>
      </c>
      <c r="O304" s="120">
        <f t="shared" si="269"/>
        <v>0.25</v>
      </c>
      <c r="P304" s="71" t="s">
        <v>2094</v>
      </c>
      <c r="Q304" s="71" t="s">
        <v>884</v>
      </c>
      <c r="R304" s="71"/>
      <c r="S304" s="71"/>
      <c r="T304" s="71"/>
      <c r="U304" s="71"/>
      <c r="V304" s="71"/>
      <c r="W304" s="101">
        <v>3</v>
      </c>
      <c r="X304" s="101">
        <v>3</v>
      </c>
      <c r="Y304" s="101">
        <v>3</v>
      </c>
      <c r="Z304" s="101">
        <v>3</v>
      </c>
      <c r="AA304" s="101">
        <v>3</v>
      </c>
      <c r="AB304" s="101">
        <v>6</v>
      </c>
      <c r="AC304" s="101">
        <v>9</v>
      </c>
      <c r="AD304" s="101">
        <v>12</v>
      </c>
      <c r="AE304" s="101">
        <v>3</v>
      </c>
      <c r="AF304" s="101"/>
      <c r="AG304" s="101"/>
      <c r="AH304" s="101"/>
      <c r="AI304" s="109">
        <v>3</v>
      </c>
      <c r="AJ304" s="109" t="s">
        <v>4450</v>
      </c>
      <c r="AK304" s="109" t="s">
        <v>4450</v>
      </c>
      <c r="AL304" s="109" t="s">
        <v>4450</v>
      </c>
      <c r="AM304" s="9" t="s">
        <v>4219</v>
      </c>
      <c r="AN304" s="9"/>
      <c r="AO304" s="9"/>
      <c r="AP304" s="9"/>
      <c r="AQ304" s="2">
        <v>1.4999999999999999E-2</v>
      </c>
      <c r="AR304" s="110">
        <v>1</v>
      </c>
      <c r="AS304" s="110" t="s">
        <v>4450</v>
      </c>
      <c r="AT304" s="110" t="s">
        <v>4450</v>
      </c>
      <c r="AU304" s="110" t="s">
        <v>4450</v>
      </c>
      <c r="AV304" s="110">
        <v>0.25</v>
      </c>
      <c r="AW304" s="110" t="s">
        <v>4450</v>
      </c>
      <c r="AX304" s="110" t="s">
        <v>4450</v>
      </c>
      <c r="AY304" s="110" t="s">
        <v>4450</v>
      </c>
      <c r="AZ304" s="8">
        <v>1.4999999999999999E-2</v>
      </c>
      <c r="BA304" s="8" t="s">
        <v>4450</v>
      </c>
      <c r="BB304" s="8" t="s">
        <v>4450</v>
      </c>
      <c r="BC304" s="8" t="s">
        <v>4450</v>
      </c>
      <c r="BD304" s="8">
        <v>1.4999999999999999E-2</v>
      </c>
      <c r="BE304" s="8">
        <v>1.4999999999999999E-2</v>
      </c>
      <c r="BF304" s="8">
        <v>1.4999999999999999E-2</v>
      </c>
      <c r="BG304" s="8">
        <v>1.4999999999999999E-2</v>
      </c>
      <c r="BJ304" s="8">
        <v>0.05</v>
      </c>
      <c r="BK304" s="8">
        <v>1</v>
      </c>
      <c r="BL304" s="8">
        <v>1</v>
      </c>
      <c r="BM304" s="8">
        <v>1.4999999999999999E-2</v>
      </c>
      <c r="BN304" s="23">
        <f t="shared" si="270"/>
        <v>0.05</v>
      </c>
      <c r="BO304" s="23">
        <f t="shared" ref="BO304:BQ304" si="310">BK304*BN304</f>
        <v>0.05</v>
      </c>
      <c r="BP304" s="23">
        <f t="shared" si="310"/>
        <v>0.05</v>
      </c>
      <c r="BQ304" s="23">
        <f t="shared" si="310"/>
        <v>7.5000000000000002E-4</v>
      </c>
    </row>
    <row r="305" spans="1:69" ht="20" x14ac:dyDescent="0.35">
      <c r="A305" s="102" t="s">
        <v>19</v>
      </c>
      <c r="B305" s="86">
        <v>75</v>
      </c>
      <c r="C305" s="86" t="s">
        <v>4839</v>
      </c>
      <c r="D305" s="2" t="s">
        <v>1794</v>
      </c>
      <c r="E305" s="2" t="s">
        <v>1837</v>
      </c>
      <c r="F305" s="247"/>
      <c r="G305" s="71" t="s">
        <v>1898</v>
      </c>
      <c r="H305" s="71" t="s">
        <v>2095</v>
      </c>
      <c r="I305" s="71" t="s">
        <v>2096</v>
      </c>
      <c r="J305" s="71">
        <v>0.3</v>
      </c>
      <c r="K305" s="71">
        <v>12</v>
      </c>
      <c r="L305" s="101">
        <v>3</v>
      </c>
      <c r="M305" s="101">
        <v>3</v>
      </c>
      <c r="N305" s="120">
        <f t="shared" si="268"/>
        <v>1</v>
      </c>
      <c r="O305" s="120">
        <f t="shared" si="269"/>
        <v>0.25</v>
      </c>
      <c r="P305" s="71" t="s">
        <v>2097</v>
      </c>
      <c r="Q305" s="71" t="s">
        <v>884</v>
      </c>
      <c r="R305" s="71"/>
      <c r="S305" s="71"/>
      <c r="T305" s="71"/>
      <c r="U305" s="71"/>
      <c r="V305" s="71"/>
      <c r="W305" s="101">
        <v>3</v>
      </c>
      <c r="X305" s="101">
        <v>3</v>
      </c>
      <c r="Y305" s="101">
        <v>3</v>
      </c>
      <c r="Z305" s="101">
        <v>3</v>
      </c>
      <c r="AA305" s="101">
        <v>3</v>
      </c>
      <c r="AB305" s="101">
        <v>6</v>
      </c>
      <c r="AC305" s="101">
        <v>9</v>
      </c>
      <c r="AD305" s="101">
        <v>12</v>
      </c>
      <c r="AE305" s="101">
        <v>3</v>
      </c>
      <c r="AF305" s="101"/>
      <c r="AG305" s="101"/>
      <c r="AH305" s="101"/>
      <c r="AI305" s="109">
        <v>3</v>
      </c>
      <c r="AJ305" s="109" t="s">
        <v>4450</v>
      </c>
      <c r="AK305" s="109" t="s">
        <v>4450</v>
      </c>
      <c r="AL305" s="109" t="s">
        <v>4450</v>
      </c>
      <c r="AM305" s="9" t="s">
        <v>4220</v>
      </c>
      <c r="AN305" s="9"/>
      <c r="AO305" s="9"/>
      <c r="AP305" s="9"/>
      <c r="AQ305" s="2">
        <v>1.4999999999999999E-2</v>
      </c>
      <c r="AR305" s="110">
        <v>1</v>
      </c>
      <c r="AS305" s="110" t="s">
        <v>4450</v>
      </c>
      <c r="AT305" s="110" t="s">
        <v>4450</v>
      </c>
      <c r="AU305" s="110" t="s">
        <v>4450</v>
      </c>
      <c r="AV305" s="110">
        <v>0.25</v>
      </c>
      <c r="AW305" s="110" t="s">
        <v>4450</v>
      </c>
      <c r="AX305" s="110" t="s">
        <v>4450</v>
      </c>
      <c r="AY305" s="110" t="s">
        <v>4450</v>
      </c>
      <c r="AZ305" s="8">
        <v>1.4999999999999999E-2</v>
      </c>
      <c r="BA305" s="8" t="s">
        <v>4450</v>
      </c>
      <c r="BB305" s="8" t="s">
        <v>4450</v>
      </c>
      <c r="BC305" s="8" t="s">
        <v>4450</v>
      </c>
      <c r="BD305" s="8">
        <v>1.4999999999999999E-2</v>
      </c>
      <c r="BE305" s="8">
        <v>1.4999999999999999E-2</v>
      </c>
      <c r="BF305" s="8">
        <v>1.4999999999999999E-2</v>
      </c>
      <c r="BG305" s="8">
        <v>1.4999999999999999E-2</v>
      </c>
      <c r="BJ305" s="8">
        <v>0.05</v>
      </c>
      <c r="BK305" s="8">
        <v>1</v>
      </c>
      <c r="BL305" s="8">
        <v>1</v>
      </c>
      <c r="BM305" s="8">
        <v>1.4999999999999999E-2</v>
      </c>
      <c r="BN305" s="23">
        <f t="shared" si="270"/>
        <v>0.05</v>
      </c>
      <c r="BO305" s="23">
        <f t="shared" ref="BO305:BQ305" si="311">BK305*BN305</f>
        <v>0.05</v>
      </c>
      <c r="BP305" s="23">
        <f t="shared" si="311"/>
        <v>0.05</v>
      </c>
      <c r="BQ305" s="23">
        <f t="shared" si="311"/>
        <v>7.5000000000000002E-4</v>
      </c>
    </row>
    <row r="306" spans="1:69" ht="30" x14ac:dyDescent="0.35">
      <c r="A306" s="102" t="s">
        <v>19</v>
      </c>
      <c r="B306" s="86">
        <v>76</v>
      </c>
      <c r="C306" s="86" t="s">
        <v>4840</v>
      </c>
      <c r="D306" s="2" t="s">
        <v>1794</v>
      </c>
      <c r="E306" s="2" t="s">
        <v>1837</v>
      </c>
      <c r="F306" s="247"/>
      <c r="G306" s="71" t="s">
        <v>1898</v>
      </c>
      <c r="H306" s="71" t="s">
        <v>2098</v>
      </c>
      <c r="I306" s="71" t="s">
        <v>2099</v>
      </c>
      <c r="J306" s="71">
        <v>0.4</v>
      </c>
      <c r="K306" s="71">
        <v>12</v>
      </c>
      <c r="L306" s="101">
        <v>3</v>
      </c>
      <c r="M306" s="101">
        <v>3</v>
      </c>
      <c r="N306" s="120">
        <f t="shared" si="268"/>
        <v>1</v>
      </c>
      <c r="O306" s="120">
        <f t="shared" si="269"/>
        <v>0.25</v>
      </c>
      <c r="P306" s="71" t="s">
        <v>2100</v>
      </c>
      <c r="Q306" s="71" t="s">
        <v>2101</v>
      </c>
      <c r="R306" s="71"/>
      <c r="S306" s="71"/>
      <c r="T306" s="71"/>
      <c r="U306" s="71"/>
      <c r="V306" s="71"/>
      <c r="W306" s="101">
        <v>3</v>
      </c>
      <c r="X306" s="101">
        <v>3</v>
      </c>
      <c r="Y306" s="101">
        <v>3</v>
      </c>
      <c r="Z306" s="101">
        <v>3</v>
      </c>
      <c r="AA306" s="101">
        <v>3</v>
      </c>
      <c r="AB306" s="101">
        <v>6</v>
      </c>
      <c r="AC306" s="101">
        <v>9</v>
      </c>
      <c r="AD306" s="101">
        <v>12</v>
      </c>
      <c r="AE306" s="101">
        <v>3</v>
      </c>
      <c r="AF306" s="101"/>
      <c r="AG306" s="101"/>
      <c r="AH306" s="101"/>
      <c r="AI306" s="109">
        <v>3</v>
      </c>
      <c r="AJ306" s="109" t="s">
        <v>4450</v>
      </c>
      <c r="AK306" s="109" t="s">
        <v>4450</v>
      </c>
      <c r="AL306" s="109" t="s">
        <v>4450</v>
      </c>
      <c r="AM306" s="9" t="s">
        <v>4221</v>
      </c>
      <c r="AN306" s="9"/>
      <c r="AO306" s="9"/>
      <c r="AP306" s="9"/>
      <c r="AQ306" s="2">
        <v>2.0000000000000004E-2</v>
      </c>
      <c r="AR306" s="110">
        <v>1</v>
      </c>
      <c r="AS306" s="110" t="s">
        <v>4450</v>
      </c>
      <c r="AT306" s="110" t="s">
        <v>4450</v>
      </c>
      <c r="AU306" s="110" t="s">
        <v>4450</v>
      </c>
      <c r="AV306" s="110">
        <v>0.25</v>
      </c>
      <c r="AW306" s="110" t="s">
        <v>4450</v>
      </c>
      <c r="AX306" s="110" t="s">
        <v>4450</v>
      </c>
      <c r="AY306" s="110" t="s">
        <v>4450</v>
      </c>
      <c r="AZ306" s="8">
        <v>2.0000000000000004E-2</v>
      </c>
      <c r="BA306" s="8" t="s">
        <v>4450</v>
      </c>
      <c r="BB306" s="8" t="s">
        <v>4450</v>
      </c>
      <c r="BC306" s="8" t="s">
        <v>4450</v>
      </c>
      <c r="BD306" s="8">
        <v>2.0000000000000004E-2</v>
      </c>
      <c r="BE306" s="8">
        <v>2.0000000000000004E-2</v>
      </c>
      <c r="BF306" s="8">
        <v>2.0000000000000004E-2</v>
      </c>
      <c r="BG306" s="8">
        <v>2.0000000000000004E-2</v>
      </c>
      <c r="BJ306" s="8">
        <v>0.05</v>
      </c>
      <c r="BK306" s="8">
        <v>1</v>
      </c>
      <c r="BL306" s="8">
        <v>1</v>
      </c>
      <c r="BM306" s="8">
        <v>2.0000000000000004E-2</v>
      </c>
      <c r="BN306" s="23">
        <f t="shared" si="270"/>
        <v>0.05</v>
      </c>
      <c r="BO306" s="23">
        <f t="shared" ref="BO306:BQ306" si="312">BK306*BN306</f>
        <v>0.05</v>
      </c>
      <c r="BP306" s="23">
        <f t="shared" si="312"/>
        <v>0.05</v>
      </c>
      <c r="BQ306" s="23">
        <f t="shared" si="312"/>
        <v>1.0000000000000002E-3</v>
      </c>
    </row>
    <row r="307" spans="1:69" ht="40" x14ac:dyDescent="0.35">
      <c r="A307" s="102" t="s">
        <v>19</v>
      </c>
      <c r="B307" s="86">
        <v>77</v>
      </c>
      <c r="C307" s="86" t="s">
        <v>4841</v>
      </c>
      <c r="D307" s="2" t="s">
        <v>1795</v>
      </c>
      <c r="E307" s="2" t="s">
        <v>1839</v>
      </c>
      <c r="F307" s="247"/>
      <c r="G307" s="71" t="s">
        <v>1900</v>
      </c>
      <c r="H307" s="71" t="s">
        <v>2102</v>
      </c>
      <c r="I307" s="71" t="s">
        <v>2103</v>
      </c>
      <c r="J307" s="71">
        <v>0.3</v>
      </c>
      <c r="K307" s="71">
        <v>4</v>
      </c>
      <c r="L307" s="101">
        <v>1</v>
      </c>
      <c r="M307" s="101">
        <v>1</v>
      </c>
      <c r="N307" s="120">
        <f t="shared" si="268"/>
        <v>1</v>
      </c>
      <c r="O307" s="120">
        <f t="shared" si="269"/>
        <v>0.25</v>
      </c>
      <c r="P307" s="71" t="s">
        <v>2104</v>
      </c>
      <c r="Q307" s="71" t="s">
        <v>884</v>
      </c>
      <c r="R307" s="71"/>
      <c r="S307" s="71"/>
      <c r="T307" s="71"/>
      <c r="U307" s="71"/>
      <c r="V307" s="71"/>
      <c r="W307" s="101">
        <v>1</v>
      </c>
      <c r="X307" s="101">
        <v>1</v>
      </c>
      <c r="Y307" s="101">
        <v>1</v>
      </c>
      <c r="Z307" s="101">
        <v>1</v>
      </c>
      <c r="AA307" s="101">
        <v>1</v>
      </c>
      <c r="AB307" s="101">
        <v>2</v>
      </c>
      <c r="AC307" s="101">
        <v>3</v>
      </c>
      <c r="AD307" s="101">
        <v>4</v>
      </c>
      <c r="AE307" s="101">
        <v>1</v>
      </c>
      <c r="AF307" s="101"/>
      <c r="AG307" s="101"/>
      <c r="AH307" s="101"/>
      <c r="AI307" s="109">
        <v>1</v>
      </c>
      <c r="AJ307" s="109" t="s">
        <v>4450</v>
      </c>
      <c r="AK307" s="109" t="s">
        <v>4450</v>
      </c>
      <c r="AL307" s="109" t="s">
        <v>4450</v>
      </c>
      <c r="AM307" s="9" t="s">
        <v>4222</v>
      </c>
      <c r="AN307" s="9"/>
      <c r="AO307" s="9"/>
      <c r="AP307" s="9"/>
      <c r="AQ307" s="2">
        <v>1.4939999999999998E-2</v>
      </c>
      <c r="AR307" s="110">
        <v>1</v>
      </c>
      <c r="AS307" s="110" t="s">
        <v>4450</v>
      </c>
      <c r="AT307" s="110" t="s">
        <v>4450</v>
      </c>
      <c r="AU307" s="110" t="s">
        <v>4450</v>
      </c>
      <c r="AV307" s="110">
        <v>0.25</v>
      </c>
      <c r="AW307" s="110" t="s">
        <v>4450</v>
      </c>
      <c r="AX307" s="110" t="s">
        <v>4450</v>
      </c>
      <c r="AY307" s="110" t="s">
        <v>4450</v>
      </c>
      <c r="AZ307" s="8">
        <v>1.4939999999999998E-2</v>
      </c>
      <c r="BA307" s="8" t="s">
        <v>4450</v>
      </c>
      <c r="BB307" s="8" t="s">
        <v>4450</v>
      </c>
      <c r="BC307" s="8" t="s">
        <v>4450</v>
      </c>
      <c r="BD307" s="8">
        <v>1.4939999999999998E-2</v>
      </c>
      <c r="BE307" s="8">
        <v>1.4939999999999998E-2</v>
      </c>
      <c r="BF307" s="8">
        <v>1.4939999999999998E-2</v>
      </c>
      <c r="BG307" s="8">
        <v>1.4939999999999998E-2</v>
      </c>
      <c r="BJ307" s="8">
        <v>0.06</v>
      </c>
      <c r="BK307" s="8">
        <v>1</v>
      </c>
      <c r="BL307" s="8">
        <v>0.83</v>
      </c>
      <c r="BM307" s="8">
        <v>1.4939999999999998E-2</v>
      </c>
      <c r="BN307" s="23">
        <f t="shared" si="270"/>
        <v>0.06</v>
      </c>
      <c r="BO307" s="23">
        <f t="shared" ref="BO307:BQ307" si="313">BK307*BN307</f>
        <v>0.06</v>
      </c>
      <c r="BP307" s="23">
        <f t="shared" si="313"/>
        <v>4.9799999999999997E-2</v>
      </c>
      <c r="BQ307" s="23">
        <f t="shared" si="313"/>
        <v>7.4401199999999984E-4</v>
      </c>
    </row>
    <row r="308" spans="1:69" ht="30" x14ac:dyDescent="0.35">
      <c r="A308" s="102" t="s">
        <v>19</v>
      </c>
      <c r="B308" s="86">
        <v>78</v>
      </c>
      <c r="C308" s="86" t="s">
        <v>4842</v>
      </c>
      <c r="D308" s="2" t="s">
        <v>1795</v>
      </c>
      <c r="E308" s="2" t="s">
        <v>1839</v>
      </c>
      <c r="F308" s="247"/>
      <c r="G308" s="71" t="s">
        <v>1900</v>
      </c>
      <c r="H308" s="71" t="s">
        <v>2105</v>
      </c>
      <c r="I308" s="71" t="s">
        <v>2106</v>
      </c>
      <c r="J308" s="71">
        <v>0.4</v>
      </c>
      <c r="K308" s="71">
        <v>12</v>
      </c>
      <c r="L308" s="101">
        <v>3</v>
      </c>
      <c r="M308" s="101">
        <v>3</v>
      </c>
      <c r="N308" s="120">
        <f t="shared" si="268"/>
        <v>1</v>
      </c>
      <c r="O308" s="120">
        <f t="shared" si="269"/>
        <v>0.25</v>
      </c>
      <c r="P308" s="71" t="s">
        <v>2107</v>
      </c>
      <c r="Q308" s="71" t="s">
        <v>2101</v>
      </c>
      <c r="R308" s="71"/>
      <c r="S308" s="71"/>
      <c r="T308" s="71"/>
      <c r="U308" s="71"/>
      <c r="V308" s="71"/>
      <c r="W308" s="101">
        <v>3</v>
      </c>
      <c r="X308" s="101">
        <v>3</v>
      </c>
      <c r="Y308" s="101">
        <v>3</v>
      </c>
      <c r="Z308" s="101">
        <v>3</v>
      </c>
      <c r="AA308" s="101">
        <v>3</v>
      </c>
      <c r="AB308" s="101">
        <v>6</v>
      </c>
      <c r="AC308" s="101">
        <v>9</v>
      </c>
      <c r="AD308" s="101">
        <v>12</v>
      </c>
      <c r="AE308" s="101">
        <v>3</v>
      </c>
      <c r="AF308" s="101"/>
      <c r="AG308" s="101"/>
      <c r="AH308" s="101"/>
      <c r="AI308" s="109">
        <v>3</v>
      </c>
      <c r="AJ308" s="109" t="s">
        <v>4450</v>
      </c>
      <c r="AK308" s="109" t="s">
        <v>4450</v>
      </c>
      <c r="AL308" s="109" t="s">
        <v>4450</v>
      </c>
      <c r="AM308" s="9" t="s">
        <v>4223</v>
      </c>
      <c r="AN308" s="9"/>
      <c r="AO308" s="9"/>
      <c r="AP308" s="9"/>
      <c r="AQ308" s="2">
        <v>1.992E-2</v>
      </c>
      <c r="AR308" s="110">
        <v>1</v>
      </c>
      <c r="AS308" s="110" t="s">
        <v>4450</v>
      </c>
      <c r="AT308" s="110" t="s">
        <v>4450</v>
      </c>
      <c r="AU308" s="110" t="s">
        <v>4450</v>
      </c>
      <c r="AV308" s="110">
        <v>0.25</v>
      </c>
      <c r="AW308" s="110" t="s">
        <v>4450</v>
      </c>
      <c r="AX308" s="110" t="s">
        <v>4450</v>
      </c>
      <c r="AY308" s="110" t="s">
        <v>4450</v>
      </c>
      <c r="AZ308" s="8">
        <v>1.992E-2</v>
      </c>
      <c r="BA308" s="8" t="s">
        <v>4450</v>
      </c>
      <c r="BB308" s="8" t="s">
        <v>4450</v>
      </c>
      <c r="BC308" s="8" t="s">
        <v>4450</v>
      </c>
      <c r="BD308" s="8">
        <v>1.992E-2</v>
      </c>
      <c r="BE308" s="8">
        <v>1.992E-2</v>
      </c>
      <c r="BF308" s="8">
        <v>1.992E-2</v>
      </c>
      <c r="BG308" s="8">
        <v>1.992E-2</v>
      </c>
      <c r="BJ308" s="8">
        <v>0.06</v>
      </c>
      <c r="BK308" s="8">
        <v>1</v>
      </c>
      <c r="BL308" s="8">
        <v>0.83</v>
      </c>
      <c r="BM308" s="8">
        <v>1.992E-2</v>
      </c>
      <c r="BN308" s="23">
        <f t="shared" si="270"/>
        <v>0.06</v>
      </c>
      <c r="BO308" s="23">
        <f t="shared" ref="BO308:BQ308" si="314">BK308*BN308</f>
        <v>0.06</v>
      </c>
      <c r="BP308" s="23">
        <f t="shared" si="314"/>
        <v>4.9799999999999997E-2</v>
      </c>
      <c r="BQ308" s="23">
        <f t="shared" si="314"/>
        <v>9.9201599999999986E-4</v>
      </c>
    </row>
    <row r="309" spans="1:69" ht="30" x14ac:dyDescent="0.35">
      <c r="A309" s="102" t="s">
        <v>19</v>
      </c>
      <c r="B309" s="86">
        <v>79</v>
      </c>
      <c r="C309" s="86" t="s">
        <v>4843</v>
      </c>
      <c r="D309" s="2" t="s">
        <v>1795</v>
      </c>
      <c r="E309" s="2" t="s">
        <v>1839</v>
      </c>
      <c r="F309" s="247"/>
      <c r="G309" s="71" t="s">
        <v>1900</v>
      </c>
      <c r="H309" s="71" t="s">
        <v>2108</v>
      </c>
      <c r="I309" s="71" t="s">
        <v>2109</v>
      </c>
      <c r="J309" s="71">
        <v>0.3</v>
      </c>
      <c r="K309" s="71">
        <v>12</v>
      </c>
      <c r="L309" s="101">
        <v>3</v>
      </c>
      <c r="M309" s="101">
        <v>3</v>
      </c>
      <c r="N309" s="120">
        <f t="shared" si="268"/>
        <v>1</v>
      </c>
      <c r="O309" s="120">
        <f t="shared" si="269"/>
        <v>0.25</v>
      </c>
      <c r="P309" s="71" t="s">
        <v>2110</v>
      </c>
      <c r="Q309" s="71" t="s">
        <v>2101</v>
      </c>
      <c r="R309" s="71"/>
      <c r="S309" s="71"/>
      <c r="T309" s="71"/>
      <c r="U309" s="71"/>
      <c r="V309" s="71"/>
      <c r="W309" s="101">
        <v>3</v>
      </c>
      <c r="X309" s="101">
        <v>3</v>
      </c>
      <c r="Y309" s="101">
        <v>3</v>
      </c>
      <c r="Z309" s="101">
        <v>3</v>
      </c>
      <c r="AA309" s="101">
        <v>3</v>
      </c>
      <c r="AB309" s="101">
        <v>6</v>
      </c>
      <c r="AC309" s="101">
        <v>9</v>
      </c>
      <c r="AD309" s="101">
        <v>12</v>
      </c>
      <c r="AE309" s="101">
        <v>3</v>
      </c>
      <c r="AF309" s="101"/>
      <c r="AG309" s="101"/>
      <c r="AH309" s="101"/>
      <c r="AI309" s="109">
        <v>3</v>
      </c>
      <c r="AJ309" s="109" t="s">
        <v>4450</v>
      </c>
      <c r="AK309" s="109" t="s">
        <v>4450</v>
      </c>
      <c r="AL309" s="109" t="s">
        <v>4450</v>
      </c>
      <c r="AM309" s="9" t="s">
        <v>4224</v>
      </c>
      <c r="AN309" s="9"/>
      <c r="AO309" s="9"/>
      <c r="AP309" s="9"/>
      <c r="AQ309" s="2">
        <v>1.4939999999999998E-2</v>
      </c>
      <c r="AR309" s="110">
        <v>1</v>
      </c>
      <c r="AS309" s="110" t="s">
        <v>4450</v>
      </c>
      <c r="AT309" s="110" t="s">
        <v>4450</v>
      </c>
      <c r="AU309" s="110" t="s">
        <v>4450</v>
      </c>
      <c r="AV309" s="110">
        <v>0.25</v>
      </c>
      <c r="AW309" s="110" t="s">
        <v>4450</v>
      </c>
      <c r="AX309" s="110" t="s">
        <v>4450</v>
      </c>
      <c r="AY309" s="110" t="s">
        <v>4450</v>
      </c>
      <c r="AZ309" s="8">
        <v>1.4939999999999998E-2</v>
      </c>
      <c r="BA309" s="8" t="s">
        <v>4450</v>
      </c>
      <c r="BB309" s="8" t="s">
        <v>4450</v>
      </c>
      <c r="BC309" s="8" t="s">
        <v>4450</v>
      </c>
      <c r="BD309" s="8">
        <v>1.4939999999999998E-2</v>
      </c>
      <c r="BE309" s="8">
        <v>1.4939999999999998E-2</v>
      </c>
      <c r="BF309" s="8">
        <v>1.4939999999999998E-2</v>
      </c>
      <c r="BG309" s="8">
        <v>1.4939999999999998E-2</v>
      </c>
      <c r="BJ309" s="8">
        <v>0.06</v>
      </c>
      <c r="BK309" s="8">
        <v>1</v>
      </c>
      <c r="BL309" s="8">
        <v>0.83</v>
      </c>
      <c r="BM309" s="8">
        <v>1.4939999999999998E-2</v>
      </c>
      <c r="BN309" s="23">
        <f t="shared" si="270"/>
        <v>0.06</v>
      </c>
      <c r="BO309" s="23">
        <f t="shared" ref="BO309:BQ309" si="315">BK309*BN309</f>
        <v>0.06</v>
      </c>
      <c r="BP309" s="23">
        <f t="shared" si="315"/>
        <v>4.9799999999999997E-2</v>
      </c>
      <c r="BQ309" s="23">
        <f t="shared" si="315"/>
        <v>7.4401199999999984E-4</v>
      </c>
    </row>
    <row r="310" spans="1:69" ht="20" x14ac:dyDescent="0.35">
      <c r="A310" s="102" t="s">
        <v>19</v>
      </c>
      <c r="B310" s="86">
        <v>80</v>
      </c>
      <c r="C310" s="86" t="s">
        <v>4844</v>
      </c>
      <c r="D310" s="2" t="s">
        <v>1795</v>
      </c>
      <c r="E310" s="2" t="s">
        <v>1839</v>
      </c>
      <c r="F310" s="247"/>
      <c r="G310" s="99" t="s">
        <v>3600</v>
      </c>
      <c r="H310" s="99" t="s">
        <v>3602</v>
      </c>
      <c r="I310" s="71" t="s">
        <v>2103</v>
      </c>
      <c r="J310" s="71">
        <v>0.3</v>
      </c>
      <c r="K310" s="71">
        <v>2</v>
      </c>
      <c r="L310" s="101">
        <v>0</v>
      </c>
      <c r="M310" s="101">
        <v>0</v>
      </c>
      <c r="N310" s="120" t="str">
        <f t="shared" si="268"/>
        <v/>
      </c>
      <c r="O310" s="120">
        <f t="shared" si="269"/>
        <v>0</v>
      </c>
      <c r="P310" s="71" t="s">
        <v>2104</v>
      </c>
      <c r="Q310" s="71" t="s">
        <v>884</v>
      </c>
      <c r="R310" s="71"/>
      <c r="S310" s="71"/>
      <c r="T310" s="71"/>
      <c r="U310" s="71"/>
      <c r="V310" s="71"/>
      <c r="W310" s="101">
        <v>0</v>
      </c>
      <c r="X310" s="101">
        <v>1</v>
      </c>
      <c r="Y310" s="101">
        <v>0</v>
      </c>
      <c r="Z310" s="101">
        <v>1</v>
      </c>
      <c r="AA310" s="101">
        <v>0</v>
      </c>
      <c r="AB310" s="101">
        <v>1</v>
      </c>
      <c r="AC310" s="101">
        <v>1</v>
      </c>
      <c r="AD310" s="101">
        <v>2</v>
      </c>
      <c r="AE310" s="101">
        <v>0</v>
      </c>
      <c r="AF310" s="101"/>
      <c r="AG310" s="101"/>
      <c r="AH310" s="101"/>
      <c r="AI310" s="109">
        <v>0</v>
      </c>
      <c r="AJ310" s="109" t="s">
        <v>4450</v>
      </c>
      <c r="AK310" s="109" t="s">
        <v>4450</v>
      </c>
      <c r="AL310" s="109" t="s">
        <v>4450</v>
      </c>
      <c r="AM310" s="9" t="s">
        <v>4121</v>
      </c>
      <c r="AN310" s="9"/>
      <c r="AO310" s="9"/>
      <c r="AP310" s="9"/>
      <c r="AQ310" s="2" t="s">
        <v>4450</v>
      </c>
      <c r="AR310" s="110" t="s">
        <v>4450</v>
      </c>
      <c r="AS310" s="110" t="s">
        <v>4450</v>
      </c>
      <c r="AT310" s="110" t="s">
        <v>4450</v>
      </c>
      <c r="AU310" s="110" t="s">
        <v>4450</v>
      </c>
      <c r="AV310" s="110">
        <v>0</v>
      </c>
      <c r="AW310" s="110" t="s">
        <v>4450</v>
      </c>
      <c r="AX310" s="110" t="s">
        <v>4450</v>
      </c>
      <c r="AY310" s="110" t="s">
        <v>4450</v>
      </c>
      <c r="AZ310" s="8" t="s">
        <v>4450</v>
      </c>
      <c r="BA310" s="8" t="s">
        <v>4450</v>
      </c>
      <c r="BB310" s="8" t="s">
        <v>4450</v>
      </c>
      <c r="BC310" s="8" t="s">
        <v>4450</v>
      </c>
      <c r="BD310" s="8" t="s">
        <v>4450</v>
      </c>
      <c r="BE310" s="8">
        <v>1.8E-3</v>
      </c>
      <c r="BF310" s="8" t="s">
        <v>4450</v>
      </c>
      <c r="BG310" s="8">
        <v>1.8E-3</v>
      </c>
      <c r="BJ310" s="8">
        <v>0.06</v>
      </c>
      <c r="BK310" s="8">
        <v>1</v>
      </c>
      <c r="BL310" s="8">
        <v>0.1</v>
      </c>
      <c r="BM310" s="8">
        <v>1.8E-3</v>
      </c>
      <c r="BN310" s="23">
        <f t="shared" si="270"/>
        <v>0.06</v>
      </c>
      <c r="BO310" s="23">
        <f t="shared" ref="BO310:BQ310" si="316">BK310*BN310</f>
        <v>0.06</v>
      </c>
      <c r="BP310" s="23">
        <f t="shared" si="316"/>
        <v>6.0000000000000001E-3</v>
      </c>
      <c r="BQ310" s="23">
        <f t="shared" si="316"/>
        <v>1.08E-5</v>
      </c>
    </row>
    <row r="311" spans="1:69" ht="20" x14ac:dyDescent="0.35">
      <c r="A311" s="102" t="s">
        <v>19</v>
      </c>
      <c r="B311" s="86">
        <v>81</v>
      </c>
      <c r="C311" s="86" t="s">
        <v>4845</v>
      </c>
      <c r="D311" s="2" t="s">
        <v>1795</v>
      </c>
      <c r="E311" s="2" t="s">
        <v>1839</v>
      </c>
      <c r="F311" s="247"/>
      <c r="G311" s="99" t="s">
        <v>3600</v>
      </c>
      <c r="H311" s="99" t="s">
        <v>3603</v>
      </c>
      <c r="I311" s="71" t="s">
        <v>2111</v>
      </c>
      <c r="J311" s="71">
        <v>0.3</v>
      </c>
      <c r="K311" s="71">
        <v>2</v>
      </c>
      <c r="L311" s="101">
        <v>0</v>
      </c>
      <c r="M311" s="101">
        <v>0</v>
      </c>
      <c r="N311" s="120" t="str">
        <f t="shared" si="268"/>
        <v/>
      </c>
      <c r="O311" s="120">
        <f t="shared" si="269"/>
        <v>0</v>
      </c>
      <c r="P311" s="71" t="s">
        <v>2112</v>
      </c>
      <c r="Q311" s="71" t="s">
        <v>884</v>
      </c>
      <c r="R311" s="71"/>
      <c r="S311" s="71"/>
      <c r="T311" s="71"/>
      <c r="U311" s="71"/>
      <c r="V311" s="71"/>
      <c r="W311" s="101">
        <v>0</v>
      </c>
      <c r="X311" s="101">
        <v>1</v>
      </c>
      <c r="Y311" s="101">
        <v>0</v>
      </c>
      <c r="Z311" s="101">
        <v>1</v>
      </c>
      <c r="AA311" s="101">
        <v>0</v>
      </c>
      <c r="AB311" s="101">
        <v>1</v>
      </c>
      <c r="AC311" s="101">
        <v>1</v>
      </c>
      <c r="AD311" s="101">
        <v>2</v>
      </c>
      <c r="AE311" s="101">
        <v>0</v>
      </c>
      <c r="AF311" s="101"/>
      <c r="AG311" s="101"/>
      <c r="AH311" s="101"/>
      <c r="AI311" s="109">
        <v>0</v>
      </c>
      <c r="AJ311" s="109" t="s">
        <v>4450</v>
      </c>
      <c r="AK311" s="109" t="s">
        <v>4450</v>
      </c>
      <c r="AL311" s="109" t="s">
        <v>4450</v>
      </c>
      <c r="AM311" s="9" t="s">
        <v>4121</v>
      </c>
      <c r="AN311" s="9"/>
      <c r="AO311" s="9"/>
      <c r="AP311" s="9"/>
      <c r="AQ311" s="2" t="s">
        <v>4450</v>
      </c>
      <c r="AR311" s="110" t="s">
        <v>4450</v>
      </c>
      <c r="AS311" s="110" t="s">
        <v>4450</v>
      </c>
      <c r="AT311" s="110" t="s">
        <v>4450</v>
      </c>
      <c r="AU311" s="110" t="s">
        <v>4450</v>
      </c>
      <c r="AV311" s="110">
        <v>0</v>
      </c>
      <c r="AW311" s="110" t="s">
        <v>4450</v>
      </c>
      <c r="AX311" s="110" t="s">
        <v>4450</v>
      </c>
      <c r="AY311" s="110" t="s">
        <v>4450</v>
      </c>
      <c r="AZ311" s="8" t="s">
        <v>4450</v>
      </c>
      <c r="BA311" s="8" t="s">
        <v>4450</v>
      </c>
      <c r="BB311" s="8" t="s">
        <v>4450</v>
      </c>
      <c r="BC311" s="8" t="s">
        <v>4450</v>
      </c>
      <c r="BD311" s="8" t="s">
        <v>4450</v>
      </c>
      <c r="BE311" s="8">
        <v>1.8E-3</v>
      </c>
      <c r="BF311" s="8" t="s">
        <v>4450</v>
      </c>
      <c r="BG311" s="8">
        <v>1.8E-3</v>
      </c>
      <c r="BJ311" s="8">
        <v>0.06</v>
      </c>
      <c r="BK311" s="8">
        <v>1</v>
      </c>
      <c r="BL311" s="8">
        <v>0.1</v>
      </c>
      <c r="BM311" s="8">
        <v>1.8E-3</v>
      </c>
      <c r="BN311" s="23">
        <f t="shared" si="270"/>
        <v>0.06</v>
      </c>
      <c r="BO311" s="23">
        <f t="shared" ref="BO311:BQ311" si="317">BK311*BN311</f>
        <v>0.06</v>
      </c>
      <c r="BP311" s="23">
        <f t="shared" si="317"/>
        <v>6.0000000000000001E-3</v>
      </c>
      <c r="BQ311" s="23">
        <f t="shared" si="317"/>
        <v>1.08E-5</v>
      </c>
    </row>
    <row r="312" spans="1:69" ht="40" x14ac:dyDescent="0.35">
      <c r="A312" s="102" t="s">
        <v>19</v>
      </c>
      <c r="B312" s="86">
        <v>82</v>
      </c>
      <c r="C312" s="86" t="s">
        <v>4846</v>
      </c>
      <c r="D312" s="2" t="s">
        <v>1795</v>
      </c>
      <c r="E312" s="2" t="s">
        <v>1839</v>
      </c>
      <c r="F312" s="247"/>
      <c r="G312" s="99" t="s">
        <v>3600</v>
      </c>
      <c r="H312" s="99" t="s">
        <v>3604</v>
      </c>
      <c r="I312" s="71" t="s">
        <v>2113</v>
      </c>
      <c r="J312" s="71">
        <v>0.4</v>
      </c>
      <c r="K312" s="71">
        <v>12</v>
      </c>
      <c r="L312" s="101">
        <v>3</v>
      </c>
      <c r="M312" s="101">
        <v>3</v>
      </c>
      <c r="N312" s="120">
        <f t="shared" si="268"/>
        <v>1</v>
      </c>
      <c r="O312" s="120">
        <f t="shared" si="269"/>
        <v>0.25</v>
      </c>
      <c r="P312" s="71" t="s">
        <v>2114</v>
      </c>
      <c r="Q312" s="71" t="s">
        <v>884</v>
      </c>
      <c r="R312" s="71"/>
      <c r="S312" s="71"/>
      <c r="T312" s="71"/>
      <c r="U312" s="71"/>
      <c r="V312" s="71"/>
      <c r="W312" s="101">
        <v>3</v>
      </c>
      <c r="X312" s="101">
        <v>3</v>
      </c>
      <c r="Y312" s="101">
        <v>3</v>
      </c>
      <c r="Z312" s="101">
        <v>3</v>
      </c>
      <c r="AA312" s="101">
        <v>3</v>
      </c>
      <c r="AB312" s="101">
        <v>6</v>
      </c>
      <c r="AC312" s="101">
        <v>9</v>
      </c>
      <c r="AD312" s="101">
        <v>12</v>
      </c>
      <c r="AE312" s="101">
        <v>3</v>
      </c>
      <c r="AF312" s="101"/>
      <c r="AG312" s="101"/>
      <c r="AH312" s="101"/>
      <c r="AI312" s="109">
        <v>3</v>
      </c>
      <c r="AJ312" s="109" t="s">
        <v>4450</v>
      </c>
      <c r="AK312" s="109" t="s">
        <v>4450</v>
      </c>
      <c r="AL312" s="109" t="s">
        <v>4450</v>
      </c>
      <c r="AM312" s="9" t="s">
        <v>4225</v>
      </c>
      <c r="AN312" s="9"/>
      <c r="AO312" s="9"/>
      <c r="AP312" s="9"/>
      <c r="AQ312" s="2">
        <v>2.4000000000000002E-3</v>
      </c>
      <c r="AR312" s="110">
        <v>1</v>
      </c>
      <c r="AS312" s="110" t="s">
        <v>4450</v>
      </c>
      <c r="AT312" s="110" t="s">
        <v>4450</v>
      </c>
      <c r="AU312" s="110" t="s">
        <v>4450</v>
      </c>
      <c r="AV312" s="110">
        <v>0.25</v>
      </c>
      <c r="AW312" s="110" t="s">
        <v>4450</v>
      </c>
      <c r="AX312" s="110" t="s">
        <v>4450</v>
      </c>
      <c r="AY312" s="110" t="s">
        <v>4450</v>
      </c>
      <c r="AZ312" s="8">
        <v>2.4000000000000002E-3</v>
      </c>
      <c r="BA312" s="8" t="s">
        <v>4450</v>
      </c>
      <c r="BB312" s="8" t="s">
        <v>4450</v>
      </c>
      <c r="BC312" s="8" t="s">
        <v>4450</v>
      </c>
      <c r="BD312" s="8">
        <v>2.4000000000000002E-3</v>
      </c>
      <c r="BE312" s="8">
        <v>2.4000000000000002E-3</v>
      </c>
      <c r="BF312" s="8">
        <v>2.4000000000000002E-3</v>
      </c>
      <c r="BG312" s="8">
        <v>2.4000000000000002E-3</v>
      </c>
      <c r="BJ312" s="8">
        <v>0.06</v>
      </c>
      <c r="BK312" s="8">
        <v>1</v>
      </c>
      <c r="BL312" s="8">
        <v>0.1</v>
      </c>
      <c r="BM312" s="8">
        <v>2.4000000000000002E-3</v>
      </c>
      <c r="BN312" s="23">
        <f t="shared" si="270"/>
        <v>0.06</v>
      </c>
      <c r="BO312" s="23">
        <f t="shared" ref="BO312:BQ312" si="318">BK312*BN312</f>
        <v>0.06</v>
      </c>
      <c r="BP312" s="23">
        <f t="shared" si="318"/>
        <v>6.0000000000000001E-3</v>
      </c>
      <c r="BQ312" s="23">
        <f t="shared" si="318"/>
        <v>1.4400000000000001E-5</v>
      </c>
    </row>
    <row r="313" spans="1:69" ht="30" x14ac:dyDescent="0.35">
      <c r="A313" s="102" t="s">
        <v>19</v>
      </c>
      <c r="B313" s="86">
        <v>83</v>
      </c>
      <c r="C313" s="86" t="s">
        <v>4847</v>
      </c>
      <c r="D313" s="2" t="s">
        <v>1795</v>
      </c>
      <c r="E313" s="2" t="s">
        <v>1839</v>
      </c>
      <c r="F313" s="247"/>
      <c r="G313" s="99" t="s">
        <v>3601</v>
      </c>
      <c r="H313" s="99" t="s">
        <v>3605</v>
      </c>
      <c r="I313" s="71" t="s">
        <v>2115</v>
      </c>
      <c r="J313" s="71">
        <v>1</v>
      </c>
      <c r="K313" s="71">
        <v>12</v>
      </c>
      <c r="L313" s="101">
        <v>3</v>
      </c>
      <c r="M313" s="101">
        <v>3</v>
      </c>
      <c r="N313" s="120">
        <f t="shared" si="268"/>
        <v>1</v>
      </c>
      <c r="O313" s="120">
        <f t="shared" si="269"/>
        <v>0.25</v>
      </c>
      <c r="P313" s="71" t="s">
        <v>2116</v>
      </c>
      <c r="Q313" s="71" t="s">
        <v>2117</v>
      </c>
      <c r="R313" s="71"/>
      <c r="S313" s="71"/>
      <c r="T313" s="71"/>
      <c r="U313" s="71"/>
      <c r="V313" s="71"/>
      <c r="W313" s="101">
        <v>3</v>
      </c>
      <c r="X313" s="101">
        <v>3</v>
      </c>
      <c r="Y313" s="101">
        <v>3</v>
      </c>
      <c r="Z313" s="101">
        <v>3</v>
      </c>
      <c r="AA313" s="101">
        <v>3</v>
      </c>
      <c r="AB313" s="101">
        <v>6</v>
      </c>
      <c r="AC313" s="101">
        <v>9</v>
      </c>
      <c r="AD313" s="101">
        <v>12</v>
      </c>
      <c r="AE313" s="101">
        <v>3</v>
      </c>
      <c r="AF313" s="101"/>
      <c r="AG313" s="101"/>
      <c r="AH313" s="101"/>
      <c r="AI313" s="109">
        <v>3</v>
      </c>
      <c r="AJ313" s="109" t="s">
        <v>4450</v>
      </c>
      <c r="AK313" s="109" t="s">
        <v>4450</v>
      </c>
      <c r="AL313" s="109" t="s">
        <v>4450</v>
      </c>
      <c r="AM313" s="9" t="s">
        <v>4226</v>
      </c>
      <c r="AN313" s="9"/>
      <c r="AO313" s="9"/>
      <c r="AP313" s="9"/>
      <c r="AQ313" s="2">
        <v>4.2000000000000006E-3</v>
      </c>
      <c r="AR313" s="110">
        <v>1</v>
      </c>
      <c r="AS313" s="110" t="s">
        <v>4450</v>
      </c>
      <c r="AT313" s="110" t="s">
        <v>4450</v>
      </c>
      <c r="AU313" s="110" t="s">
        <v>4450</v>
      </c>
      <c r="AV313" s="110">
        <v>0.25</v>
      </c>
      <c r="AW313" s="110" t="s">
        <v>4450</v>
      </c>
      <c r="AX313" s="110" t="s">
        <v>4450</v>
      </c>
      <c r="AY313" s="110" t="s">
        <v>4450</v>
      </c>
      <c r="AZ313" s="8">
        <v>4.2000000000000006E-3</v>
      </c>
      <c r="BA313" s="8" t="s">
        <v>4450</v>
      </c>
      <c r="BB313" s="8" t="s">
        <v>4450</v>
      </c>
      <c r="BC313" s="8" t="s">
        <v>4450</v>
      </c>
      <c r="BD313" s="8">
        <v>4.2000000000000006E-3</v>
      </c>
      <c r="BE313" s="8">
        <v>4.2000000000000006E-3</v>
      </c>
      <c r="BF313" s="8">
        <v>4.2000000000000006E-3</v>
      </c>
      <c r="BG313" s="8">
        <v>4.2000000000000006E-3</v>
      </c>
      <c r="BJ313" s="8">
        <v>0.06</v>
      </c>
      <c r="BK313" s="8">
        <v>1</v>
      </c>
      <c r="BL313" s="8">
        <v>7.0000000000000007E-2</v>
      </c>
      <c r="BM313" s="8">
        <v>4.2000000000000006E-3</v>
      </c>
      <c r="BN313" s="23">
        <f t="shared" si="270"/>
        <v>0.06</v>
      </c>
      <c r="BO313" s="23">
        <f t="shared" ref="BO313:BQ313" si="319">BK313*BN313</f>
        <v>0.06</v>
      </c>
      <c r="BP313" s="23">
        <f t="shared" si="319"/>
        <v>4.2000000000000006E-3</v>
      </c>
      <c r="BQ313" s="23">
        <f t="shared" si="319"/>
        <v>1.7640000000000004E-5</v>
      </c>
    </row>
    <row r="314" spans="1:69" x14ac:dyDescent="0.35">
      <c r="A314" s="102" t="s">
        <v>19</v>
      </c>
      <c r="B314" s="86">
        <v>84</v>
      </c>
      <c r="C314" s="86" t="s">
        <v>4848</v>
      </c>
      <c r="D314" s="2" t="s">
        <v>1796</v>
      </c>
      <c r="E314" s="2" t="s">
        <v>1843</v>
      </c>
      <c r="F314" s="247"/>
      <c r="G314" s="71" t="s">
        <v>1902</v>
      </c>
      <c r="H314" s="71" t="s">
        <v>2118</v>
      </c>
      <c r="I314" s="71" t="s">
        <v>3314</v>
      </c>
      <c r="J314" s="71">
        <v>0.5</v>
      </c>
      <c r="K314" s="71">
        <v>1</v>
      </c>
      <c r="L314" s="101">
        <v>0</v>
      </c>
      <c r="M314" s="101">
        <v>0</v>
      </c>
      <c r="N314" s="120" t="str">
        <f t="shared" si="268"/>
        <v/>
      </c>
      <c r="O314" s="120">
        <f t="shared" si="269"/>
        <v>0</v>
      </c>
      <c r="P314" s="71" t="s">
        <v>3315</v>
      </c>
      <c r="Q314" s="71" t="s">
        <v>884</v>
      </c>
      <c r="R314" s="71"/>
      <c r="S314" s="71"/>
      <c r="T314" s="71"/>
      <c r="U314" s="71"/>
      <c r="V314" s="71"/>
      <c r="W314" s="101">
        <v>0</v>
      </c>
      <c r="X314" s="101">
        <v>0</v>
      </c>
      <c r="Y314" s="101">
        <v>1</v>
      </c>
      <c r="Z314" s="101">
        <v>0</v>
      </c>
      <c r="AA314" s="101">
        <v>0</v>
      </c>
      <c r="AB314" s="101">
        <v>0</v>
      </c>
      <c r="AC314" s="101">
        <v>1</v>
      </c>
      <c r="AD314" s="101">
        <v>1</v>
      </c>
      <c r="AE314" s="101">
        <v>0</v>
      </c>
      <c r="AF314" s="101"/>
      <c r="AG314" s="101"/>
      <c r="AH314" s="101"/>
      <c r="AI314" s="109">
        <v>0</v>
      </c>
      <c r="AJ314" s="109" t="s">
        <v>4450</v>
      </c>
      <c r="AK314" s="109" t="s">
        <v>4450</v>
      </c>
      <c r="AL314" s="109" t="s">
        <v>4450</v>
      </c>
      <c r="AM314" s="9" t="s">
        <v>4227</v>
      </c>
      <c r="AN314" s="9"/>
      <c r="AO314" s="9"/>
      <c r="AP314" s="9"/>
      <c r="AQ314" s="2" t="s">
        <v>4450</v>
      </c>
      <c r="AR314" s="110" t="s">
        <v>4450</v>
      </c>
      <c r="AS314" s="110" t="s">
        <v>4450</v>
      </c>
      <c r="AT314" s="110" t="s">
        <v>4450</v>
      </c>
      <c r="AU314" s="110" t="s">
        <v>4450</v>
      </c>
      <c r="AV314" s="110">
        <v>0</v>
      </c>
      <c r="AW314" s="110" t="s">
        <v>4450</v>
      </c>
      <c r="AX314" s="110" t="s">
        <v>4450</v>
      </c>
      <c r="AY314" s="110" t="s">
        <v>4450</v>
      </c>
      <c r="AZ314" s="8" t="s">
        <v>4450</v>
      </c>
      <c r="BA314" s="8" t="s">
        <v>4450</v>
      </c>
      <c r="BB314" s="8" t="s">
        <v>4450</v>
      </c>
      <c r="BC314" s="8" t="s">
        <v>4450</v>
      </c>
      <c r="BD314" s="8" t="s">
        <v>4450</v>
      </c>
      <c r="BE314" s="8" t="s">
        <v>4450</v>
      </c>
      <c r="BF314" s="8">
        <v>6.0000000000000001E-3</v>
      </c>
      <c r="BG314" s="8" t="s">
        <v>4450</v>
      </c>
      <c r="BJ314" s="8">
        <v>0.06</v>
      </c>
      <c r="BK314" s="8">
        <v>1</v>
      </c>
      <c r="BL314" s="8">
        <v>0.2</v>
      </c>
      <c r="BM314" s="8">
        <v>6.0000000000000001E-3</v>
      </c>
      <c r="BN314" s="23">
        <f t="shared" si="270"/>
        <v>0.06</v>
      </c>
      <c r="BO314" s="23">
        <f t="shared" ref="BO314:BQ314" si="320">BK314*BN314</f>
        <v>0.06</v>
      </c>
      <c r="BP314" s="23">
        <f t="shared" si="320"/>
        <v>1.2E-2</v>
      </c>
      <c r="BQ314" s="23">
        <f t="shared" si="320"/>
        <v>7.2000000000000002E-5</v>
      </c>
    </row>
    <row r="315" spans="1:69" ht="20" x14ac:dyDescent="0.35">
      <c r="A315" s="102" t="s">
        <v>19</v>
      </c>
      <c r="B315" s="86">
        <v>85</v>
      </c>
      <c r="C315" s="86" t="s">
        <v>4849</v>
      </c>
      <c r="D315" s="2" t="s">
        <v>1796</v>
      </c>
      <c r="E315" s="2" t="s">
        <v>1843</v>
      </c>
      <c r="F315" s="247"/>
      <c r="G315" s="71" t="s">
        <v>1902</v>
      </c>
      <c r="H315" s="71" t="s">
        <v>2119</v>
      </c>
      <c r="I315" s="71" t="s">
        <v>2120</v>
      </c>
      <c r="J315" s="71">
        <v>0.5</v>
      </c>
      <c r="K315" s="71">
        <v>30</v>
      </c>
      <c r="L315" s="101">
        <v>0</v>
      </c>
      <c r="M315" s="101">
        <v>0</v>
      </c>
      <c r="N315" s="120" t="str">
        <f t="shared" si="268"/>
        <v/>
      </c>
      <c r="O315" s="120">
        <f t="shared" si="269"/>
        <v>0</v>
      </c>
      <c r="P315" s="71" t="s">
        <v>2121</v>
      </c>
      <c r="Q315" s="71" t="s">
        <v>884</v>
      </c>
      <c r="R315" s="71"/>
      <c r="S315" s="71"/>
      <c r="T315" s="71"/>
      <c r="U315" s="71"/>
      <c r="V315" s="71"/>
      <c r="W315" s="101">
        <v>0</v>
      </c>
      <c r="X315" s="101">
        <v>10</v>
      </c>
      <c r="Y315" s="101">
        <v>10</v>
      </c>
      <c r="Z315" s="101">
        <v>10</v>
      </c>
      <c r="AA315" s="101">
        <v>0</v>
      </c>
      <c r="AB315" s="101">
        <v>10</v>
      </c>
      <c r="AC315" s="101">
        <v>20</v>
      </c>
      <c r="AD315" s="101">
        <v>30</v>
      </c>
      <c r="AE315" s="101">
        <v>0</v>
      </c>
      <c r="AF315" s="101"/>
      <c r="AG315" s="101"/>
      <c r="AH315" s="101"/>
      <c r="AI315" s="109">
        <v>0</v>
      </c>
      <c r="AJ315" s="109" t="s">
        <v>4450</v>
      </c>
      <c r="AK315" s="109" t="s">
        <v>4450</v>
      </c>
      <c r="AL315" s="109" t="s">
        <v>4450</v>
      </c>
      <c r="AM315" s="9" t="s">
        <v>4121</v>
      </c>
      <c r="AN315" s="9"/>
      <c r="AO315" s="9"/>
      <c r="AP315" s="9"/>
      <c r="AQ315" s="2" t="s">
        <v>4450</v>
      </c>
      <c r="AR315" s="110" t="s">
        <v>4450</v>
      </c>
      <c r="AS315" s="110" t="s">
        <v>4450</v>
      </c>
      <c r="AT315" s="110" t="s">
        <v>4450</v>
      </c>
      <c r="AU315" s="110" t="s">
        <v>4450</v>
      </c>
      <c r="AV315" s="110">
        <v>0</v>
      </c>
      <c r="AW315" s="110" t="s">
        <v>4450</v>
      </c>
      <c r="AX315" s="110" t="s">
        <v>4450</v>
      </c>
      <c r="AY315" s="110" t="s">
        <v>4450</v>
      </c>
      <c r="AZ315" s="8" t="s">
        <v>4450</v>
      </c>
      <c r="BA315" s="8" t="s">
        <v>4450</v>
      </c>
      <c r="BB315" s="8" t="s">
        <v>4450</v>
      </c>
      <c r="BC315" s="8" t="s">
        <v>4450</v>
      </c>
      <c r="BD315" s="8" t="s">
        <v>4450</v>
      </c>
      <c r="BE315" s="8">
        <v>6.0000000000000001E-3</v>
      </c>
      <c r="BF315" s="8">
        <v>6.0000000000000001E-3</v>
      </c>
      <c r="BG315" s="8">
        <v>6.0000000000000001E-3</v>
      </c>
      <c r="BJ315" s="8">
        <v>0.06</v>
      </c>
      <c r="BK315" s="8">
        <v>1</v>
      </c>
      <c r="BL315" s="8">
        <v>0.2</v>
      </c>
      <c r="BM315" s="8">
        <v>6.0000000000000001E-3</v>
      </c>
      <c r="BN315" s="23">
        <f t="shared" si="270"/>
        <v>0.06</v>
      </c>
      <c r="BO315" s="23">
        <f t="shared" ref="BO315:BQ315" si="321">BK315*BN315</f>
        <v>0.06</v>
      </c>
      <c r="BP315" s="23">
        <f t="shared" si="321"/>
        <v>1.2E-2</v>
      </c>
      <c r="BQ315" s="23">
        <f t="shared" si="321"/>
        <v>7.2000000000000002E-5</v>
      </c>
    </row>
    <row r="316" spans="1:69" ht="20" x14ac:dyDescent="0.35">
      <c r="A316" s="102" t="s">
        <v>19</v>
      </c>
      <c r="B316" s="86">
        <v>86</v>
      </c>
      <c r="C316" s="86" t="s">
        <v>4850</v>
      </c>
      <c r="D316" s="2" t="s">
        <v>1796</v>
      </c>
      <c r="E316" s="2" t="s">
        <v>1843</v>
      </c>
      <c r="F316" s="247"/>
      <c r="G316" s="71" t="s">
        <v>1904</v>
      </c>
      <c r="H316" s="71" t="s">
        <v>2122</v>
      </c>
      <c r="I316" s="71" t="s">
        <v>2123</v>
      </c>
      <c r="J316" s="71">
        <v>0.5</v>
      </c>
      <c r="K316" s="71">
        <v>4</v>
      </c>
      <c r="L316" s="101">
        <v>1</v>
      </c>
      <c r="M316" s="101">
        <v>3</v>
      </c>
      <c r="N316" s="120">
        <f t="shared" si="268"/>
        <v>1</v>
      </c>
      <c r="O316" s="120">
        <f t="shared" si="269"/>
        <v>0.75</v>
      </c>
      <c r="P316" s="71" t="s">
        <v>2124</v>
      </c>
      <c r="Q316" s="71" t="s">
        <v>2125</v>
      </c>
      <c r="R316" s="71"/>
      <c r="S316" s="71"/>
      <c r="T316" s="71"/>
      <c r="U316" s="71"/>
      <c r="V316" s="71"/>
      <c r="W316" s="101">
        <v>1</v>
      </c>
      <c r="X316" s="101">
        <v>1</v>
      </c>
      <c r="Y316" s="101">
        <v>1</v>
      </c>
      <c r="Z316" s="101">
        <v>1</v>
      </c>
      <c r="AA316" s="101">
        <v>1</v>
      </c>
      <c r="AB316" s="101">
        <v>2</v>
      </c>
      <c r="AC316" s="101">
        <v>3</v>
      </c>
      <c r="AD316" s="101">
        <v>4</v>
      </c>
      <c r="AE316" s="101">
        <v>3</v>
      </c>
      <c r="AF316" s="101"/>
      <c r="AG316" s="101"/>
      <c r="AH316" s="101"/>
      <c r="AI316" s="109">
        <v>3</v>
      </c>
      <c r="AJ316" s="109" t="s">
        <v>4450</v>
      </c>
      <c r="AK316" s="109" t="s">
        <v>4450</v>
      </c>
      <c r="AL316" s="109" t="s">
        <v>4450</v>
      </c>
      <c r="AM316" s="9" t="s">
        <v>4228</v>
      </c>
      <c r="AN316" s="9"/>
      <c r="AO316" s="9"/>
      <c r="AP316" s="9"/>
      <c r="AQ316" s="2">
        <v>6.0000000000000001E-3</v>
      </c>
      <c r="AR316" s="110">
        <v>1</v>
      </c>
      <c r="AS316" s="110" t="s">
        <v>4450</v>
      </c>
      <c r="AT316" s="110" t="s">
        <v>4450</v>
      </c>
      <c r="AU316" s="110" t="s">
        <v>4450</v>
      </c>
      <c r="AV316" s="110">
        <v>0.75</v>
      </c>
      <c r="AW316" s="110" t="s">
        <v>4450</v>
      </c>
      <c r="AX316" s="110" t="s">
        <v>4450</v>
      </c>
      <c r="AY316" s="110" t="s">
        <v>4450</v>
      </c>
      <c r="AZ316" s="8">
        <v>6.0000000000000001E-3</v>
      </c>
      <c r="BA316" s="8" t="s">
        <v>4450</v>
      </c>
      <c r="BB316" s="8" t="s">
        <v>4450</v>
      </c>
      <c r="BC316" s="8" t="s">
        <v>4450</v>
      </c>
      <c r="BD316" s="8">
        <v>6.0000000000000001E-3</v>
      </c>
      <c r="BE316" s="8">
        <v>6.0000000000000001E-3</v>
      </c>
      <c r="BF316" s="8">
        <v>6.0000000000000001E-3</v>
      </c>
      <c r="BG316" s="8">
        <v>6.0000000000000001E-3</v>
      </c>
      <c r="BJ316" s="8">
        <v>0.06</v>
      </c>
      <c r="BK316" s="8">
        <v>1</v>
      </c>
      <c r="BL316" s="8">
        <v>0.2</v>
      </c>
      <c r="BM316" s="8">
        <v>6.0000000000000001E-3</v>
      </c>
      <c r="BN316" s="23">
        <f t="shared" si="270"/>
        <v>0.06</v>
      </c>
      <c r="BO316" s="23">
        <f t="shared" ref="BO316:BQ316" si="322">BK316*BN316</f>
        <v>0.06</v>
      </c>
      <c r="BP316" s="23">
        <f t="shared" si="322"/>
        <v>1.2E-2</v>
      </c>
      <c r="BQ316" s="23">
        <f t="shared" si="322"/>
        <v>7.2000000000000002E-5</v>
      </c>
    </row>
    <row r="317" spans="1:69" ht="20" x14ac:dyDescent="0.35">
      <c r="A317" s="102" t="s">
        <v>19</v>
      </c>
      <c r="B317" s="86">
        <v>87</v>
      </c>
      <c r="C317" s="86" t="s">
        <v>4851</v>
      </c>
      <c r="D317" s="2" t="s">
        <v>1796</v>
      </c>
      <c r="E317" s="2" t="s">
        <v>1843</v>
      </c>
      <c r="F317" s="247"/>
      <c r="G317" s="71" t="s">
        <v>1904</v>
      </c>
      <c r="H317" s="71" t="s">
        <v>2126</v>
      </c>
      <c r="I317" s="71" t="s">
        <v>2127</v>
      </c>
      <c r="J317" s="71">
        <v>0.5</v>
      </c>
      <c r="K317" s="71">
        <v>4</v>
      </c>
      <c r="L317" s="101">
        <v>1</v>
      </c>
      <c r="M317" s="101">
        <v>1</v>
      </c>
      <c r="N317" s="120">
        <f t="shared" si="268"/>
        <v>1</v>
      </c>
      <c r="O317" s="120">
        <f t="shared" si="269"/>
        <v>0.25</v>
      </c>
      <c r="P317" s="71" t="s">
        <v>2128</v>
      </c>
      <c r="Q317" s="71" t="s">
        <v>2129</v>
      </c>
      <c r="R317" s="71"/>
      <c r="S317" s="71"/>
      <c r="T317" s="71"/>
      <c r="U317" s="71"/>
      <c r="V317" s="71"/>
      <c r="W317" s="101">
        <v>1</v>
      </c>
      <c r="X317" s="101">
        <v>1</v>
      </c>
      <c r="Y317" s="101">
        <v>1</v>
      </c>
      <c r="Z317" s="101">
        <v>1</v>
      </c>
      <c r="AA317" s="101">
        <v>1</v>
      </c>
      <c r="AB317" s="101">
        <v>2</v>
      </c>
      <c r="AC317" s="101">
        <v>3</v>
      </c>
      <c r="AD317" s="101">
        <v>4</v>
      </c>
      <c r="AE317" s="101">
        <v>1</v>
      </c>
      <c r="AF317" s="101"/>
      <c r="AG317" s="101"/>
      <c r="AH317" s="101"/>
      <c r="AI317" s="109">
        <v>1</v>
      </c>
      <c r="AJ317" s="109" t="s">
        <v>4450</v>
      </c>
      <c r="AK317" s="109" t="s">
        <v>4450</v>
      </c>
      <c r="AL317" s="109" t="s">
        <v>4450</v>
      </c>
      <c r="AM317" s="9" t="s">
        <v>4229</v>
      </c>
      <c r="AN317" s="9"/>
      <c r="AO317" s="9"/>
      <c r="AP317" s="9"/>
      <c r="AQ317" s="2">
        <v>6.0000000000000001E-3</v>
      </c>
      <c r="AR317" s="110">
        <v>1</v>
      </c>
      <c r="AS317" s="110" t="s">
        <v>4450</v>
      </c>
      <c r="AT317" s="110" t="s">
        <v>4450</v>
      </c>
      <c r="AU317" s="110" t="s">
        <v>4450</v>
      </c>
      <c r="AV317" s="110">
        <v>0.25</v>
      </c>
      <c r="AW317" s="110" t="s">
        <v>4450</v>
      </c>
      <c r="AX317" s="110" t="s">
        <v>4450</v>
      </c>
      <c r="AY317" s="110" t="s">
        <v>4450</v>
      </c>
      <c r="AZ317" s="8">
        <v>6.0000000000000001E-3</v>
      </c>
      <c r="BA317" s="8" t="s">
        <v>4450</v>
      </c>
      <c r="BB317" s="8" t="s">
        <v>4450</v>
      </c>
      <c r="BC317" s="8" t="s">
        <v>4450</v>
      </c>
      <c r="BD317" s="8">
        <v>6.0000000000000001E-3</v>
      </c>
      <c r="BE317" s="8">
        <v>6.0000000000000001E-3</v>
      </c>
      <c r="BF317" s="8">
        <v>6.0000000000000001E-3</v>
      </c>
      <c r="BG317" s="8">
        <v>6.0000000000000001E-3</v>
      </c>
      <c r="BJ317" s="8">
        <v>0.06</v>
      </c>
      <c r="BK317" s="8">
        <v>1</v>
      </c>
      <c r="BL317" s="8">
        <v>0.2</v>
      </c>
      <c r="BM317" s="8">
        <v>6.0000000000000001E-3</v>
      </c>
      <c r="BN317" s="23">
        <f t="shared" si="270"/>
        <v>0.06</v>
      </c>
      <c r="BO317" s="23">
        <f t="shared" ref="BO317:BQ317" si="323">BK317*BN317</f>
        <v>0.06</v>
      </c>
      <c r="BP317" s="23">
        <f t="shared" si="323"/>
        <v>1.2E-2</v>
      </c>
      <c r="BQ317" s="23">
        <f t="shared" si="323"/>
        <v>7.2000000000000002E-5</v>
      </c>
    </row>
    <row r="318" spans="1:69" ht="40" x14ac:dyDescent="0.35">
      <c r="A318" s="102" t="s">
        <v>19</v>
      </c>
      <c r="B318" s="86">
        <v>88</v>
      </c>
      <c r="C318" s="86" t="s">
        <v>4852</v>
      </c>
      <c r="D318" s="2" t="s">
        <v>1796</v>
      </c>
      <c r="E318" s="2" t="s">
        <v>1843</v>
      </c>
      <c r="F318" s="247"/>
      <c r="G318" s="71" t="s">
        <v>1907</v>
      </c>
      <c r="H318" s="71" t="s">
        <v>2130</v>
      </c>
      <c r="I318" s="71" t="s">
        <v>2131</v>
      </c>
      <c r="J318" s="71">
        <v>0.5</v>
      </c>
      <c r="K318" s="71">
        <v>10</v>
      </c>
      <c r="L318" s="101">
        <v>5</v>
      </c>
      <c r="M318" s="101">
        <v>5</v>
      </c>
      <c r="N318" s="120">
        <f t="shared" si="268"/>
        <v>1</v>
      </c>
      <c r="O318" s="120">
        <f t="shared" si="269"/>
        <v>0.5</v>
      </c>
      <c r="P318" s="71" t="s">
        <v>2121</v>
      </c>
      <c r="Q318" s="71" t="s">
        <v>2129</v>
      </c>
      <c r="R318" s="71"/>
      <c r="S318" s="71"/>
      <c r="T318" s="71"/>
      <c r="U318" s="71"/>
      <c r="V318" s="71"/>
      <c r="W318" s="101">
        <v>5</v>
      </c>
      <c r="X318" s="101">
        <v>5</v>
      </c>
      <c r="Y318" s="101">
        <v>0</v>
      </c>
      <c r="Z318" s="101">
        <v>0</v>
      </c>
      <c r="AA318" s="101">
        <v>5</v>
      </c>
      <c r="AB318" s="101">
        <v>10</v>
      </c>
      <c r="AC318" s="101">
        <v>10</v>
      </c>
      <c r="AD318" s="101">
        <v>10</v>
      </c>
      <c r="AE318" s="101">
        <v>5</v>
      </c>
      <c r="AF318" s="101"/>
      <c r="AG318" s="101"/>
      <c r="AH318" s="101"/>
      <c r="AI318" s="109">
        <v>5</v>
      </c>
      <c r="AJ318" s="109" t="s">
        <v>4450</v>
      </c>
      <c r="AK318" s="109" t="s">
        <v>4450</v>
      </c>
      <c r="AL318" s="109" t="s">
        <v>4450</v>
      </c>
      <c r="AM318" s="9" t="s">
        <v>4230</v>
      </c>
      <c r="AN318" s="9"/>
      <c r="AO318" s="9"/>
      <c r="AP318" s="9"/>
      <c r="AQ318" s="2">
        <v>6.0000000000000001E-3</v>
      </c>
      <c r="AR318" s="110">
        <v>1</v>
      </c>
      <c r="AS318" s="110" t="s">
        <v>4450</v>
      </c>
      <c r="AT318" s="110" t="s">
        <v>4450</v>
      </c>
      <c r="AU318" s="110" t="s">
        <v>4450</v>
      </c>
      <c r="AV318" s="110">
        <v>0.5</v>
      </c>
      <c r="AW318" s="110" t="s">
        <v>4450</v>
      </c>
      <c r="AX318" s="110" t="s">
        <v>4450</v>
      </c>
      <c r="AY318" s="110" t="s">
        <v>4450</v>
      </c>
      <c r="AZ318" s="8">
        <v>6.0000000000000001E-3</v>
      </c>
      <c r="BA318" s="8" t="s">
        <v>4450</v>
      </c>
      <c r="BB318" s="8" t="s">
        <v>4450</v>
      </c>
      <c r="BC318" s="8" t="s">
        <v>4450</v>
      </c>
      <c r="BD318" s="8">
        <v>6.0000000000000001E-3</v>
      </c>
      <c r="BE318" s="8">
        <v>6.0000000000000001E-3</v>
      </c>
      <c r="BF318" s="8" t="s">
        <v>4450</v>
      </c>
      <c r="BG318" s="8" t="s">
        <v>4450</v>
      </c>
      <c r="BJ318" s="8">
        <v>0.06</v>
      </c>
      <c r="BK318" s="8">
        <v>1</v>
      </c>
      <c r="BL318" s="8">
        <v>0.2</v>
      </c>
      <c r="BM318" s="8">
        <v>6.0000000000000001E-3</v>
      </c>
      <c r="BN318" s="23">
        <f t="shared" si="270"/>
        <v>0.06</v>
      </c>
      <c r="BO318" s="23">
        <f t="shared" ref="BO318:BQ318" si="324">BK318*BN318</f>
        <v>0.06</v>
      </c>
      <c r="BP318" s="23">
        <f t="shared" si="324"/>
        <v>1.2E-2</v>
      </c>
      <c r="BQ318" s="23">
        <f t="shared" si="324"/>
        <v>7.2000000000000002E-5</v>
      </c>
    </row>
    <row r="319" spans="1:69" ht="20" x14ac:dyDescent="0.35">
      <c r="A319" s="102" t="s">
        <v>19</v>
      </c>
      <c r="B319" s="86">
        <v>89</v>
      </c>
      <c r="C319" s="86" t="s">
        <v>4853</v>
      </c>
      <c r="D319" s="2" t="s">
        <v>1796</v>
      </c>
      <c r="E319" s="2" t="s">
        <v>1843</v>
      </c>
      <c r="F319" s="247"/>
      <c r="G319" s="71" t="s">
        <v>1907</v>
      </c>
      <c r="H319" s="71" t="s">
        <v>2132</v>
      </c>
      <c r="I319" s="71" t="s">
        <v>2133</v>
      </c>
      <c r="J319" s="71">
        <v>0.5</v>
      </c>
      <c r="K319" s="71">
        <v>1</v>
      </c>
      <c r="L319" s="101">
        <v>0</v>
      </c>
      <c r="M319" s="101">
        <v>0</v>
      </c>
      <c r="N319" s="120" t="str">
        <f t="shared" si="268"/>
        <v/>
      </c>
      <c r="O319" s="120">
        <f t="shared" si="269"/>
        <v>0</v>
      </c>
      <c r="P319" s="71" t="s">
        <v>2134</v>
      </c>
      <c r="Q319" s="71" t="s">
        <v>2129</v>
      </c>
      <c r="R319" s="71"/>
      <c r="S319" s="71"/>
      <c r="T319" s="71"/>
      <c r="U319" s="71"/>
      <c r="V319" s="71"/>
      <c r="W319" s="101">
        <v>0</v>
      </c>
      <c r="X319" s="101">
        <v>1</v>
      </c>
      <c r="Y319" s="101">
        <v>0</v>
      </c>
      <c r="Z319" s="101">
        <v>0</v>
      </c>
      <c r="AA319" s="101">
        <v>0</v>
      </c>
      <c r="AB319" s="101">
        <v>1</v>
      </c>
      <c r="AC319" s="101">
        <v>1</v>
      </c>
      <c r="AD319" s="101">
        <v>1</v>
      </c>
      <c r="AE319" s="101">
        <v>0</v>
      </c>
      <c r="AF319" s="101"/>
      <c r="AG319" s="101"/>
      <c r="AH319" s="101"/>
      <c r="AI319" s="109">
        <v>0</v>
      </c>
      <c r="AJ319" s="109" t="s">
        <v>4450</v>
      </c>
      <c r="AK319" s="109" t="s">
        <v>4450</v>
      </c>
      <c r="AL319" s="109" t="s">
        <v>4450</v>
      </c>
      <c r="AM319" s="9" t="s">
        <v>4121</v>
      </c>
      <c r="AN319" s="9"/>
      <c r="AO319" s="9"/>
      <c r="AP319" s="9"/>
      <c r="AQ319" s="2" t="s">
        <v>4450</v>
      </c>
      <c r="AR319" s="110" t="s">
        <v>4450</v>
      </c>
      <c r="AS319" s="110" t="s">
        <v>4450</v>
      </c>
      <c r="AT319" s="110" t="s">
        <v>4450</v>
      </c>
      <c r="AU319" s="110" t="s">
        <v>4450</v>
      </c>
      <c r="AV319" s="110">
        <v>0</v>
      </c>
      <c r="AW319" s="110" t="s">
        <v>4450</v>
      </c>
      <c r="AX319" s="110" t="s">
        <v>4450</v>
      </c>
      <c r="AY319" s="110" t="s">
        <v>4450</v>
      </c>
      <c r="AZ319" s="8" t="s">
        <v>4450</v>
      </c>
      <c r="BA319" s="8" t="s">
        <v>4450</v>
      </c>
      <c r="BB319" s="8" t="s">
        <v>4450</v>
      </c>
      <c r="BC319" s="8" t="s">
        <v>4450</v>
      </c>
      <c r="BD319" s="8" t="s">
        <v>4450</v>
      </c>
      <c r="BE319" s="8">
        <v>6.0000000000000001E-3</v>
      </c>
      <c r="BF319" s="8" t="s">
        <v>4450</v>
      </c>
      <c r="BG319" s="8" t="s">
        <v>4450</v>
      </c>
      <c r="BJ319" s="8">
        <v>0.06</v>
      </c>
      <c r="BK319" s="8">
        <v>1</v>
      </c>
      <c r="BL319" s="8">
        <v>0.2</v>
      </c>
      <c r="BM319" s="8">
        <v>6.0000000000000001E-3</v>
      </c>
      <c r="BN319" s="23">
        <f t="shared" si="270"/>
        <v>0.06</v>
      </c>
      <c r="BO319" s="23">
        <f t="shared" ref="BO319:BQ319" si="325">BK319*BN319</f>
        <v>0.06</v>
      </c>
      <c r="BP319" s="23">
        <f t="shared" si="325"/>
        <v>1.2E-2</v>
      </c>
      <c r="BQ319" s="23">
        <f t="shared" si="325"/>
        <v>7.2000000000000002E-5</v>
      </c>
    </row>
    <row r="320" spans="1:69" ht="30" x14ac:dyDescent="0.35">
      <c r="A320" s="102" t="s">
        <v>19</v>
      </c>
      <c r="B320" s="86">
        <v>90</v>
      </c>
      <c r="C320" s="86" t="s">
        <v>4854</v>
      </c>
      <c r="D320" s="2" t="s">
        <v>1796</v>
      </c>
      <c r="E320" s="2" t="s">
        <v>1843</v>
      </c>
      <c r="F320" s="247"/>
      <c r="G320" s="71" t="s">
        <v>1909</v>
      </c>
      <c r="H320" s="71" t="s">
        <v>2135</v>
      </c>
      <c r="I320" s="71" t="s">
        <v>2136</v>
      </c>
      <c r="J320" s="71">
        <v>1</v>
      </c>
      <c r="K320" s="71">
        <v>3</v>
      </c>
      <c r="L320" s="101">
        <v>1</v>
      </c>
      <c r="M320" s="101">
        <v>1</v>
      </c>
      <c r="N320" s="120">
        <f t="shared" si="268"/>
        <v>1</v>
      </c>
      <c r="O320" s="120">
        <f t="shared" si="269"/>
        <v>0.33333333333333331</v>
      </c>
      <c r="P320" s="71" t="s">
        <v>2137</v>
      </c>
      <c r="Q320" s="71" t="s">
        <v>2129</v>
      </c>
      <c r="R320" s="71"/>
      <c r="S320" s="71"/>
      <c r="T320" s="71"/>
      <c r="U320" s="71"/>
      <c r="V320" s="71"/>
      <c r="W320" s="101">
        <v>1</v>
      </c>
      <c r="X320" s="101">
        <v>1</v>
      </c>
      <c r="Y320" s="101">
        <v>1</v>
      </c>
      <c r="Z320" s="101">
        <v>0</v>
      </c>
      <c r="AA320" s="101">
        <v>1</v>
      </c>
      <c r="AB320" s="101">
        <v>2</v>
      </c>
      <c r="AC320" s="101">
        <v>3</v>
      </c>
      <c r="AD320" s="101">
        <v>3</v>
      </c>
      <c r="AE320" s="101">
        <v>1</v>
      </c>
      <c r="AF320" s="101"/>
      <c r="AG320" s="101"/>
      <c r="AH320" s="101"/>
      <c r="AI320" s="109">
        <v>1</v>
      </c>
      <c r="AJ320" s="109" t="s">
        <v>4450</v>
      </c>
      <c r="AK320" s="109" t="s">
        <v>4450</v>
      </c>
      <c r="AL320" s="109" t="s">
        <v>4450</v>
      </c>
      <c r="AM320" s="9" t="s">
        <v>4231</v>
      </c>
      <c r="AN320" s="9"/>
      <c r="AO320" s="9"/>
      <c r="AP320" s="9"/>
      <c r="AQ320" s="2">
        <v>1.2E-2</v>
      </c>
      <c r="AR320" s="110">
        <v>1</v>
      </c>
      <c r="AS320" s="110" t="s">
        <v>4450</v>
      </c>
      <c r="AT320" s="110" t="s">
        <v>4450</v>
      </c>
      <c r="AU320" s="110" t="s">
        <v>4450</v>
      </c>
      <c r="AV320" s="110">
        <v>0.33333333333333331</v>
      </c>
      <c r="AW320" s="110" t="s">
        <v>4450</v>
      </c>
      <c r="AX320" s="110" t="s">
        <v>4450</v>
      </c>
      <c r="AY320" s="110" t="s">
        <v>4450</v>
      </c>
      <c r="AZ320" s="8">
        <v>1.2E-2</v>
      </c>
      <c r="BA320" s="8" t="s">
        <v>4450</v>
      </c>
      <c r="BB320" s="8" t="s">
        <v>4450</v>
      </c>
      <c r="BC320" s="8" t="s">
        <v>4450</v>
      </c>
      <c r="BD320" s="8">
        <v>1.2E-2</v>
      </c>
      <c r="BE320" s="8">
        <v>1.2E-2</v>
      </c>
      <c r="BF320" s="8">
        <v>1.2E-2</v>
      </c>
      <c r="BG320" s="8" t="s">
        <v>4450</v>
      </c>
      <c r="BJ320" s="8">
        <v>0.06</v>
      </c>
      <c r="BK320" s="8">
        <v>1</v>
      </c>
      <c r="BL320" s="8">
        <v>0.2</v>
      </c>
      <c r="BM320" s="8">
        <v>1.2E-2</v>
      </c>
      <c r="BN320" s="23">
        <f t="shared" si="270"/>
        <v>0.06</v>
      </c>
      <c r="BO320" s="23">
        <f t="shared" ref="BO320:BQ320" si="326">BK320*BN320</f>
        <v>0.06</v>
      </c>
      <c r="BP320" s="23">
        <f t="shared" si="326"/>
        <v>1.2E-2</v>
      </c>
      <c r="BQ320" s="23">
        <f t="shared" si="326"/>
        <v>1.44E-4</v>
      </c>
    </row>
    <row r="321" spans="1:69" ht="30" x14ac:dyDescent="0.35">
      <c r="A321" s="102" t="s">
        <v>19</v>
      </c>
      <c r="B321" s="86">
        <v>91</v>
      </c>
      <c r="C321" s="86" t="s">
        <v>4855</v>
      </c>
      <c r="D321" s="2" t="s">
        <v>1796</v>
      </c>
      <c r="E321" s="2" t="s">
        <v>1843</v>
      </c>
      <c r="F321" s="247"/>
      <c r="G321" s="71" t="s">
        <v>1911</v>
      </c>
      <c r="H321" s="71" t="s">
        <v>2138</v>
      </c>
      <c r="I321" s="71" t="s">
        <v>2139</v>
      </c>
      <c r="J321" s="71">
        <v>1</v>
      </c>
      <c r="K321" s="71">
        <v>7</v>
      </c>
      <c r="L321" s="101">
        <v>1</v>
      </c>
      <c r="M321" s="101">
        <v>1</v>
      </c>
      <c r="N321" s="120">
        <f t="shared" si="268"/>
        <v>1</v>
      </c>
      <c r="O321" s="120">
        <f t="shared" si="269"/>
        <v>0.14285714285714285</v>
      </c>
      <c r="P321" s="71" t="s">
        <v>2121</v>
      </c>
      <c r="Q321" s="71" t="s">
        <v>2129</v>
      </c>
      <c r="R321" s="71"/>
      <c r="S321" s="71"/>
      <c r="T321" s="71"/>
      <c r="U321" s="71"/>
      <c r="V321" s="71"/>
      <c r="W321" s="101">
        <v>1</v>
      </c>
      <c r="X321" s="101">
        <v>2</v>
      </c>
      <c r="Y321" s="101">
        <v>2</v>
      </c>
      <c r="Z321" s="101">
        <v>2</v>
      </c>
      <c r="AA321" s="101">
        <v>1</v>
      </c>
      <c r="AB321" s="101">
        <v>3</v>
      </c>
      <c r="AC321" s="101">
        <v>5</v>
      </c>
      <c r="AD321" s="101">
        <v>7</v>
      </c>
      <c r="AE321" s="101">
        <v>1</v>
      </c>
      <c r="AF321" s="101"/>
      <c r="AG321" s="101"/>
      <c r="AH321" s="101"/>
      <c r="AI321" s="109">
        <v>1</v>
      </c>
      <c r="AJ321" s="109" t="s">
        <v>4450</v>
      </c>
      <c r="AK321" s="109" t="s">
        <v>4450</v>
      </c>
      <c r="AL321" s="109" t="s">
        <v>4450</v>
      </c>
      <c r="AM321" s="9" t="s">
        <v>4232</v>
      </c>
      <c r="AN321" s="9"/>
      <c r="AO321" s="9"/>
      <c r="AP321" s="9"/>
      <c r="AQ321" s="2">
        <v>1.2E-2</v>
      </c>
      <c r="AR321" s="110">
        <v>1</v>
      </c>
      <c r="AS321" s="110" t="s">
        <v>4450</v>
      </c>
      <c r="AT321" s="110" t="s">
        <v>4450</v>
      </c>
      <c r="AU321" s="110" t="s">
        <v>4450</v>
      </c>
      <c r="AV321" s="110">
        <v>0.14285714285714285</v>
      </c>
      <c r="AW321" s="110" t="s">
        <v>4450</v>
      </c>
      <c r="AX321" s="110" t="s">
        <v>4450</v>
      </c>
      <c r="AY321" s="110" t="s">
        <v>4450</v>
      </c>
      <c r="AZ321" s="8">
        <v>1.2E-2</v>
      </c>
      <c r="BA321" s="8" t="s">
        <v>4450</v>
      </c>
      <c r="BB321" s="8" t="s">
        <v>4450</v>
      </c>
      <c r="BC321" s="8" t="s">
        <v>4450</v>
      </c>
      <c r="BD321" s="8">
        <v>1.2E-2</v>
      </c>
      <c r="BE321" s="8">
        <v>1.2E-2</v>
      </c>
      <c r="BF321" s="8">
        <v>1.2E-2</v>
      </c>
      <c r="BG321" s="8">
        <v>1.2E-2</v>
      </c>
      <c r="BJ321" s="8">
        <v>0.06</v>
      </c>
      <c r="BK321" s="8">
        <v>1</v>
      </c>
      <c r="BL321" s="8">
        <v>0.2</v>
      </c>
      <c r="BM321" s="8">
        <v>1.2E-2</v>
      </c>
      <c r="BN321" s="23">
        <f t="shared" si="270"/>
        <v>0.06</v>
      </c>
      <c r="BO321" s="23">
        <f t="shared" ref="BO321:BQ321" si="327">BK321*BN321</f>
        <v>0.06</v>
      </c>
      <c r="BP321" s="23">
        <f t="shared" si="327"/>
        <v>1.2E-2</v>
      </c>
      <c r="BQ321" s="23">
        <f t="shared" si="327"/>
        <v>1.44E-4</v>
      </c>
    </row>
    <row r="322" spans="1:69" ht="30" x14ac:dyDescent="0.35">
      <c r="A322" s="102" t="s">
        <v>19</v>
      </c>
      <c r="B322" s="86">
        <v>92</v>
      </c>
      <c r="C322" s="86" t="s">
        <v>4856</v>
      </c>
      <c r="D322" s="2" t="s">
        <v>1798</v>
      </c>
      <c r="E322" s="2" t="s">
        <v>1846</v>
      </c>
      <c r="F322" s="247"/>
      <c r="G322" s="71" t="s">
        <v>1913</v>
      </c>
      <c r="H322" s="71" t="s">
        <v>2140</v>
      </c>
      <c r="I322" s="71" t="s">
        <v>2141</v>
      </c>
      <c r="J322" s="71">
        <v>0.5</v>
      </c>
      <c r="K322" s="71">
        <v>30</v>
      </c>
      <c r="L322" s="101">
        <v>5</v>
      </c>
      <c r="M322" s="101">
        <v>7</v>
      </c>
      <c r="N322" s="120">
        <f t="shared" si="268"/>
        <v>1</v>
      </c>
      <c r="O322" s="120">
        <f t="shared" si="269"/>
        <v>0.23333333333333334</v>
      </c>
      <c r="P322" s="71" t="s">
        <v>2121</v>
      </c>
      <c r="Q322" s="71" t="s">
        <v>2129</v>
      </c>
      <c r="R322" s="71"/>
      <c r="S322" s="71"/>
      <c r="T322" s="71"/>
      <c r="U322" s="71"/>
      <c r="V322" s="71"/>
      <c r="W322" s="101">
        <v>5</v>
      </c>
      <c r="X322" s="101">
        <v>10</v>
      </c>
      <c r="Y322" s="101">
        <v>7</v>
      </c>
      <c r="Z322" s="101">
        <v>8</v>
      </c>
      <c r="AA322" s="101">
        <v>5</v>
      </c>
      <c r="AB322" s="101">
        <v>15</v>
      </c>
      <c r="AC322" s="101">
        <v>22</v>
      </c>
      <c r="AD322" s="101">
        <v>30</v>
      </c>
      <c r="AE322" s="101">
        <v>7</v>
      </c>
      <c r="AF322" s="101"/>
      <c r="AG322" s="101"/>
      <c r="AH322" s="101"/>
      <c r="AI322" s="109">
        <v>7</v>
      </c>
      <c r="AJ322" s="109" t="s">
        <v>4450</v>
      </c>
      <c r="AK322" s="109" t="s">
        <v>4450</v>
      </c>
      <c r="AL322" s="109" t="s">
        <v>4450</v>
      </c>
      <c r="AM322" s="9" t="s">
        <v>4233</v>
      </c>
      <c r="AN322" s="9"/>
      <c r="AO322" s="9"/>
      <c r="AP322" s="9"/>
      <c r="AQ322" s="2">
        <v>2.5000000000000001E-2</v>
      </c>
      <c r="AR322" s="110">
        <v>1</v>
      </c>
      <c r="AS322" s="110" t="s">
        <v>4450</v>
      </c>
      <c r="AT322" s="110" t="s">
        <v>4450</v>
      </c>
      <c r="AU322" s="110" t="s">
        <v>4450</v>
      </c>
      <c r="AV322" s="110">
        <v>0.23333333333333334</v>
      </c>
      <c r="AW322" s="110" t="s">
        <v>4450</v>
      </c>
      <c r="AX322" s="110" t="s">
        <v>4450</v>
      </c>
      <c r="AY322" s="110" t="s">
        <v>4450</v>
      </c>
      <c r="AZ322" s="8">
        <v>2.5000000000000001E-2</v>
      </c>
      <c r="BA322" s="8" t="s">
        <v>4450</v>
      </c>
      <c r="BB322" s="8" t="s">
        <v>4450</v>
      </c>
      <c r="BC322" s="8" t="s">
        <v>4450</v>
      </c>
      <c r="BD322" s="8">
        <v>2.5000000000000001E-2</v>
      </c>
      <c r="BE322" s="8">
        <v>2.5000000000000001E-2</v>
      </c>
      <c r="BF322" s="8">
        <v>2.5000000000000001E-2</v>
      </c>
      <c r="BG322" s="8">
        <v>2.5000000000000001E-2</v>
      </c>
      <c r="BJ322" s="8">
        <v>0.05</v>
      </c>
      <c r="BK322" s="8">
        <v>1</v>
      </c>
      <c r="BL322" s="8">
        <v>1</v>
      </c>
      <c r="BM322" s="8">
        <v>2.5000000000000001E-2</v>
      </c>
      <c r="BN322" s="23">
        <f t="shared" si="270"/>
        <v>0.05</v>
      </c>
      <c r="BO322" s="23">
        <f t="shared" ref="BO322:BQ322" si="328">BK322*BN322</f>
        <v>0.05</v>
      </c>
      <c r="BP322" s="23">
        <f t="shared" si="328"/>
        <v>0.05</v>
      </c>
      <c r="BQ322" s="23">
        <f t="shared" si="328"/>
        <v>1.2500000000000002E-3</v>
      </c>
    </row>
    <row r="323" spans="1:69" ht="20" x14ac:dyDescent="0.35">
      <c r="A323" s="102" t="s">
        <v>19</v>
      </c>
      <c r="B323" s="86">
        <v>93</v>
      </c>
      <c r="C323" s="86" t="s">
        <v>4857</v>
      </c>
      <c r="D323" s="2" t="s">
        <v>1798</v>
      </c>
      <c r="E323" s="2" t="s">
        <v>1846</v>
      </c>
      <c r="F323" s="247"/>
      <c r="G323" s="71" t="s">
        <v>1913</v>
      </c>
      <c r="H323" s="71" t="s">
        <v>2142</v>
      </c>
      <c r="I323" s="71" t="s">
        <v>2143</v>
      </c>
      <c r="J323" s="71">
        <v>0.5</v>
      </c>
      <c r="K323" s="71">
        <v>2</v>
      </c>
      <c r="L323" s="101">
        <v>1</v>
      </c>
      <c r="M323" s="101">
        <v>1</v>
      </c>
      <c r="N323" s="120">
        <f t="shared" si="268"/>
        <v>1</v>
      </c>
      <c r="O323" s="120">
        <f t="shared" si="269"/>
        <v>0.5</v>
      </c>
      <c r="P323" s="71" t="s">
        <v>2144</v>
      </c>
      <c r="Q323" s="71" t="s">
        <v>2129</v>
      </c>
      <c r="R323" s="71"/>
      <c r="S323" s="71"/>
      <c r="T323" s="71"/>
      <c r="U323" s="71"/>
      <c r="V323" s="71"/>
      <c r="W323" s="101">
        <v>1</v>
      </c>
      <c r="X323" s="101">
        <v>0</v>
      </c>
      <c r="Y323" s="101">
        <v>1</v>
      </c>
      <c r="Z323" s="101">
        <v>0</v>
      </c>
      <c r="AA323" s="101">
        <v>1</v>
      </c>
      <c r="AB323" s="101">
        <v>1</v>
      </c>
      <c r="AC323" s="101">
        <v>2</v>
      </c>
      <c r="AD323" s="101">
        <v>2</v>
      </c>
      <c r="AE323" s="101">
        <v>1</v>
      </c>
      <c r="AF323" s="101"/>
      <c r="AG323" s="101"/>
      <c r="AH323" s="101"/>
      <c r="AI323" s="109">
        <v>1</v>
      </c>
      <c r="AJ323" s="109" t="s">
        <v>4450</v>
      </c>
      <c r="AK323" s="109" t="s">
        <v>4450</v>
      </c>
      <c r="AL323" s="109" t="s">
        <v>4450</v>
      </c>
      <c r="AM323" s="9" t="s">
        <v>4234</v>
      </c>
      <c r="AN323" s="9"/>
      <c r="AO323" s="9"/>
      <c r="AP323" s="9"/>
      <c r="AQ323" s="2">
        <v>2.5000000000000001E-2</v>
      </c>
      <c r="AR323" s="110">
        <v>1</v>
      </c>
      <c r="AS323" s="110" t="s">
        <v>4450</v>
      </c>
      <c r="AT323" s="110" t="s">
        <v>4450</v>
      </c>
      <c r="AU323" s="110" t="s">
        <v>4450</v>
      </c>
      <c r="AV323" s="110">
        <v>0.5</v>
      </c>
      <c r="AW323" s="110" t="s">
        <v>4450</v>
      </c>
      <c r="AX323" s="110" t="s">
        <v>4450</v>
      </c>
      <c r="AY323" s="110" t="s">
        <v>4450</v>
      </c>
      <c r="AZ323" s="8">
        <v>2.5000000000000001E-2</v>
      </c>
      <c r="BA323" s="8" t="s">
        <v>4450</v>
      </c>
      <c r="BB323" s="8" t="s">
        <v>4450</v>
      </c>
      <c r="BC323" s="8" t="s">
        <v>4450</v>
      </c>
      <c r="BD323" s="8">
        <v>2.5000000000000001E-2</v>
      </c>
      <c r="BE323" s="8" t="s">
        <v>4450</v>
      </c>
      <c r="BF323" s="8">
        <v>2.5000000000000001E-2</v>
      </c>
      <c r="BG323" s="8" t="s">
        <v>4450</v>
      </c>
      <c r="BJ323" s="8">
        <v>0.05</v>
      </c>
      <c r="BK323" s="8">
        <v>1</v>
      </c>
      <c r="BL323" s="8">
        <v>1</v>
      </c>
      <c r="BM323" s="8">
        <v>2.5000000000000001E-2</v>
      </c>
      <c r="BN323" s="23">
        <f t="shared" si="270"/>
        <v>0.05</v>
      </c>
      <c r="BO323" s="23">
        <f t="shared" ref="BO323:BQ323" si="329">BK323*BN323</f>
        <v>0.05</v>
      </c>
      <c r="BP323" s="23">
        <f t="shared" si="329"/>
        <v>0.05</v>
      </c>
      <c r="BQ323" s="23">
        <f t="shared" si="329"/>
        <v>1.2500000000000002E-3</v>
      </c>
    </row>
    <row r="324" spans="1:69" ht="30" x14ac:dyDescent="0.35">
      <c r="A324" s="102" t="s">
        <v>19</v>
      </c>
      <c r="B324" s="86">
        <v>94</v>
      </c>
      <c r="C324" s="86" t="s">
        <v>4858</v>
      </c>
      <c r="D324" s="2" t="s">
        <v>1800</v>
      </c>
      <c r="E324" s="2" t="s">
        <v>1849</v>
      </c>
      <c r="F324" s="247"/>
      <c r="G324" s="71" t="s">
        <v>1914</v>
      </c>
      <c r="H324" s="71" t="s">
        <v>2145</v>
      </c>
      <c r="I324" s="71" t="s">
        <v>2146</v>
      </c>
      <c r="J324" s="71">
        <v>0.25</v>
      </c>
      <c r="K324" s="71">
        <v>12</v>
      </c>
      <c r="L324" s="101">
        <v>3</v>
      </c>
      <c r="M324" s="101">
        <v>3</v>
      </c>
      <c r="N324" s="120">
        <f t="shared" si="268"/>
        <v>1</v>
      </c>
      <c r="O324" s="120">
        <f t="shared" si="269"/>
        <v>0.25</v>
      </c>
      <c r="P324" s="71" t="s">
        <v>2147</v>
      </c>
      <c r="Q324" s="71" t="s">
        <v>2148</v>
      </c>
      <c r="R324" s="71"/>
      <c r="S324" s="71"/>
      <c r="T324" s="71"/>
      <c r="U324" s="71"/>
      <c r="V324" s="71"/>
      <c r="W324" s="101">
        <v>3</v>
      </c>
      <c r="X324" s="101">
        <v>3</v>
      </c>
      <c r="Y324" s="101">
        <v>3</v>
      </c>
      <c r="Z324" s="101">
        <v>3</v>
      </c>
      <c r="AA324" s="101">
        <v>3</v>
      </c>
      <c r="AB324" s="101">
        <v>6</v>
      </c>
      <c r="AC324" s="101">
        <v>9</v>
      </c>
      <c r="AD324" s="101">
        <v>12</v>
      </c>
      <c r="AE324" s="101">
        <v>3</v>
      </c>
      <c r="AF324" s="101"/>
      <c r="AG324" s="101"/>
      <c r="AH324" s="101"/>
      <c r="AI324" s="109">
        <v>3</v>
      </c>
      <c r="AJ324" s="109" t="s">
        <v>4450</v>
      </c>
      <c r="AK324" s="109" t="s">
        <v>4450</v>
      </c>
      <c r="AL324" s="109" t="s">
        <v>4450</v>
      </c>
      <c r="AM324" s="9" t="s">
        <v>4235</v>
      </c>
      <c r="AN324" s="9"/>
      <c r="AO324" s="9"/>
      <c r="AP324" s="9"/>
      <c r="AQ324" s="2">
        <v>2.75E-2</v>
      </c>
      <c r="AR324" s="110">
        <v>1</v>
      </c>
      <c r="AS324" s="110" t="s">
        <v>4450</v>
      </c>
      <c r="AT324" s="110" t="s">
        <v>4450</v>
      </c>
      <c r="AU324" s="110" t="s">
        <v>4450</v>
      </c>
      <c r="AV324" s="110">
        <v>0.25</v>
      </c>
      <c r="AW324" s="110" t="s">
        <v>4450</v>
      </c>
      <c r="AX324" s="110" t="s">
        <v>4450</v>
      </c>
      <c r="AY324" s="110" t="s">
        <v>4450</v>
      </c>
      <c r="AZ324" s="8">
        <v>2.75E-2</v>
      </c>
      <c r="BA324" s="8" t="s">
        <v>4450</v>
      </c>
      <c r="BB324" s="8" t="s">
        <v>4450</v>
      </c>
      <c r="BC324" s="8" t="s">
        <v>4450</v>
      </c>
      <c r="BD324" s="8">
        <v>2.75E-2</v>
      </c>
      <c r="BE324" s="8">
        <v>2.75E-2</v>
      </c>
      <c r="BF324" s="8">
        <v>2.75E-2</v>
      </c>
      <c r="BG324" s="8">
        <v>2.75E-2</v>
      </c>
      <c r="BJ324" s="8">
        <v>0.11</v>
      </c>
      <c r="BK324" s="8">
        <v>1</v>
      </c>
      <c r="BL324" s="8">
        <v>1</v>
      </c>
      <c r="BM324" s="8">
        <v>2.75E-2</v>
      </c>
      <c r="BN324" s="23">
        <f t="shared" si="270"/>
        <v>0.11</v>
      </c>
      <c r="BO324" s="23">
        <f t="shared" ref="BO324:BQ324" si="330">BK324*BN324</f>
        <v>0.11</v>
      </c>
      <c r="BP324" s="23">
        <f t="shared" si="330"/>
        <v>0.11</v>
      </c>
      <c r="BQ324" s="23">
        <f t="shared" si="330"/>
        <v>3.0249999999999999E-3</v>
      </c>
    </row>
    <row r="325" spans="1:69" ht="20" x14ac:dyDescent="0.35">
      <c r="A325" s="102" t="s">
        <v>19</v>
      </c>
      <c r="B325" s="86">
        <v>95</v>
      </c>
      <c r="C325" s="86" t="s">
        <v>4859</v>
      </c>
      <c r="D325" s="2" t="s">
        <v>1800</v>
      </c>
      <c r="E325" s="2" t="s">
        <v>1849</v>
      </c>
      <c r="F325" s="247"/>
      <c r="G325" s="71" t="s">
        <v>1914</v>
      </c>
      <c r="H325" s="71" t="s">
        <v>2149</v>
      </c>
      <c r="I325" s="71" t="s">
        <v>2150</v>
      </c>
      <c r="J325" s="71">
        <v>0.25</v>
      </c>
      <c r="K325" s="71">
        <v>12</v>
      </c>
      <c r="L325" s="101">
        <v>3</v>
      </c>
      <c r="M325" s="101">
        <v>3</v>
      </c>
      <c r="N325" s="120">
        <f t="shared" si="268"/>
        <v>1</v>
      </c>
      <c r="O325" s="120">
        <f t="shared" si="269"/>
        <v>0.25</v>
      </c>
      <c r="P325" s="71" t="s">
        <v>2151</v>
      </c>
      <c r="Q325" s="71" t="s">
        <v>2152</v>
      </c>
      <c r="R325" s="71"/>
      <c r="S325" s="71"/>
      <c r="T325" s="71"/>
      <c r="U325" s="71"/>
      <c r="V325" s="71"/>
      <c r="W325" s="101">
        <v>3</v>
      </c>
      <c r="X325" s="101">
        <v>3</v>
      </c>
      <c r="Y325" s="101">
        <v>3</v>
      </c>
      <c r="Z325" s="101">
        <v>3</v>
      </c>
      <c r="AA325" s="101">
        <v>3</v>
      </c>
      <c r="AB325" s="101">
        <v>6</v>
      </c>
      <c r="AC325" s="101">
        <v>9</v>
      </c>
      <c r="AD325" s="101">
        <v>12</v>
      </c>
      <c r="AE325" s="101">
        <v>3</v>
      </c>
      <c r="AF325" s="101"/>
      <c r="AG325" s="101"/>
      <c r="AH325" s="101"/>
      <c r="AI325" s="109">
        <v>3</v>
      </c>
      <c r="AJ325" s="109" t="s">
        <v>4450</v>
      </c>
      <c r="AK325" s="109" t="s">
        <v>4450</v>
      </c>
      <c r="AL325" s="109" t="s">
        <v>4450</v>
      </c>
      <c r="AM325" s="9" t="s">
        <v>4236</v>
      </c>
      <c r="AN325" s="9"/>
      <c r="AO325" s="9"/>
      <c r="AP325" s="9"/>
      <c r="AQ325" s="2">
        <v>2.75E-2</v>
      </c>
      <c r="AR325" s="110">
        <v>1</v>
      </c>
      <c r="AS325" s="110" t="s">
        <v>4450</v>
      </c>
      <c r="AT325" s="110" t="s">
        <v>4450</v>
      </c>
      <c r="AU325" s="110" t="s">
        <v>4450</v>
      </c>
      <c r="AV325" s="110">
        <v>0.25</v>
      </c>
      <c r="AW325" s="110" t="s">
        <v>4450</v>
      </c>
      <c r="AX325" s="110" t="s">
        <v>4450</v>
      </c>
      <c r="AY325" s="110" t="s">
        <v>4450</v>
      </c>
      <c r="AZ325" s="8">
        <v>2.75E-2</v>
      </c>
      <c r="BA325" s="8" t="s">
        <v>4450</v>
      </c>
      <c r="BB325" s="8" t="s">
        <v>4450</v>
      </c>
      <c r="BC325" s="8" t="s">
        <v>4450</v>
      </c>
      <c r="BD325" s="8">
        <v>2.75E-2</v>
      </c>
      <c r="BE325" s="8">
        <v>2.75E-2</v>
      </c>
      <c r="BF325" s="8">
        <v>2.75E-2</v>
      </c>
      <c r="BG325" s="8">
        <v>2.75E-2</v>
      </c>
      <c r="BJ325" s="8">
        <v>0.11</v>
      </c>
      <c r="BK325" s="8">
        <v>1</v>
      </c>
      <c r="BL325" s="8">
        <v>1</v>
      </c>
      <c r="BM325" s="8">
        <v>2.75E-2</v>
      </c>
      <c r="BN325" s="23">
        <f t="shared" si="270"/>
        <v>0.11</v>
      </c>
      <c r="BO325" s="23">
        <f t="shared" ref="BO325:BQ325" si="331">BK325*BN325</f>
        <v>0.11</v>
      </c>
      <c r="BP325" s="23">
        <f t="shared" si="331"/>
        <v>0.11</v>
      </c>
      <c r="BQ325" s="23">
        <f t="shared" si="331"/>
        <v>3.0249999999999999E-3</v>
      </c>
    </row>
    <row r="326" spans="1:69" ht="30" x14ac:dyDescent="0.35">
      <c r="A326" s="102" t="s">
        <v>19</v>
      </c>
      <c r="B326" s="86">
        <v>96</v>
      </c>
      <c r="C326" s="86" t="s">
        <v>4860</v>
      </c>
      <c r="D326" s="2" t="s">
        <v>1800</v>
      </c>
      <c r="E326" s="2" t="s">
        <v>1849</v>
      </c>
      <c r="F326" s="247"/>
      <c r="G326" s="71" t="s">
        <v>1914</v>
      </c>
      <c r="H326" s="71" t="s">
        <v>2153</v>
      </c>
      <c r="I326" s="71" t="s">
        <v>2154</v>
      </c>
      <c r="J326" s="71">
        <v>0.25</v>
      </c>
      <c r="K326" s="71">
        <v>12</v>
      </c>
      <c r="L326" s="101">
        <v>3</v>
      </c>
      <c r="M326" s="101">
        <v>3</v>
      </c>
      <c r="N326" s="120">
        <f t="shared" si="268"/>
        <v>1</v>
      </c>
      <c r="O326" s="120">
        <f t="shared" si="269"/>
        <v>0.25</v>
      </c>
      <c r="P326" s="71" t="s">
        <v>2155</v>
      </c>
      <c r="Q326" s="71" t="s">
        <v>2156</v>
      </c>
      <c r="R326" s="71"/>
      <c r="S326" s="71"/>
      <c r="T326" s="71"/>
      <c r="U326" s="71"/>
      <c r="V326" s="71"/>
      <c r="W326" s="101">
        <v>3</v>
      </c>
      <c r="X326" s="101">
        <v>3</v>
      </c>
      <c r="Y326" s="101">
        <v>3</v>
      </c>
      <c r="Z326" s="101">
        <v>3</v>
      </c>
      <c r="AA326" s="101">
        <v>3</v>
      </c>
      <c r="AB326" s="101">
        <v>6</v>
      </c>
      <c r="AC326" s="101">
        <v>9</v>
      </c>
      <c r="AD326" s="101">
        <v>12</v>
      </c>
      <c r="AE326" s="101">
        <v>3</v>
      </c>
      <c r="AF326" s="101"/>
      <c r="AG326" s="101"/>
      <c r="AH326" s="101"/>
      <c r="AI326" s="109">
        <v>3</v>
      </c>
      <c r="AJ326" s="109" t="s">
        <v>4450</v>
      </c>
      <c r="AK326" s="109" t="s">
        <v>4450</v>
      </c>
      <c r="AL326" s="109" t="s">
        <v>4450</v>
      </c>
      <c r="AM326" s="9" t="s">
        <v>4237</v>
      </c>
      <c r="AN326" s="9"/>
      <c r="AO326" s="9"/>
      <c r="AP326" s="9"/>
      <c r="AQ326" s="2">
        <v>2.75E-2</v>
      </c>
      <c r="AR326" s="110">
        <v>1</v>
      </c>
      <c r="AS326" s="110" t="s">
        <v>4450</v>
      </c>
      <c r="AT326" s="110" t="s">
        <v>4450</v>
      </c>
      <c r="AU326" s="110" t="s">
        <v>4450</v>
      </c>
      <c r="AV326" s="110">
        <v>0.25</v>
      </c>
      <c r="AW326" s="110" t="s">
        <v>4450</v>
      </c>
      <c r="AX326" s="110" t="s">
        <v>4450</v>
      </c>
      <c r="AY326" s="110" t="s">
        <v>4450</v>
      </c>
      <c r="AZ326" s="8">
        <v>2.75E-2</v>
      </c>
      <c r="BA326" s="8" t="s">
        <v>4450</v>
      </c>
      <c r="BB326" s="8" t="s">
        <v>4450</v>
      </c>
      <c r="BC326" s="8" t="s">
        <v>4450</v>
      </c>
      <c r="BD326" s="8">
        <v>2.75E-2</v>
      </c>
      <c r="BE326" s="8">
        <v>2.75E-2</v>
      </c>
      <c r="BF326" s="8">
        <v>2.75E-2</v>
      </c>
      <c r="BG326" s="8">
        <v>2.75E-2</v>
      </c>
      <c r="BJ326" s="8">
        <v>0.11</v>
      </c>
      <c r="BK326" s="8">
        <v>1</v>
      </c>
      <c r="BL326" s="8">
        <v>1</v>
      </c>
      <c r="BM326" s="8">
        <v>2.75E-2</v>
      </c>
      <c r="BN326" s="23">
        <f t="shared" si="270"/>
        <v>0.11</v>
      </c>
      <c r="BO326" s="23">
        <f t="shared" ref="BO326:BQ326" si="332">BK326*BN326</f>
        <v>0.11</v>
      </c>
      <c r="BP326" s="23">
        <f t="shared" si="332"/>
        <v>0.11</v>
      </c>
      <c r="BQ326" s="23">
        <f t="shared" si="332"/>
        <v>3.0249999999999999E-3</v>
      </c>
    </row>
    <row r="327" spans="1:69" ht="30" x14ac:dyDescent="0.35">
      <c r="A327" s="102" t="s">
        <v>19</v>
      </c>
      <c r="B327" s="86">
        <v>97</v>
      </c>
      <c r="C327" s="86" t="s">
        <v>4861</v>
      </c>
      <c r="D327" s="2" t="s">
        <v>1800</v>
      </c>
      <c r="E327" s="2" t="s">
        <v>1849</v>
      </c>
      <c r="F327" s="247"/>
      <c r="G327" s="71" t="s">
        <v>1914</v>
      </c>
      <c r="H327" s="71" t="s">
        <v>2157</v>
      </c>
      <c r="I327" s="71" t="s">
        <v>2158</v>
      </c>
      <c r="J327" s="71">
        <v>0.25</v>
      </c>
      <c r="K327" s="71">
        <v>12</v>
      </c>
      <c r="L327" s="101">
        <v>3</v>
      </c>
      <c r="M327" s="101">
        <v>3</v>
      </c>
      <c r="N327" s="120">
        <f t="shared" si="268"/>
        <v>1</v>
      </c>
      <c r="O327" s="120">
        <f t="shared" si="269"/>
        <v>0.25</v>
      </c>
      <c r="P327" s="71" t="s">
        <v>2159</v>
      </c>
      <c r="Q327" s="71" t="s">
        <v>2160</v>
      </c>
      <c r="R327" s="71"/>
      <c r="S327" s="71"/>
      <c r="T327" s="71"/>
      <c r="U327" s="71"/>
      <c r="V327" s="71"/>
      <c r="W327" s="101">
        <v>3</v>
      </c>
      <c r="X327" s="101">
        <v>3</v>
      </c>
      <c r="Y327" s="101">
        <v>3</v>
      </c>
      <c r="Z327" s="101">
        <v>3</v>
      </c>
      <c r="AA327" s="101">
        <v>3</v>
      </c>
      <c r="AB327" s="101">
        <v>6</v>
      </c>
      <c r="AC327" s="101">
        <v>9</v>
      </c>
      <c r="AD327" s="101">
        <v>12</v>
      </c>
      <c r="AE327" s="101">
        <v>3</v>
      </c>
      <c r="AF327" s="101"/>
      <c r="AG327" s="101"/>
      <c r="AH327" s="101"/>
      <c r="AI327" s="109">
        <v>3</v>
      </c>
      <c r="AJ327" s="109" t="s">
        <v>4450</v>
      </c>
      <c r="AK327" s="109" t="s">
        <v>4450</v>
      </c>
      <c r="AL327" s="109" t="s">
        <v>4450</v>
      </c>
      <c r="AM327" s="9" t="s">
        <v>4238</v>
      </c>
      <c r="AN327" s="9"/>
      <c r="AO327" s="9"/>
      <c r="AP327" s="9"/>
      <c r="AQ327" s="2">
        <v>2.75E-2</v>
      </c>
      <c r="AR327" s="110">
        <v>1</v>
      </c>
      <c r="AS327" s="110" t="s">
        <v>4450</v>
      </c>
      <c r="AT327" s="110" t="s">
        <v>4450</v>
      </c>
      <c r="AU327" s="110" t="s">
        <v>4450</v>
      </c>
      <c r="AV327" s="110">
        <v>0.25</v>
      </c>
      <c r="AW327" s="110" t="s">
        <v>4450</v>
      </c>
      <c r="AX327" s="110" t="s">
        <v>4450</v>
      </c>
      <c r="AY327" s="110" t="s">
        <v>4450</v>
      </c>
      <c r="AZ327" s="8">
        <v>2.75E-2</v>
      </c>
      <c r="BA327" s="8" t="s">
        <v>4450</v>
      </c>
      <c r="BB327" s="8" t="s">
        <v>4450</v>
      </c>
      <c r="BC327" s="8" t="s">
        <v>4450</v>
      </c>
      <c r="BD327" s="8">
        <v>2.75E-2</v>
      </c>
      <c r="BE327" s="8">
        <v>2.75E-2</v>
      </c>
      <c r="BF327" s="8">
        <v>2.75E-2</v>
      </c>
      <c r="BG327" s="8">
        <v>2.75E-2</v>
      </c>
      <c r="BJ327" s="8">
        <v>0.11</v>
      </c>
      <c r="BK327" s="8">
        <v>1</v>
      </c>
      <c r="BL327" s="8">
        <v>1</v>
      </c>
      <c r="BM327" s="8">
        <v>2.75E-2</v>
      </c>
      <c r="BN327" s="23">
        <f t="shared" si="270"/>
        <v>0.11</v>
      </c>
      <c r="BO327" s="23">
        <f t="shared" ref="BO327:BQ327" si="333">BK327*BN327</f>
        <v>0.11</v>
      </c>
      <c r="BP327" s="23">
        <f t="shared" si="333"/>
        <v>0.11</v>
      </c>
      <c r="BQ327" s="23">
        <f t="shared" si="333"/>
        <v>3.0249999999999999E-3</v>
      </c>
    </row>
    <row r="328" spans="1:69" ht="20" x14ac:dyDescent="0.35">
      <c r="A328" s="102" t="s">
        <v>21</v>
      </c>
      <c r="B328" s="86">
        <v>1</v>
      </c>
      <c r="C328" s="86" t="s">
        <v>4548</v>
      </c>
      <c r="D328" s="2" t="s">
        <v>2162</v>
      </c>
      <c r="E328" s="2" t="s">
        <v>2165</v>
      </c>
      <c r="F328" s="247" t="s">
        <v>20</v>
      </c>
      <c r="G328" s="71" t="s">
        <v>2173</v>
      </c>
      <c r="H328" s="71" t="s">
        <v>2205</v>
      </c>
      <c r="I328" s="71" t="s">
        <v>854</v>
      </c>
      <c r="J328" s="71">
        <v>1</v>
      </c>
      <c r="K328" s="71">
        <v>4</v>
      </c>
      <c r="L328" s="101">
        <v>1</v>
      </c>
      <c r="M328" s="101">
        <v>1</v>
      </c>
      <c r="N328" s="120">
        <f t="shared" si="268"/>
        <v>1</v>
      </c>
      <c r="O328" s="120">
        <f t="shared" si="269"/>
        <v>0.25</v>
      </c>
      <c r="P328" s="71" t="s">
        <v>881</v>
      </c>
      <c r="Q328" s="71" t="s">
        <v>867</v>
      </c>
      <c r="R328" s="71"/>
      <c r="S328" s="71"/>
      <c r="T328" s="71"/>
      <c r="U328" s="71"/>
      <c r="V328" s="71"/>
      <c r="W328" s="101">
        <v>1</v>
      </c>
      <c r="X328" s="101">
        <v>1</v>
      </c>
      <c r="Y328" s="101">
        <v>1</v>
      </c>
      <c r="Z328" s="101">
        <v>1</v>
      </c>
      <c r="AA328" s="101">
        <v>1</v>
      </c>
      <c r="AB328" s="101">
        <v>2</v>
      </c>
      <c r="AC328" s="101">
        <v>3</v>
      </c>
      <c r="AD328" s="101">
        <v>4</v>
      </c>
      <c r="AE328" s="101">
        <v>1</v>
      </c>
      <c r="AF328" s="101"/>
      <c r="AG328" s="101"/>
      <c r="AH328" s="101"/>
      <c r="AI328" s="109">
        <v>1</v>
      </c>
      <c r="AJ328" s="109" t="s">
        <v>4450</v>
      </c>
      <c r="AK328" s="109" t="s">
        <v>4450</v>
      </c>
      <c r="AL328" s="109" t="s">
        <v>4450</v>
      </c>
      <c r="AM328" s="9" t="s">
        <v>3843</v>
      </c>
      <c r="AN328" s="9"/>
      <c r="AO328" s="9"/>
      <c r="AP328" s="9"/>
      <c r="AQ328" s="2">
        <v>2.5000000000000001E-2</v>
      </c>
      <c r="AR328" s="110">
        <v>1</v>
      </c>
      <c r="AS328" s="110" t="s">
        <v>4450</v>
      </c>
      <c r="AT328" s="110" t="s">
        <v>4450</v>
      </c>
      <c r="AU328" s="110" t="s">
        <v>4450</v>
      </c>
      <c r="AV328" s="110">
        <v>0.25</v>
      </c>
      <c r="AW328" s="110" t="s">
        <v>4450</v>
      </c>
      <c r="AX328" s="110" t="s">
        <v>4450</v>
      </c>
      <c r="AY328" s="110" t="s">
        <v>4450</v>
      </c>
      <c r="AZ328" s="8">
        <v>2.5000000000000001E-2</v>
      </c>
      <c r="BA328" s="8" t="s">
        <v>4450</v>
      </c>
      <c r="BB328" s="8" t="s">
        <v>4450</v>
      </c>
      <c r="BC328" s="8" t="s">
        <v>4450</v>
      </c>
      <c r="BD328" s="8">
        <v>2.5000000000000001E-2</v>
      </c>
      <c r="BE328" s="8">
        <v>2.5000000000000001E-2</v>
      </c>
      <c r="BF328" s="8">
        <v>2.5000000000000001E-2</v>
      </c>
      <c r="BG328" s="8">
        <v>2.5000000000000001E-2</v>
      </c>
      <c r="BJ328" s="8">
        <v>0.1</v>
      </c>
      <c r="BK328" s="8">
        <v>0.25</v>
      </c>
      <c r="BL328" s="8">
        <v>1</v>
      </c>
      <c r="BM328" s="8">
        <v>2.5000000000000001E-2</v>
      </c>
      <c r="BN328" s="23">
        <f t="shared" si="270"/>
        <v>0.1</v>
      </c>
      <c r="BO328" s="23">
        <f t="shared" ref="BO328:BQ328" si="334">BK328*BN328</f>
        <v>2.5000000000000001E-2</v>
      </c>
      <c r="BP328" s="23">
        <f t="shared" si="334"/>
        <v>2.5000000000000001E-2</v>
      </c>
      <c r="BQ328" s="23">
        <f t="shared" si="334"/>
        <v>6.2500000000000012E-4</v>
      </c>
    </row>
    <row r="329" spans="1:69" ht="20" x14ac:dyDescent="0.35">
      <c r="A329" s="102" t="s">
        <v>21</v>
      </c>
      <c r="B329" s="86">
        <v>2</v>
      </c>
      <c r="C329" s="86" t="s">
        <v>4549</v>
      </c>
      <c r="D329" s="2" t="s">
        <v>2162</v>
      </c>
      <c r="E329" s="2" t="s">
        <v>2166</v>
      </c>
      <c r="F329" s="247"/>
      <c r="G329" s="71" t="s">
        <v>2174</v>
      </c>
      <c r="H329" s="71" t="s">
        <v>2206</v>
      </c>
      <c r="I329" s="71" t="s">
        <v>860</v>
      </c>
      <c r="J329" s="71">
        <v>0.25</v>
      </c>
      <c r="K329" s="71">
        <v>12</v>
      </c>
      <c r="L329" s="101">
        <v>3</v>
      </c>
      <c r="M329" s="101">
        <v>3</v>
      </c>
      <c r="N329" s="120">
        <f t="shared" ref="N329:N392" si="335">IF(L329=0,"",IF(M329/L329&gt;1,1,M329/L329))</f>
        <v>1</v>
      </c>
      <c r="O329" s="120">
        <f t="shared" ref="O329:O392" si="336">M329/K329</f>
        <v>0.25</v>
      </c>
      <c r="P329" s="71" t="s">
        <v>869</v>
      </c>
      <c r="Q329" s="71" t="s">
        <v>868</v>
      </c>
      <c r="R329" s="71"/>
      <c r="S329" s="71"/>
      <c r="T329" s="71"/>
      <c r="U329" s="71"/>
      <c r="V329" s="71"/>
      <c r="W329" s="101">
        <v>3</v>
      </c>
      <c r="X329" s="101">
        <v>3</v>
      </c>
      <c r="Y329" s="101">
        <v>3</v>
      </c>
      <c r="Z329" s="101">
        <v>3</v>
      </c>
      <c r="AA329" s="101">
        <v>3</v>
      </c>
      <c r="AB329" s="101">
        <v>6</v>
      </c>
      <c r="AC329" s="101">
        <v>9</v>
      </c>
      <c r="AD329" s="101">
        <v>12</v>
      </c>
      <c r="AE329" s="101">
        <v>3</v>
      </c>
      <c r="AF329" s="101"/>
      <c r="AG329" s="101"/>
      <c r="AH329" s="101"/>
      <c r="AI329" s="109">
        <v>3</v>
      </c>
      <c r="AJ329" s="109" t="s">
        <v>4450</v>
      </c>
      <c r="AK329" s="109" t="s">
        <v>4450</v>
      </c>
      <c r="AL329" s="109" t="s">
        <v>4450</v>
      </c>
      <c r="AM329" s="9" t="s">
        <v>3844</v>
      </c>
      <c r="AN329" s="9"/>
      <c r="AO329" s="9"/>
      <c r="AP329" s="9"/>
      <c r="AQ329" s="2">
        <v>6.2500000000000003E-3</v>
      </c>
      <c r="AR329" s="110">
        <v>1</v>
      </c>
      <c r="AS329" s="110" t="s">
        <v>4450</v>
      </c>
      <c r="AT329" s="110" t="s">
        <v>4450</v>
      </c>
      <c r="AU329" s="110" t="s">
        <v>4450</v>
      </c>
      <c r="AV329" s="110">
        <v>0.25</v>
      </c>
      <c r="AW329" s="110" t="s">
        <v>4450</v>
      </c>
      <c r="AX329" s="110" t="s">
        <v>4450</v>
      </c>
      <c r="AY329" s="110" t="s">
        <v>4450</v>
      </c>
      <c r="AZ329" s="8">
        <v>6.2500000000000003E-3</v>
      </c>
      <c r="BA329" s="8" t="s">
        <v>4450</v>
      </c>
      <c r="BB329" s="8" t="s">
        <v>4450</v>
      </c>
      <c r="BC329" s="8" t="s">
        <v>4450</v>
      </c>
      <c r="BD329" s="8">
        <v>6.2500000000000003E-3</v>
      </c>
      <c r="BE329" s="8">
        <v>6.2500000000000003E-3</v>
      </c>
      <c r="BF329" s="8">
        <v>6.2500000000000003E-3</v>
      </c>
      <c r="BG329" s="8">
        <v>6.2500000000000003E-3</v>
      </c>
      <c r="BJ329" s="8">
        <v>0.1</v>
      </c>
      <c r="BK329" s="8">
        <v>0.25</v>
      </c>
      <c r="BL329" s="8">
        <v>1</v>
      </c>
      <c r="BM329" s="8">
        <v>6.2500000000000003E-3</v>
      </c>
      <c r="BN329" s="23">
        <f t="shared" ref="BN329:BN392" si="337">BJ329</f>
        <v>0.1</v>
      </c>
      <c r="BO329" s="23">
        <f t="shared" ref="BO329:BQ329" si="338">BK329*BN329</f>
        <v>2.5000000000000001E-2</v>
      </c>
      <c r="BP329" s="23">
        <f t="shared" si="338"/>
        <v>2.5000000000000001E-2</v>
      </c>
      <c r="BQ329" s="23">
        <f t="shared" si="338"/>
        <v>1.5625000000000003E-4</v>
      </c>
    </row>
    <row r="330" spans="1:69" ht="30" x14ac:dyDescent="0.35">
      <c r="A330" s="102" t="s">
        <v>21</v>
      </c>
      <c r="B330" s="86">
        <v>3</v>
      </c>
      <c r="C330" s="86" t="s">
        <v>4550</v>
      </c>
      <c r="D330" s="2" t="s">
        <v>2162</v>
      </c>
      <c r="E330" s="2" t="s">
        <v>2166</v>
      </c>
      <c r="F330" s="247"/>
      <c r="G330" s="71" t="s">
        <v>2174</v>
      </c>
      <c r="H330" s="71" t="s">
        <v>2207</v>
      </c>
      <c r="I330" s="71" t="s">
        <v>861</v>
      </c>
      <c r="J330" s="71">
        <v>0.25</v>
      </c>
      <c r="K330" s="71">
        <v>1</v>
      </c>
      <c r="L330" s="101">
        <v>1</v>
      </c>
      <c r="M330" s="101">
        <v>1</v>
      </c>
      <c r="N330" s="120">
        <f t="shared" si="335"/>
        <v>1</v>
      </c>
      <c r="O330" s="120">
        <f t="shared" si="336"/>
        <v>1</v>
      </c>
      <c r="P330" s="71" t="s">
        <v>870</v>
      </c>
      <c r="Q330" s="71" t="s">
        <v>868</v>
      </c>
      <c r="R330" s="71"/>
      <c r="S330" s="71"/>
      <c r="T330" s="71"/>
      <c r="U330" s="71"/>
      <c r="V330" s="71"/>
      <c r="W330" s="101">
        <v>1</v>
      </c>
      <c r="X330" s="101">
        <v>0</v>
      </c>
      <c r="Y330" s="101">
        <v>0</v>
      </c>
      <c r="Z330" s="101">
        <v>0</v>
      </c>
      <c r="AA330" s="101">
        <v>1</v>
      </c>
      <c r="AB330" s="101">
        <v>1</v>
      </c>
      <c r="AC330" s="101">
        <v>1</v>
      </c>
      <c r="AD330" s="101">
        <v>1</v>
      </c>
      <c r="AE330" s="101">
        <v>1</v>
      </c>
      <c r="AF330" s="101"/>
      <c r="AG330" s="101"/>
      <c r="AH330" s="101"/>
      <c r="AI330" s="109">
        <v>1</v>
      </c>
      <c r="AJ330" s="109" t="s">
        <v>4450</v>
      </c>
      <c r="AK330" s="109" t="s">
        <v>4450</v>
      </c>
      <c r="AL330" s="109" t="s">
        <v>4450</v>
      </c>
      <c r="AM330" s="9" t="s">
        <v>3845</v>
      </c>
      <c r="AN330" s="9"/>
      <c r="AO330" s="9"/>
      <c r="AP330" s="9"/>
      <c r="AQ330" s="2">
        <v>6.2500000000000003E-3</v>
      </c>
      <c r="AR330" s="110">
        <v>1</v>
      </c>
      <c r="AS330" s="110" t="s">
        <v>4450</v>
      </c>
      <c r="AT330" s="110" t="s">
        <v>4450</v>
      </c>
      <c r="AU330" s="110" t="s">
        <v>4450</v>
      </c>
      <c r="AV330" s="110">
        <v>1</v>
      </c>
      <c r="AW330" s="110" t="s">
        <v>4450</v>
      </c>
      <c r="AX330" s="110" t="s">
        <v>4450</v>
      </c>
      <c r="AY330" s="110" t="s">
        <v>4450</v>
      </c>
      <c r="AZ330" s="8">
        <v>6.2500000000000003E-3</v>
      </c>
      <c r="BA330" s="8" t="s">
        <v>4450</v>
      </c>
      <c r="BB330" s="8" t="s">
        <v>4450</v>
      </c>
      <c r="BC330" s="8" t="s">
        <v>4450</v>
      </c>
      <c r="BD330" s="8">
        <v>6.2500000000000003E-3</v>
      </c>
      <c r="BE330" s="8" t="s">
        <v>4450</v>
      </c>
      <c r="BF330" s="8" t="s">
        <v>4450</v>
      </c>
      <c r="BG330" s="8" t="s">
        <v>4450</v>
      </c>
      <c r="BJ330" s="8">
        <v>0.1</v>
      </c>
      <c r="BK330" s="8">
        <v>0.25</v>
      </c>
      <c r="BL330" s="8">
        <v>1</v>
      </c>
      <c r="BM330" s="8">
        <v>6.2500000000000003E-3</v>
      </c>
      <c r="BN330" s="23">
        <f t="shared" si="337"/>
        <v>0.1</v>
      </c>
      <c r="BO330" s="23">
        <f t="shared" ref="BO330:BQ330" si="339">BK330*BN330</f>
        <v>2.5000000000000001E-2</v>
      </c>
      <c r="BP330" s="23">
        <f t="shared" si="339"/>
        <v>2.5000000000000001E-2</v>
      </c>
      <c r="BQ330" s="23">
        <f t="shared" si="339"/>
        <v>1.5625000000000003E-4</v>
      </c>
    </row>
    <row r="331" spans="1:69" ht="30" x14ac:dyDescent="0.35">
      <c r="A331" s="102" t="s">
        <v>21</v>
      </c>
      <c r="B331" s="86">
        <v>4</v>
      </c>
      <c r="C331" s="86" t="s">
        <v>4551</v>
      </c>
      <c r="D331" s="2" t="s">
        <v>2162</v>
      </c>
      <c r="E331" s="2" t="s">
        <v>2166</v>
      </c>
      <c r="F331" s="247"/>
      <c r="G331" s="71" t="s">
        <v>2174</v>
      </c>
      <c r="H331" s="71" t="s">
        <v>2208</v>
      </c>
      <c r="I331" s="71" t="s">
        <v>855</v>
      </c>
      <c r="J331" s="71">
        <v>0.25</v>
      </c>
      <c r="K331" s="71">
        <v>4</v>
      </c>
      <c r="L331" s="101">
        <v>1</v>
      </c>
      <c r="M331" s="101">
        <v>1</v>
      </c>
      <c r="N331" s="120">
        <f t="shared" si="335"/>
        <v>1</v>
      </c>
      <c r="O331" s="120">
        <f t="shared" si="336"/>
        <v>0.25</v>
      </c>
      <c r="P331" s="71" t="s">
        <v>871</v>
      </c>
      <c r="Q331" s="71" t="s">
        <v>868</v>
      </c>
      <c r="R331" s="71"/>
      <c r="S331" s="71"/>
      <c r="T331" s="71"/>
      <c r="U331" s="71"/>
      <c r="V331" s="71"/>
      <c r="W331" s="101">
        <v>1</v>
      </c>
      <c r="X331" s="101">
        <v>1</v>
      </c>
      <c r="Y331" s="101">
        <v>1</v>
      </c>
      <c r="Z331" s="101">
        <v>1</v>
      </c>
      <c r="AA331" s="101">
        <v>1</v>
      </c>
      <c r="AB331" s="101">
        <v>2</v>
      </c>
      <c r="AC331" s="101">
        <v>3</v>
      </c>
      <c r="AD331" s="101">
        <v>4</v>
      </c>
      <c r="AE331" s="101">
        <v>1</v>
      </c>
      <c r="AF331" s="101"/>
      <c r="AG331" s="101"/>
      <c r="AH331" s="101"/>
      <c r="AI331" s="109">
        <v>1</v>
      </c>
      <c r="AJ331" s="109" t="s">
        <v>4450</v>
      </c>
      <c r="AK331" s="109" t="s">
        <v>4450</v>
      </c>
      <c r="AL331" s="109" t="s">
        <v>4450</v>
      </c>
      <c r="AM331" s="9" t="s">
        <v>3846</v>
      </c>
      <c r="AN331" s="9"/>
      <c r="AO331" s="9"/>
      <c r="AP331" s="9"/>
      <c r="AQ331" s="2">
        <v>6.2500000000000003E-3</v>
      </c>
      <c r="AR331" s="110">
        <v>1</v>
      </c>
      <c r="AS331" s="110" t="s">
        <v>4450</v>
      </c>
      <c r="AT331" s="110" t="s">
        <v>4450</v>
      </c>
      <c r="AU331" s="110" t="s">
        <v>4450</v>
      </c>
      <c r="AV331" s="110">
        <v>0.25</v>
      </c>
      <c r="AW331" s="110" t="s">
        <v>4450</v>
      </c>
      <c r="AX331" s="110" t="s">
        <v>4450</v>
      </c>
      <c r="AY331" s="110" t="s">
        <v>4450</v>
      </c>
      <c r="AZ331" s="8">
        <v>6.2500000000000003E-3</v>
      </c>
      <c r="BA331" s="8" t="s">
        <v>4450</v>
      </c>
      <c r="BB331" s="8" t="s">
        <v>4450</v>
      </c>
      <c r="BC331" s="8" t="s">
        <v>4450</v>
      </c>
      <c r="BD331" s="8">
        <v>6.2500000000000003E-3</v>
      </c>
      <c r="BE331" s="8">
        <v>6.2500000000000003E-3</v>
      </c>
      <c r="BF331" s="8">
        <v>6.2500000000000003E-3</v>
      </c>
      <c r="BG331" s="8">
        <v>6.2500000000000003E-3</v>
      </c>
      <c r="BJ331" s="8">
        <v>0.1</v>
      </c>
      <c r="BK331" s="8">
        <v>0.25</v>
      </c>
      <c r="BL331" s="8">
        <v>1</v>
      </c>
      <c r="BM331" s="8">
        <v>6.2500000000000003E-3</v>
      </c>
      <c r="BN331" s="23">
        <f t="shared" si="337"/>
        <v>0.1</v>
      </c>
      <c r="BO331" s="23">
        <f t="shared" ref="BO331:BQ331" si="340">BK331*BN331</f>
        <v>2.5000000000000001E-2</v>
      </c>
      <c r="BP331" s="23">
        <f t="shared" si="340"/>
        <v>2.5000000000000001E-2</v>
      </c>
      <c r="BQ331" s="23">
        <f t="shared" si="340"/>
        <v>1.5625000000000003E-4</v>
      </c>
    </row>
    <row r="332" spans="1:69" ht="30" x14ac:dyDescent="0.35">
      <c r="A332" s="102" t="s">
        <v>21</v>
      </c>
      <c r="B332" s="86">
        <v>5</v>
      </c>
      <c r="C332" s="86" t="s">
        <v>4552</v>
      </c>
      <c r="D332" s="2" t="s">
        <v>2162</v>
      </c>
      <c r="E332" s="2" t="s">
        <v>2166</v>
      </c>
      <c r="F332" s="247"/>
      <c r="G332" s="71" t="s">
        <v>2174</v>
      </c>
      <c r="H332" s="71" t="s">
        <v>2209</v>
      </c>
      <c r="I332" s="71" t="s">
        <v>858</v>
      </c>
      <c r="J332" s="71">
        <v>0.25</v>
      </c>
      <c r="K332" s="71">
        <v>4</v>
      </c>
      <c r="L332" s="101">
        <v>1</v>
      </c>
      <c r="M332" s="101">
        <v>1</v>
      </c>
      <c r="N332" s="120">
        <f t="shared" si="335"/>
        <v>1</v>
      </c>
      <c r="O332" s="120">
        <f t="shared" si="336"/>
        <v>0.25</v>
      </c>
      <c r="P332" s="71" t="s">
        <v>872</v>
      </c>
      <c r="Q332" s="71" t="s">
        <v>868</v>
      </c>
      <c r="R332" s="71"/>
      <c r="S332" s="71"/>
      <c r="T332" s="71"/>
      <c r="U332" s="71"/>
      <c r="V332" s="71"/>
      <c r="W332" s="101">
        <v>1</v>
      </c>
      <c r="X332" s="101">
        <v>1</v>
      </c>
      <c r="Y332" s="101">
        <v>1</v>
      </c>
      <c r="Z332" s="101">
        <v>1</v>
      </c>
      <c r="AA332" s="101">
        <v>1</v>
      </c>
      <c r="AB332" s="101">
        <v>2</v>
      </c>
      <c r="AC332" s="101">
        <v>3</v>
      </c>
      <c r="AD332" s="101">
        <v>4</v>
      </c>
      <c r="AE332" s="101">
        <v>1</v>
      </c>
      <c r="AF332" s="101"/>
      <c r="AG332" s="101"/>
      <c r="AH332" s="101"/>
      <c r="AI332" s="109">
        <v>1</v>
      </c>
      <c r="AJ332" s="109" t="s">
        <v>4450</v>
      </c>
      <c r="AK332" s="109" t="s">
        <v>4450</v>
      </c>
      <c r="AL332" s="109" t="s">
        <v>4450</v>
      </c>
      <c r="AM332" s="9" t="s">
        <v>3847</v>
      </c>
      <c r="AN332" s="9"/>
      <c r="AO332" s="9"/>
      <c r="AP332" s="9"/>
      <c r="AQ332" s="2">
        <v>6.2500000000000003E-3</v>
      </c>
      <c r="AR332" s="110">
        <v>1</v>
      </c>
      <c r="AS332" s="110" t="s">
        <v>4450</v>
      </c>
      <c r="AT332" s="110" t="s">
        <v>4450</v>
      </c>
      <c r="AU332" s="110" t="s">
        <v>4450</v>
      </c>
      <c r="AV332" s="110">
        <v>0.25</v>
      </c>
      <c r="AW332" s="110" t="s">
        <v>4450</v>
      </c>
      <c r="AX332" s="110" t="s">
        <v>4450</v>
      </c>
      <c r="AY332" s="110" t="s">
        <v>4450</v>
      </c>
      <c r="AZ332" s="8">
        <v>6.2500000000000003E-3</v>
      </c>
      <c r="BA332" s="8" t="s">
        <v>4450</v>
      </c>
      <c r="BB332" s="8" t="s">
        <v>4450</v>
      </c>
      <c r="BC332" s="8" t="s">
        <v>4450</v>
      </c>
      <c r="BD332" s="8">
        <v>6.2500000000000003E-3</v>
      </c>
      <c r="BE332" s="8">
        <v>6.2500000000000003E-3</v>
      </c>
      <c r="BF332" s="8">
        <v>6.2500000000000003E-3</v>
      </c>
      <c r="BG332" s="8">
        <v>6.2500000000000003E-3</v>
      </c>
      <c r="BJ332" s="8">
        <v>0.1</v>
      </c>
      <c r="BK332" s="8">
        <v>0.25</v>
      </c>
      <c r="BL332" s="8">
        <v>1</v>
      </c>
      <c r="BM332" s="8">
        <v>6.2500000000000003E-3</v>
      </c>
      <c r="BN332" s="23">
        <f t="shared" si="337"/>
        <v>0.1</v>
      </c>
      <c r="BO332" s="23">
        <f t="shared" ref="BO332:BQ332" si="341">BK332*BN332</f>
        <v>2.5000000000000001E-2</v>
      </c>
      <c r="BP332" s="23">
        <f t="shared" si="341"/>
        <v>2.5000000000000001E-2</v>
      </c>
      <c r="BQ332" s="23">
        <f t="shared" si="341"/>
        <v>1.5625000000000003E-4</v>
      </c>
    </row>
    <row r="333" spans="1:69" ht="20" x14ac:dyDescent="0.35">
      <c r="A333" s="102" t="s">
        <v>21</v>
      </c>
      <c r="B333" s="86">
        <v>6</v>
      </c>
      <c r="C333" s="86" t="s">
        <v>4553</v>
      </c>
      <c r="D333" s="2" t="s">
        <v>2162</v>
      </c>
      <c r="E333" s="2" t="s">
        <v>2167</v>
      </c>
      <c r="F333" s="247"/>
      <c r="G333" s="71" t="s">
        <v>2175</v>
      </c>
      <c r="H333" s="71" t="s">
        <v>2210</v>
      </c>
      <c r="I333" s="71" t="s">
        <v>1303</v>
      </c>
      <c r="J333" s="71">
        <v>0.15</v>
      </c>
      <c r="K333" s="71">
        <v>1</v>
      </c>
      <c r="L333" s="101">
        <v>1</v>
      </c>
      <c r="M333" s="101">
        <v>1</v>
      </c>
      <c r="N333" s="120">
        <f t="shared" si="335"/>
        <v>1</v>
      </c>
      <c r="O333" s="120">
        <f t="shared" si="336"/>
        <v>1</v>
      </c>
      <c r="P333" s="71" t="s">
        <v>873</v>
      </c>
      <c r="Q333" s="71" t="s">
        <v>874</v>
      </c>
      <c r="R333" s="71"/>
      <c r="S333" s="71"/>
      <c r="T333" s="71"/>
      <c r="U333" s="71"/>
      <c r="V333" s="71"/>
      <c r="W333" s="101">
        <v>1</v>
      </c>
      <c r="X333" s="101">
        <v>0</v>
      </c>
      <c r="Y333" s="101">
        <v>0</v>
      </c>
      <c r="Z333" s="101">
        <v>0</v>
      </c>
      <c r="AA333" s="101">
        <v>1</v>
      </c>
      <c r="AB333" s="101">
        <v>1</v>
      </c>
      <c r="AC333" s="101">
        <v>1</v>
      </c>
      <c r="AD333" s="101">
        <v>1</v>
      </c>
      <c r="AE333" s="101">
        <v>1</v>
      </c>
      <c r="AF333" s="101"/>
      <c r="AG333" s="101"/>
      <c r="AH333" s="101"/>
      <c r="AI333" s="109">
        <v>1</v>
      </c>
      <c r="AJ333" s="109" t="s">
        <v>4450</v>
      </c>
      <c r="AK333" s="109" t="s">
        <v>4450</v>
      </c>
      <c r="AL333" s="109" t="s">
        <v>4450</v>
      </c>
      <c r="AM333" s="9" t="s">
        <v>3848</v>
      </c>
      <c r="AN333" s="9"/>
      <c r="AO333" s="9"/>
      <c r="AP333" s="9"/>
      <c r="AQ333" s="2">
        <v>3.7499999999999999E-3</v>
      </c>
      <c r="AR333" s="110">
        <v>1</v>
      </c>
      <c r="AS333" s="110" t="s">
        <v>4450</v>
      </c>
      <c r="AT333" s="110" t="s">
        <v>4450</v>
      </c>
      <c r="AU333" s="110" t="s">
        <v>4450</v>
      </c>
      <c r="AV333" s="110">
        <v>1</v>
      </c>
      <c r="AW333" s="110" t="s">
        <v>4450</v>
      </c>
      <c r="AX333" s="110" t="s">
        <v>4450</v>
      </c>
      <c r="AY333" s="110" t="s">
        <v>4450</v>
      </c>
      <c r="AZ333" s="8">
        <v>3.7499999999999999E-3</v>
      </c>
      <c r="BA333" s="8" t="s">
        <v>4450</v>
      </c>
      <c r="BB333" s="8" t="s">
        <v>4450</v>
      </c>
      <c r="BC333" s="8" t="s">
        <v>4450</v>
      </c>
      <c r="BD333" s="8">
        <v>3.7499999999999999E-3</v>
      </c>
      <c r="BE333" s="8" t="s">
        <v>4450</v>
      </c>
      <c r="BF333" s="8" t="s">
        <v>4450</v>
      </c>
      <c r="BG333" s="8" t="s">
        <v>4450</v>
      </c>
      <c r="BJ333" s="8">
        <v>0.1</v>
      </c>
      <c r="BK333" s="8">
        <v>0.25</v>
      </c>
      <c r="BL333" s="8">
        <v>1</v>
      </c>
      <c r="BM333" s="8">
        <v>3.7499999999999999E-3</v>
      </c>
      <c r="BN333" s="23">
        <f t="shared" si="337"/>
        <v>0.1</v>
      </c>
      <c r="BO333" s="23">
        <f t="shared" ref="BO333:BQ333" si="342">BK333*BN333</f>
        <v>2.5000000000000001E-2</v>
      </c>
      <c r="BP333" s="23">
        <f t="shared" si="342"/>
        <v>2.5000000000000001E-2</v>
      </c>
      <c r="BQ333" s="23">
        <f t="shared" si="342"/>
        <v>9.3750000000000002E-5</v>
      </c>
    </row>
    <row r="334" spans="1:69" ht="30" x14ac:dyDescent="0.35">
      <c r="A334" s="102" t="s">
        <v>21</v>
      </c>
      <c r="B334" s="86">
        <v>7</v>
      </c>
      <c r="C334" s="86" t="s">
        <v>4554</v>
      </c>
      <c r="D334" s="2" t="s">
        <v>2162</v>
      </c>
      <c r="E334" s="2" t="s">
        <v>2167</v>
      </c>
      <c r="F334" s="247"/>
      <c r="G334" s="71" t="s">
        <v>2175</v>
      </c>
      <c r="H334" s="71" t="s">
        <v>2211</v>
      </c>
      <c r="I334" s="71" t="s">
        <v>859</v>
      </c>
      <c r="J334" s="71">
        <v>0.7</v>
      </c>
      <c r="K334" s="71">
        <v>4</v>
      </c>
      <c r="L334" s="101">
        <v>1</v>
      </c>
      <c r="M334" s="101">
        <v>1</v>
      </c>
      <c r="N334" s="120">
        <f t="shared" si="335"/>
        <v>1</v>
      </c>
      <c r="O334" s="120">
        <f t="shared" si="336"/>
        <v>0.25</v>
      </c>
      <c r="P334" s="71" t="s">
        <v>875</v>
      </c>
      <c r="Q334" s="71" t="s">
        <v>874</v>
      </c>
      <c r="R334" s="71"/>
      <c r="S334" s="71"/>
      <c r="T334" s="71"/>
      <c r="U334" s="71"/>
      <c r="V334" s="71"/>
      <c r="W334" s="101">
        <v>1</v>
      </c>
      <c r="X334" s="101">
        <v>1</v>
      </c>
      <c r="Y334" s="101">
        <v>1</v>
      </c>
      <c r="Z334" s="101">
        <v>1</v>
      </c>
      <c r="AA334" s="101">
        <v>1</v>
      </c>
      <c r="AB334" s="101">
        <v>2</v>
      </c>
      <c r="AC334" s="101">
        <v>3</v>
      </c>
      <c r="AD334" s="101">
        <v>4</v>
      </c>
      <c r="AE334" s="101">
        <v>1</v>
      </c>
      <c r="AF334" s="101"/>
      <c r="AG334" s="101"/>
      <c r="AH334" s="101"/>
      <c r="AI334" s="109">
        <v>1</v>
      </c>
      <c r="AJ334" s="109" t="s">
        <v>4450</v>
      </c>
      <c r="AK334" s="109" t="s">
        <v>4450</v>
      </c>
      <c r="AL334" s="109" t="s">
        <v>4450</v>
      </c>
      <c r="AM334" s="9" t="s">
        <v>3849</v>
      </c>
      <c r="AN334" s="9"/>
      <c r="AO334" s="9"/>
      <c r="AP334" s="9"/>
      <c r="AQ334" s="2">
        <v>1.7499999999999998E-2</v>
      </c>
      <c r="AR334" s="110">
        <v>1</v>
      </c>
      <c r="AS334" s="110" t="s">
        <v>4450</v>
      </c>
      <c r="AT334" s="110" t="s">
        <v>4450</v>
      </c>
      <c r="AU334" s="110" t="s">
        <v>4450</v>
      </c>
      <c r="AV334" s="110">
        <v>0.25</v>
      </c>
      <c r="AW334" s="110" t="s">
        <v>4450</v>
      </c>
      <c r="AX334" s="110" t="s">
        <v>4450</v>
      </c>
      <c r="AY334" s="110" t="s">
        <v>4450</v>
      </c>
      <c r="AZ334" s="8">
        <v>1.7499999999999998E-2</v>
      </c>
      <c r="BA334" s="8" t="s">
        <v>4450</v>
      </c>
      <c r="BB334" s="8" t="s">
        <v>4450</v>
      </c>
      <c r="BC334" s="8" t="s">
        <v>4450</v>
      </c>
      <c r="BD334" s="8">
        <v>1.7499999999999998E-2</v>
      </c>
      <c r="BE334" s="8">
        <v>1.7499999999999998E-2</v>
      </c>
      <c r="BF334" s="8">
        <v>1.7499999999999998E-2</v>
      </c>
      <c r="BG334" s="8">
        <v>1.7499999999999998E-2</v>
      </c>
      <c r="BJ334" s="8">
        <v>0.1</v>
      </c>
      <c r="BK334" s="8">
        <v>0.25</v>
      </c>
      <c r="BL334" s="8">
        <v>1</v>
      </c>
      <c r="BM334" s="8">
        <v>1.7499999999999998E-2</v>
      </c>
      <c r="BN334" s="23">
        <f t="shared" si="337"/>
        <v>0.1</v>
      </c>
      <c r="BO334" s="23">
        <f t="shared" ref="BO334:BQ334" si="343">BK334*BN334</f>
        <v>2.5000000000000001E-2</v>
      </c>
      <c r="BP334" s="23">
        <f t="shared" si="343"/>
        <v>2.5000000000000001E-2</v>
      </c>
      <c r="BQ334" s="23">
        <f t="shared" si="343"/>
        <v>4.3749999999999995E-4</v>
      </c>
    </row>
    <row r="335" spans="1:69" ht="20" x14ac:dyDescent="0.35">
      <c r="A335" s="102" t="s">
        <v>21</v>
      </c>
      <c r="B335" s="86">
        <v>8</v>
      </c>
      <c r="C335" s="86" t="s">
        <v>4555</v>
      </c>
      <c r="D335" s="2" t="s">
        <v>2162</v>
      </c>
      <c r="E335" s="2" t="s">
        <v>2167</v>
      </c>
      <c r="F335" s="247"/>
      <c r="G335" s="71" t="s">
        <v>2175</v>
      </c>
      <c r="H335" s="71" t="s">
        <v>2212</v>
      </c>
      <c r="I335" s="71" t="s">
        <v>1304</v>
      </c>
      <c r="J335" s="71">
        <v>0.05</v>
      </c>
      <c r="K335" s="71">
        <v>1</v>
      </c>
      <c r="L335" s="101">
        <v>0</v>
      </c>
      <c r="M335" s="101">
        <v>0</v>
      </c>
      <c r="N335" s="120" t="str">
        <f t="shared" si="335"/>
        <v/>
      </c>
      <c r="O335" s="120">
        <f t="shared" si="336"/>
        <v>0</v>
      </c>
      <c r="P335" s="71" t="s">
        <v>876</v>
      </c>
      <c r="Q335" s="71" t="s">
        <v>874</v>
      </c>
      <c r="R335" s="71"/>
      <c r="S335" s="71"/>
      <c r="T335" s="71"/>
      <c r="U335" s="71"/>
      <c r="V335" s="71"/>
      <c r="W335" s="101">
        <v>0</v>
      </c>
      <c r="X335" s="101">
        <v>0</v>
      </c>
      <c r="Y335" s="101">
        <v>0</v>
      </c>
      <c r="Z335" s="101">
        <v>1</v>
      </c>
      <c r="AA335" s="101">
        <v>0</v>
      </c>
      <c r="AB335" s="101">
        <v>0</v>
      </c>
      <c r="AC335" s="101">
        <v>0</v>
      </c>
      <c r="AD335" s="101">
        <v>1</v>
      </c>
      <c r="AE335" s="101">
        <v>0</v>
      </c>
      <c r="AF335" s="101"/>
      <c r="AG335" s="101"/>
      <c r="AH335" s="101"/>
      <c r="AI335" s="109">
        <v>0</v>
      </c>
      <c r="AJ335" s="109" t="s">
        <v>4450</v>
      </c>
      <c r="AK335" s="109" t="s">
        <v>4450</v>
      </c>
      <c r="AL335" s="109" t="s">
        <v>4450</v>
      </c>
      <c r="AM335" s="9" t="s">
        <v>3850</v>
      </c>
      <c r="AN335" s="9"/>
      <c r="AO335" s="9"/>
      <c r="AP335" s="9"/>
      <c r="AQ335" s="2" t="s">
        <v>4450</v>
      </c>
      <c r="AR335" s="110" t="s">
        <v>4450</v>
      </c>
      <c r="AS335" s="110" t="s">
        <v>4450</v>
      </c>
      <c r="AT335" s="110" t="s">
        <v>4450</v>
      </c>
      <c r="AU335" s="110" t="s">
        <v>4450</v>
      </c>
      <c r="AV335" s="110">
        <v>0</v>
      </c>
      <c r="AW335" s="110" t="s">
        <v>4450</v>
      </c>
      <c r="AX335" s="110" t="s">
        <v>4450</v>
      </c>
      <c r="AY335" s="110" t="s">
        <v>4450</v>
      </c>
      <c r="AZ335" s="8" t="s">
        <v>4450</v>
      </c>
      <c r="BA335" s="8" t="s">
        <v>4450</v>
      </c>
      <c r="BB335" s="8" t="s">
        <v>4450</v>
      </c>
      <c r="BC335" s="8" t="s">
        <v>4450</v>
      </c>
      <c r="BD335" s="8" t="s">
        <v>4450</v>
      </c>
      <c r="BE335" s="8" t="s">
        <v>4450</v>
      </c>
      <c r="BF335" s="8" t="s">
        <v>4450</v>
      </c>
      <c r="BG335" s="8">
        <v>1.2500000000000002E-3</v>
      </c>
      <c r="BJ335" s="8">
        <v>0.1</v>
      </c>
      <c r="BK335" s="8">
        <v>0.25</v>
      </c>
      <c r="BL335" s="8">
        <v>1</v>
      </c>
      <c r="BM335" s="8">
        <v>1.2500000000000002E-3</v>
      </c>
      <c r="BN335" s="23">
        <f t="shared" si="337"/>
        <v>0.1</v>
      </c>
      <c r="BO335" s="23">
        <f t="shared" ref="BO335:BQ335" si="344">BK335*BN335</f>
        <v>2.5000000000000001E-2</v>
      </c>
      <c r="BP335" s="23">
        <f t="shared" si="344"/>
        <v>2.5000000000000001E-2</v>
      </c>
      <c r="BQ335" s="23">
        <f t="shared" si="344"/>
        <v>3.1250000000000007E-5</v>
      </c>
    </row>
    <row r="336" spans="1:69" x14ac:dyDescent="0.35">
      <c r="A336" s="102" t="s">
        <v>21</v>
      </c>
      <c r="B336" s="86">
        <v>9</v>
      </c>
      <c r="C336" s="86" t="s">
        <v>4556</v>
      </c>
      <c r="D336" s="2" t="s">
        <v>2162</v>
      </c>
      <c r="E336" s="2" t="s">
        <v>2167</v>
      </c>
      <c r="F336" s="247"/>
      <c r="G336" s="71" t="s">
        <v>2175</v>
      </c>
      <c r="H336" s="71" t="s">
        <v>2213</v>
      </c>
      <c r="I336" s="71" t="s">
        <v>1305</v>
      </c>
      <c r="J336" s="71">
        <v>0.1</v>
      </c>
      <c r="K336" s="71">
        <v>1</v>
      </c>
      <c r="L336" s="101">
        <v>0</v>
      </c>
      <c r="M336" s="101">
        <v>0</v>
      </c>
      <c r="N336" s="120" t="str">
        <f t="shared" si="335"/>
        <v/>
      </c>
      <c r="O336" s="120">
        <f t="shared" si="336"/>
        <v>0</v>
      </c>
      <c r="P336" s="71" t="s">
        <v>877</v>
      </c>
      <c r="Q336" s="71" t="s">
        <v>874</v>
      </c>
      <c r="R336" s="71"/>
      <c r="S336" s="71"/>
      <c r="T336" s="71"/>
      <c r="U336" s="71"/>
      <c r="V336" s="71"/>
      <c r="W336" s="101">
        <v>0</v>
      </c>
      <c r="X336" s="101">
        <v>0</v>
      </c>
      <c r="Y336" s="101">
        <v>0</v>
      </c>
      <c r="Z336" s="101">
        <v>1</v>
      </c>
      <c r="AA336" s="101">
        <v>0</v>
      </c>
      <c r="AB336" s="101">
        <v>0</v>
      </c>
      <c r="AC336" s="101">
        <v>0</v>
      </c>
      <c r="AD336" s="101">
        <v>1</v>
      </c>
      <c r="AE336" s="101">
        <v>0</v>
      </c>
      <c r="AF336" s="101"/>
      <c r="AG336" s="101"/>
      <c r="AH336" s="101"/>
      <c r="AI336" s="109">
        <v>0</v>
      </c>
      <c r="AJ336" s="109" t="s">
        <v>4450</v>
      </c>
      <c r="AK336" s="109" t="s">
        <v>4450</v>
      </c>
      <c r="AL336" s="109" t="s">
        <v>4450</v>
      </c>
      <c r="AM336" s="9" t="s">
        <v>3850</v>
      </c>
      <c r="AN336" s="9"/>
      <c r="AO336" s="9"/>
      <c r="AP336" s="9"/>
      <c r="AQ336" s="2" t="s">
        <v>4450</v>
      </c>
      <c r="AR336" s="110" t="s">
        <v>4450</v>
      </c>
      <c r="AS336" s="110" t="s">
        <v>4450</v>
      </c>
      <c r="AT336" s="110" t="s">
        <v>4450</v>
      </c>
      <c r="AU336" s="110" t="s">
        <v>4450</v>
      </c>
      <c r="AV336" s="110">
        <v>0</v>
      </c>
      <c r="AW336" s="110" t="s">
        <v>4450</v>
      </c>
      <c r="AX336" s="110" t="s">
        <v>4450</v>
      </c>
      <c r="AY336" s="110" t="s">
        <v>4450</v>
      </c>
      <c r="AZ336" s="8" t="s">
        <v>4450</v>
      </c>
      <c r="BA336" s="8" t="s">
        <v>4450</v>
      </c>
      <c r="BB336" s="8" t="s">
        <v>4450</v>
      </c>
      <c r="BC336" s="8" t="s">
        <v>4450</v>
      </c>
      <c r="BD336" s="8" t="s">
        <v>4450</v>
      </c>
      <c r="BE336" s="8" t="s">
        <v>4450</v>
      </c>
      <c r="BF336" s="8" t="s">
        <v>4450</v>
      </c>
      <c r="BG336" s="8">
        <v>2.5000000000000005E-3</v>
      </c>
      <c r="BJ336" s="8">
        <v>0.1</v>
      </c>
      <c r="BK336" s="8">
        <v>0.25</v>
      </c>
      <c r="BL336" s="8">
        <v>1</v>
      </c>
      <c r="BM336" s="8">
        <v>2.5000000000000005E-3</v>
      </c>
      <c r="BN336" s="23">
        <f t="shared" si="337"/>
        <v>0.1</v>
      </c>
      <c r="BO336" s="23">
        <f t="shared" ref="BO336:BQ336" si="345">BK336*BN336</f>
        <v>2.5000000000000001E-2</v>
      </c>
      <c r="BP336" s="23">
        <f t="shared" si="345"/>
        <v>2.5000000000000001E-2</v>
      </c>
      <c r="BQ336" s="23">
        <f t="shared" si="345"/>
        <v>6.2500000000000015E-5</v>
      </c>
    </row>
    <row r="337" spans="1:69" ht="20" x14ac:dyDescent="0.35">
      <c r="A337" s="102" t="s">
        <v>21</v>
      </c>
      <c r="B337" s="86">
        <v>10</v>
      </c>
      <c r="C337" s="86" t="s">
        <v>4557</v>
      </c>
      <c r="D337" s="2" t="s">
        <v>2162</v>
      </c>
      <c r="E337" s="2" t="s">
        <v>2168</v>
      </c>
      <c r="F337" s="247"/>
      <c r="G337" s="71" t="s">
        <v>2176</v>
      </c>
      <c r="H337" s="71" t="s">
        <v>2214</v>
      </c>
      <c r="I337" s="71" t="s">
        <v>862</v>
      </c>
      <c r="J337" s="71">
        <v>0.25</v>
      </c>
      <c r="K337" s="71">
        <v>12</v>
      </c>
      <c r="L337" s="101">
        <v>3</v>
      </c>
      <c r="M337" s="101">
        <v>3</v>
      </c>
      <c r="N337" s="120">
        <f t="shared" si="335"/>
        <v>1</v>
      </c>
      <c r="O337" s="120">
        <f t="shared" si="336"/>
        <v>0.25</v>
      </c>
      <c r="P337" s="71" t="s">
        <v>878</v>
      </c>
      <c r="Q337" s="71" t="s">
        <v>868</v>
      </c>
      <c r="R337" s="71"/>
      <c r="S337" s="71"/>
      <c r="T337" s="71"/>
      <c r="U337" s="71"/>
      <c r="V337" s="71"/>
      <c r="W337" s="101">
        <v>3</v>
      </c>
      <c r="X337" s="101">
        <v>3</v>
      </c>
      <c r="Y337" s="101">
        <v>3</v>
      </c>
      <c r="Z337" s="101">
        <v>3</v>
      </c>
      <c r="AA337" s="101">
        <v>3</v>
      </c>
      <c r="AB337" s="101">
        <v>6</v>
      </c>
      <c r="AC337" s="101">
        <v>9</v>
      </c>
      <c r="AD337" s="101">
        <v>12</v>
      </c>
      <c r="AE337" s="101">
        <v>3</v>
      </c>
      <c r="AF337" s="101"/>
      <c r="AG337" s="101"/>
      <c r="AH337" s="101"/>
      <c r="AI337" s="109">
        <v>3</v>
      </c>
      <c r="AJ337" s="109" t="s">
        <v>4450</v>
      </c>
      <c r="AK337" s="109" t="s">
        <v>4450</v>
      </c>
      <c r="AL337" s="109" t="s">
        <v>4450</v>
      </c>
      <c r="AM337" s="9" t="s">
        <v>3851</v>
      </c>
      <c r="AN337" s="9"/>
      <c r="AO337" s="9"/>
      <c r="AP337" s="9"/>
      <c r="AQ337" s="2">
        <v>6.2500000000000003E-3</v>
      </c>
      <c r="AR337" s="110">
        <v>1</v>
      </c>
      <c r="AS337" s="110" t="s">
        <v>4450</v>
      </c>
      <c r="AT337" s="110" t="s">
        <v>4450</v>
      </c>
      <c r="AU337" s="110" t="s">
        <v>4450</v>
      </c>
      <c r="AV337" s="110">
        <v>0.25</v>
      </c>
      <c r="AW337" s="110" t="s">
        <v>4450</v>
      </c>
      <c r="AX337" s="110" t="s">
        <v>4450</v>
      </c>
      <c r="AY337" s="110" t="s">
        <v>4450</v>
      </c>
      <c r="AZ337" s="8">
        <v>6.2500000000000003E-3</v>
      </c>
      <c r="BA337" s="8" t="s">
        <v>4450</v>
      </c>
      <c r="BB337" s="8" t="s">
        <v>4450</v>
      </c>
      <c r="BC337" s="8" t="s">
        <v>4450</v>
      </c>
      <c r="BD337" s="8">
        <v>6.2500000000000003E-3</v>
      </c>
      <c r="BE337" s="8">
        <v>6.2500000000000003E-3</v>
      </c>
      <c r="BF337" s="8">
        <v>6.2500000000000003E-3</v>
      </c>
      <c r="BG337" s="8">
        <v>6.2500000000000003E-3</v>
      </c>
      <c r="BJ337" s="8">
        <v>0.1</v>
      </c>
      <c r="BK337" s="8">
        <v>0.25</v>
      </c>
      <c r="BL337" s="8">
        <v>1</v>
      </c>
      <c r="BM337" s="8">
        <v>6.2500000000000003E-3</v>
      </c>
      <c r="BN337" s="23">
        <f t="shared" si="337"/>
        <v>0.1</v>
      </c>
      <c r="BO337" s="23">
        <f t="shared" ref="BO337:BQ337" si="346">BK337*BN337</f>
        <v>2.5000000000000001E-2</v>
      </c>
      <c r="BP337" s="23">
        <f t="shared" si="346"/>
        <v>2.5000000000000001E-2</v>
      </c>
      <c r="BQ337" s="23">
        <f t="shared" si="346"/>
        <v>1.5625000000000003E-4</v>
      </c>
    </row>
    <row r="338" spans="1:69" ht="20" x14ac:dyDescent="0.35">
      <c r="A338" s="102" t="s">
        <v>21</v>
      </c>
      <c r="B338" s="86">
        <v>11</v>
      </c>
      <c r="C338" s="86" t="s">
        <v>4558</v>
      </c>
      <c r="D338" s="2" t="s">
        <v>2162</v>
      </c>
      <c r="E338" s="2" t="s">
        <v>2168</v>
      </c>
      <c r="F338" s="247"/>
      <c r="G338" s="71" t="s">
        <v>2176</v>
      </c>
      <c r="H338" s="71" t="s">
        <v>2215</v>
      </c>
      <c r="I338" s="71" t="s">
        <v>863</v>
      </c>
      <c r="J338" s="71">
        <v>0.25</v>
      </c>
      <c r="K338" s="71">
        <v>12</v>
      </c>
      <c r="L338" s="101">
        <v>3</v>
      </c>
      <c r="M338" s="101">
        <v>3</v>
      </c>
      <c r="N338" s="120">
        <f t="shared" si="335"/>
        <v>1</v>
      </c>
      <c r="O338" s="120">
        <f t="shared" si="336"/>
        <v>0.25</v>
      </c>
      <c r="P338" s="71" t="s">
        <v>879</v>
      </c>
      <c r="Q338" s="71" t="s">
        <v>880</v>
      </c>
      <c r="R338" s="71"/>
      <c r="S338" s="71"/>
      <c r="T338" s="71"/>
      <c r="U338" s="71"/>
      <c r="V338" s="71"/>
      <c r="W338" s="101">
        <v>3</v>
      </c>
      <c r="X338" s="101">
        <v>3</v>
      </c>
      <c r="Y338" s="101">
        <v>3</v>
      </c>
      <c r="Z338" s="101">
        <v>3</v>
      </c>
      <c r="AA338" s="101">
        <v>3</v>
      </c>
      <c r="AB338" s="101">
        <v>6</v>
      </c>
      <c r="AC338" s="101">
        <v>9</v>
      </c>
      <c r="AD338" s="101">
        <v>12</v>
      </c>
      <c r="AE338" s="101">
        <v>3</v>
      </c>
      <c r="AF338" s="101"/>
      <c r="AG338" s="101"/>
      <c r="AH338" s="101"/>
      <c r="AI338" s="109">
        <v>3</v>
      </c>
      <c r="AJ338" s="109" t="s">
        <v>4450</v>
      </c>
      <c r="AK338" s="109" t="s">
        <v>4450</v>
      </c>
      <c r="AL338" s="109" t="s">
        <v>4450</v>
      </c>
      <c r="AM338" s="9" t="s">
        <v>3852</v>
      </c>
      <c r="AN338" s="9"/>
      <c r="AO338" s="9"/>
      <c r="AP338" s="9"/>
      <c r="AQ338" s="2">
        <v>6.2500000000000003E-3</v>
      </c>
      <c r="AR338" s="110">
        <v>1</v>
      </c>
      <c r="AS338" s="110" t="s">
        <v>4450</v>
      </c>
      <c r="AT338" s="110" t="s">
        <v>4450</v>
      </c>
      <c r="AU338" s="110" t="s">
        <v>4450</v>
      </c>
      <c r="AV338" s="110">
        <v>0.25</v>
      </c>
      <c r="AW338" s="110" t="s">
        <v>4450</v>
      </c>
      <c r="AX338" s="110" t="s">
        <v>4450</v>
      </c>
      <c r="AY338" s="110" t="s">
        <v>4450</v>
      </c>
      <c r="AZ338" s="8">
        <v>6.2500000000000003E-3</v>
      </c>
      <c r="BA338" s="8" t="s">
        <v>4450</v>
      </c>
      <c r="BB338" s="8" t="s">
        <v>4450</v>
      </c>
      <c r="BC338" s="8" t="s">
        <v>4450</v>
      </c>
      <c r="BD338" s="8">
        <v>6.2500000000000003E-3</v>
      </c>
      <c r="BE338" s="8">
        <v>6.2500000000000003E-3</v>
      </c>
      <c r="BF338" s="8">
        <v>6.2500000000000003E-3</v>
      </c>
      <c r="BG338" s="8">
        <v>6.2500000000000003E-3</v>
      </c>
      <c r="BJ338" s="8">
        <v>0.1</v>
      </c>
      <c r="BK338" s="8">
        <v>0.25</v>
      </c>
      <c r="BL338" s="8">
        <v>1</v>
      </c>
      <c r="BM338" s="8">
        <v>6.2500000000000003E-3</v>
      </c>
      <c r="BN338" s="23">
        <f t="shared" si="337"/>
        <v>0.1</v>
      </c>
      <c r="BO338" s="23">
        <f t="shared" ref="BO338:BQ338" si="347">BK338*BN338</f>
        <v>2.5000000000000001E-2</v>
      </c>
      <c r="BP338" s="23">
        <f t="shared" si="347"/>
        <v>2.5000000000000001E-2</v>
      </c>
      <c r="BQ338" s="23">
        <f t="shared" si="347"/>
        <v>1.5625000000000003E-4</v>
      </c>
    </row>
    <row r="339" spans="1:69" ht="30" x14ac:dyDescent="0.35">
      <c r="A339" s="102" t="s">
        <v>21</v>
      </c>
      <c r="B339" s="86">
        <v>12</v>
      </c>
      <c r="C339" s="86" t="s">
        <v>4559</v>
      </c>
      <c r="D339" s="2" t="s">
        <v>2162</v>
      </c>
      <c r="E339" s="2" t="s">
        <v>2168</v>
      </c>
      <c r="F339" s="247"/>
      <c r="G339" s="71" t="s">
        <v>2176</v>
      </c>
      <c r="H339" s="71" t="s">
        <v>2216</v>
      </c>
      <c r="I339" s="71" t="s">
        <v>864</v>
      </c>
      <c r="J339" s="71">
        <v>0.25</v>
      </c>
      <c r="K339" s="71">
        <v>2</v>
      </c>
      <c r="L339" s="101">
        <v>1</v>
      </c>
      <c r="M339" s="101">
        <v>1</v>
      </c>
      <c r="N339" s="120">
        <f t="shared" si="335"/>
        <v>1</v>
      </c>
      <c r="O339" s="120">
        <f t="shared" si="336"/>
        <v>0.5</v>
      </c>
      <c r="P339" s="71" t="s">
        <v>882</v>
      </c>
      <c r="Q339" s="71" t="s">
        <v>880</v>
      </c>
      <c r="R339" s="71"/>
      <c r="S339" s="71"/>
      <c r="T339" s="71"/>
      <c r="U339" s="71"/>
      <c r="V339" s="71"/>
      <c r="W339" s="101">
        <v>1</v>
      </c>
      <c r="X339" s="101">
        <v>1</v>
      </c>
      <c r="Y339" s="101">
        <v>0</v>
      </c>
      <c r="Z339" s="101">
        <v>0</v>
      </c>
      <c r="AA339" s="101">
        <v>1</v>
      </c>
      <c r="AB339" s="101">
        <v>2</v>
      </c>
      <c r="AC339" s="101">
        <v>2</v>
      </c>
      <c r="AD339" s="101">
        <v>2</v>
      </c>
      <c r="AE339" s="101">
        <v>1</v>
      </c>
      <c r="AF339" s="101"/>
      <c r="AG339" s="101"/>
      <c r="AH339" s="101"/>
      <c r="AI339" s="109">
        <v>1</v>
      </c>
      <c r="AJ339" s="109" t="s">
        <v>4450</v>
      </c>
      <c r="AK339" s="109" t="s">
        <v>4450</v>
      </c>
      <c r="AL339" s="109" t="s">
        <v>4450</v>
      </c>
      <c r="AM339" s="9" t="s">
        <v>3853</v>
      </c>
      <c r="AN339" s="9"/>
      <c r="AO339" s="9"/>
      <c r="AP339" s="9"/>
      <c r="AQ339" s="2">
        <v>6.2500000000000003E-3</v>
      </c>
      <c r="AR339" s="110">
        <v>1</v>
      </c>
      <c r="AS339" s="110" t="s">
        <v>4450</v>
      </c>
      <c r="AT339" s="110" t="s">
        <v>4450</v>
      </c>
      <c r="AU339" s="110" t="s">
        <v>4450</v>
      </c>
      <c r="AV339" s="110">
        <v>0.5</v>
      </c>
      <c r="AW339" s="110" t="s">
        <v>4450</v>
      </c>
      <c r="AX339" s="110" t="s">
        <v>4450</v>
      </c>
      <c r="AY339" s="110" t="s">
        <v>4450</v>
      </c>
      <c r="AZ339" s="8">
        <v>6.2500000000000003E-3</v>
      </c>
      <c r="BA339" s="8" t="s">
        <v>4450</v>
      </c>
      <c r="BB339" s="8" t="s">
        <v>4450</v>
      </c>
      <c r="BC339" s="8" t="s">
        <v>4450</v>
      </c>
      <c r="BD339" s="8">
        <v>6.2500000000000003E-3</v>
      </c>
      <c r="BE339" s="8">
        <v>6.2500000000000003E-3</v>
      </c>
      <c r="BF339" s="8" t="s">
        <v>4450</v>
      </c>
      <c r="BG339" s="8" t="s">
        <v>4450</v>
      </c>
      <c r="BJ339" s="8">
        <v>0.1</v>
      </c>
      <c r="BK339" s="8">
        <v>0.25</v>
      </c>
      <c r="BL339" s="8">
        <v>1</v>
      </c>
      <c r="BM339" s="8">
        <v>6.2500000000000003E-3</v>
      </c>
      <c r="BN339" s="23">
        <f t="shared" si="337"/>
        <v>0.1</v>
      </c>
      <c r="BO339" s="23">
        <f t="shared" ref="BO339:BQ339" si="348">BK339*BN339</f>
        <v>2.5000000000000001E-2</v>
      </c>
      <c r="BP339" s="23">
        <f t="shared" si="348"/>
        <v>2.5000000000000001E-2</v>
      </c>
      <c r="BQ339" s="23">
        <f t="shared" si="348"/>
        <v>1.5625000000000003E-4</v>
      </c>
    </row>
    <row r="340" spans="1:69" ht="20" x14ac:dyDescent="0.35">
      <c r="A340" s="102" t="s">
        <v>21</v>
      </c>
      <c r="B340" s="86">
        <v>13</v>
      </c>
      <c r="C340" s="86" t="s">
        <v>4560</v>
      </c>
      <c r="D340" s="2" t="s">
        <v>2162</v>
      </c>
      <c r="E340" s="2" t="s">
        <v>2168</v>
      </c>
      <c r="F340" s="247"/>
      <c r="G340" s="71" t="s">
        <v>2176</v>
      </c>
      <c r="H340" s="71" t="s">
        <v>2217</v>
      </c>
      <c r="I340" s="71" t="s">
        <v>865</v>
      </c>
      <c r="J340" s="71">
        <v>0.25</v>
      </c>
      <c r="K340" s="71">
        <v>2</v>
      </c>
      <c r="L340" s="101">
        <v>1</v>
      </c>
      <c r="M340" s="101">
        <v>1</v>
      </c>
      <c r="N340" s="120">
        <f t="shared" si="335"/>
        <v>1</v>
      </c>
      <c r="O340" s="120">
        <f t="shared" si="336"/>
        <v>0.5</v>
      </c>
      <c r="P340" s="71" t="s">
        <v>883</v>
      </c>
      <c r="Q340" s="71" t="s">
        <v>884</v>
      </c>
      <c r="R340" s="71"/>
      <c r="S340" s="71"/>
      <c r="T340" s="71"/>
      <c r="U340" s="71"/>
      <c r="V340" s="71"/>
      <c r="W340" s="101">
        <v>1</v>
      </c>
      <c r="X340" s="101">
        <v>1</v>
      </c>
      <c r="Y340" s="101">
        <v>0</v>
      </c>
      <c r="Z340" s="101">
        <v>0</v>
      </c>
      <c r="AA340" s="101">
        <v>1</v>
      </c>
      <c r="AB340" s="101">
        <v>2</v>
      </c>
      <c r="AC340" s="101">
        <v>2</v>
      </c>
      <c r="AD340" s="101">
        <v>2</v>
      </c>
      <c r="AE340" s="101">
        <v>1</v>
      </c>
      <c r="AF340" s="101"/>
      <c r="AG340" s="101"/>
      <c r="AH340" s="101"/>
      <c r="AI340" s="109">
        <v>1</v>
      </c>
      <c r="AJ340" s="109" t="s">
        <v>4450</v>
      </c>
      <c r="AK340" s="109" t="s">
        <v>4450</v>
      </c>
      <c r="AL340" s="109" t="s">
        <v>4450</v>
      </c>
      <c r="AM340" s="9" t="s">
        <v>3854</v>
      </c>
      <c r="AN340" s="9"/>
      <c r="AO340" s="9"/>
      <c r="AP340" s="9"/>
      <c r="AQ340" s="2">
        <v>6.2500000000000003E-3</v>
      </c>
      <c r="AR340" s="110">
        <v>1</v>
      </c>
      <c r="AS340" s="110" t="s">
        <v>4450</v>
      </c>
      <c r="AT340" s="110" t="s">
        <v>4450</v>
      </c>
      <c r="AU340" s="110" t="s">
        <v>4450</v>
      </c>
      <c r="AV340" s="110">
        <v>0.5</v>
      </c>
      <c r="AW340" s="110" t="s">
        <v>4450</v>
      </c>
      <c r="AX340" s="110" t="s">
        <v>4450</v>
      </c>
      <c r="AY340" s="110" t="s">
        <v>4450</v>
      </c>
      <c r="AZ340" s="8">
        <v>6.2500000000000003E-3</v>
      </c>
      <c r="BA340" s="8" t="s">
        <v>4450</v>
      </c>
      <c r="BB340" s="8" t="s">
        <v>4450</v>
      </c>
      <c r="BC340" s="8" t="s">
        <v>4450</v>
      </c>
      <c r="BD340" s="8">
        <v>6.2500000000000003E-3</v>
      </c>
      <c r="BE340" s="8">
        <v>6.2500000000000003E-3</v>
      </c>
      <c r="BF340" s="8" t="s">
        <v>4450</v>
      </c>
      <c r="BG340" s="8" t="s">
        <v>4450</v>
      </c>
      <c r="BJ340" s="8">
        <v>0.1</v>
      </c>
      <c r="BK340" s="8">
        <v>0.25</v>
      </c>
      <c r="BL340" s="8">
        <v>1</v>
      </c>
      <c r="BM340" s="8">
        <v>6.2500000000000003E-3</v>
      </c>
      <c r="BN340" s="23">
        <f t="shared" si="337"/>
        <v>0.1</v>
      </c>
      <c r="BO340" s="23">
        <f t="shared" ref="BO340:BQ340" si="349">BK340*BN340</f>
        <v>2.5000000000000001E-2</v>
      </c>
      <c r="BP340" s="23">
        <f t="shared" si="349"/>
        <v>2.5000000000000001E-2</v>
      </c>
      <c r="BQ340" s="23">
        <f t="shared" si="349"/>
        <v>1.5625000000000003E-4</v>
      </c>
    </row>
    <row r="341" spans="1:69" ht="40" x14ac:dyDescent="0.35">
      <c r="A341" s="102" t="s">
        <v>21</v>
      </c>
      <c r="B341" s="86">
        <v>14</v>
      </c>
      <c r="C341" s="86" t="s">
        <v>4561</v>
      </c>
      <c r="D341" s="2" t="s">
        <v>2163</v>
      </c>
      <c r="E341" s="2" t="s">
        <v>2169</v>
      </c>
      <c r="F341" s="247"/>
      <c r="G341" s="71" t="s">
        <v>2177</v>
      </c>
      <c r="H341" s="71" t="s">
        <v>2218</v>
      </c>
      <c r="I341" s="71" t="s">
        <v>2219</v>
      </c>
      <c r="J341" s="71">
        <v>0.12</v>
      </c>
      <c r="K341" s="71">
        <v>4</v>
      </c>
      <c r="L341" s="101">
        <v>1</v>
      </c>
      <c r="M341" s="101">
        <v>1</v>
      </c>
      <c r="N341" s="120">
        <f t="shared" si="335"/>
        <v>1</v>
      </c>
      <c r="O341" s="120">
        <f t="shared" si="336"/>
        <v>0.25</v>
      </c>
      <c r="P341" s="71" t="s">
        <v>2220</v>
      </c>
      <c r="Q341" s="71" t="s">
        <v>2221</v>
      </c>
      <c r="R341" s="71"/>
      <c r="S341" s="71"/>
      <c r="T341" s="71"/>
      <c r="U341" s="71"/>
      <c r="V341" s="71"/>
      <c r="W341" s="101">
        <v>1</v>
      </c>
      <c r="X341" s="101">
        <v>1</v>
      </c>
      <c r="Y341" s="101">
        <v>1</v>
      </c>
      <c r="Z341" s="101">
        <v>1</v>
      </c>
      <c r="AA341" s="101">
        <v>1</v>
      </c>
      <c r="AB341" s="101">
        <v>2</v>
      </c>
      <c r="AC341" s="101">
        <v>3</v>
      </c>
      <c r="AD341" s="101">
        <v>4</v>
      </c>
      <c r="AE341" s="101">
        <v>1</v>
      </c>
      <c r="AF341" s="101"/>
      <c r="AG341" s="101"/>
      <c r="AH341" s="101"/>
      <c r="AI341" s="109">
        <v>1</v>
      </c>
      <c r="AJ341" s="109" t="s">
        <v>4450</v>
      </c>
      <c r="AK341" s="109" t="s">
        <v>4450</v>
      </c>
      <c r="AL341" s="109" t="s">
        <v>4450</v>
      </c>
      <c r="AM341" s="9" t="s">
        <v>4119</v>
      </c>
      <c r="AN341" s="9"/>
      <c r="AO341" s="9"/>
      <c r="AP341" s="9"/>
      <c r="AQ341" s="2">
        <v>5.0399999999999993E-2</v>
      </c>
      <c r="AR341" s="110">
        <v>1</v>
      </c>
      <c r="AS341" s="110" t="s">
        <v>4450</v>
      </c>
      <c r="AT341" s="110" t="s">
        <v>4450</v>
      </c>
      <c r="AU341" s="110" t="s">
        <v>4450</v>
      </c>
      <c r="AV341" s="110">
        <v>0.25</v>
      </c>
      <c r="AW341" s="110" t="s">
        <v>4450</v>
      </c>
      <c r="AX341" s="110" t="s">
        <v>4450</v>
      </c>
      <c r="AY341" s="110" t="s">
        <v>4450</v>
      </c>
      <c r="AZ341" s="8">
        <v>5.0399999999999993E-2</v>
      </c>
      <c r="BA341" s="8" t="s">
        <v>4450</v>
      </c>
      <c r="BB341" s="8" t="s">
        <v>4450</v>
      </c>
      <c r="BC341" s="8" t="s">
        <v>4450</v>
      </c>
      <c r="BD341" s="8">
        <v>5.0399999999999993E-2</v>
      </c>
      <c r="BE341" s="8">
        <v>5.0399999999999993E-2</v>
      </c>
      <c r="BF341" s="8">
        <v>5.0399999999999993E-2</v>
      </c>
      <c r="BG341" s="8">
        <v>5.0399999999999993E-2</v>
      </c>
      <c r="BJ341" s="8">
        <v>0.6</v>
      </c>
      <c r="BK341" s="8">
        <v>0.7</v>
      </c>
      <c r="BL341" s="8">
        <v>1</v>
      </c>
      <c r="BM341" s="8">
        <v>5.0399999999999993E-2</v>
      </c>
      <c r="BN341" s="23">
        <f t="shared" si="337"/>
        <v>0.6</v>
      </c>
      <c r="BO341" s="23">
        <f t="shared" ref="BO341:BQ341" si="350">BK341*BN341</f>
        <v>0.42</v>
      </c>
      <c r="BP341" s="23">
        <f t="shared" si="350"/>
        <v>0.42</v>
      </c>
      <c r="BQ341" s="23">
        <f t="shared" si="350"/>
        <v>2.1167999999999996E-2</v>
      </c>
    </row>
    <row r="342" spans="1:69" ht="30" x14ac:dyDescent="0.35">
      <c r="A342" s="102" t="s">
        <v>21</v>
      </c>
      <c r="B342" s="86">
        <v>15</v>
      </c>
      <c r="C342" s="86" t="s">
        <v>4562</v>
      </c>
      <c r="D342" s="2" t="s">
        <v>2163</v>
      </c>
      <c r="E342" s="2" t="s">
        <v>2169</v>
      </c>
      <c r="F342" s="247"/>
      <c r="G342" s="71" t="s">
        <v>2177</v>
      </c>
      <c r="H342" s="71" t="s">
        <v>2222</v>
      </c>
      <c r="I342" s="71" t="s">
        <v>2223</v>
      </c>
      <c r="J342" s="71">
        <v>0.09</v>
      </c>
      <c r="K342" s="71">
        <v>4</v>
      </c>
      <c r="L342" s="101">
        <v>1</v>
      </c>
      <c r="M342" s="101">
        <v>1</v>
      </c>
      <c r="N342" s="120">
        <f t="shared" si="335"/>
        <v>1</v>
      </c>
      <c r="O342" s="120">
        <f t="shared" si="336"/>
        <v>0.25</v>
      </c>
      <c r="P342" s="71" t="s">
        <v>2220</v>
      </c>
      <c r="Q342" s="71" t="s">
        <v>2224</v>
      </c>
      <c r="R342" s="71"/>
      <c r="S342" s="71"/>
      <c r="T342" s="71"/>
      <c r="U342" s="71"/>
      <c r="V342" s="71"/>
      <c r="W342" s="101">
        <v>1</v>
      </c>
      <c r="X342" s="101">
        <v>1</v>
      </c>
      <c r="Y342" s="101">
        <v>1</v>
      </c>
      <c r="Z342" s="101">
        <v>1</v>
      </c>
      <c r="AA342" s="101">
        <v>1</v>
      </c>
      <c r="AB342" s="101">
        <v>2</v>
      </c>
      <c r="AC342" s="101">
        <v>3</v>
      </c>
      <c r="AD342" s="101">
        <v>4</v>
      </c>
      <c r="AE342" s="101">
        <v>1</v>
      </c>
      <c r="AF342" s="101"/>
      <c r="AG342" s="101"/>
      <c r="AH342" s="101"/>
      <c r="AI342" s="109">
        <v>1</v>
      </c>
      <c r="AJ342" s="109" t="s">
        <v>4450</v>
      </c>
      <c r="AK342" s="109" t="s">
        <v>4450</v>
      </c>
      <c r="AL342" s="109" t="s">
        <v>4450</v>
      </c>
      <c r="AM342" s="9" t="s">
        <v>4119</v>
      </c>
      <c r="AN342" s="9"/>
      <c r="AO342" s="9"/>
      <c r="AP342" s="9"/>
      <c r="AQ342" s="2">
        <v>3.78E-2</v>
      </c>
      <c r="AR342" s="110">
        <v>1</v>
      </c>
      <c r="AS342" s="110" t="s">
        <v>4450</v>
      </c>
      <c r="AT342" s="110" t="s">
        <v>4450</v>
      </c>
      <c r="AU342" s="110" t="s">
        <v>4450</v>
      </c>
      <c r="AV342" s="110">
        <v>0.25</v>
      </c>
      <c r="AW342" s="110" t="s">
        <v>4450</v>
      </c>
      <c r="AX342" s="110" t="s">
        <v>4450</v>
      </c>
      <c r="AY342" s="110" t="s">
        <v>4450</v>
      </c>
      <c r="AZ342" s="8">
        <v>3.78E-2</v>
      </c>
      <c r="BA342" s="8" t="s">
        <v>4450</v>
      </c>
      <c r="BB342" s="8" t="s">
        <v>4450</v>
      </c>
      <c r="BC342" s="8" t="s">
        <v>4450</v>
      </c>
      <c r="BD342" s="8">
        <v>3.78E-2</v>
      </c>
      <c r="BE342" s="8">
        <v>3.78E-2</v>
      </c>
      <c r="BF342" s="8">
        <v>3.78E-2</v>
      </c>
      <c r="BG342" s="8">
        <v>3.78E-2</v>
      </c>
      <c r="BJ342" s="8">
        <v>0.6</v>
      </c>
      <c r="BK342" s="8">
        <v>0.7</v>
      </c>
      <c r="BL342" s="8">
        <v>1</v>
      </c>
      <c r="BM342" s="8">
        <v>3.78E-2</v>
      </c>
      <c r="BN342" s="23">
        <f t="shared" si="337"/>
        <v>0.6</v>
      </c>
      <c r="BO342" s="23">
        <f t="shared" ref="BO342:BQ342" si="351">BK342*BN342</f>
        <v>0.42</v>
      </c>
      <c r="BP342" s="23">
        <f t="shared" si="351"/>
        <v>0.42</v>
      </c>
      <c r="BQ342" s="23">
        <f t="shared" si="351"/>
        <v>1.5876000000000001E-2</v>
      </c>
    </row>
    <row r="343" spans="1:69" ht="40" x14ac:dyDescent="0.35">
      <c r="A343" s="102" t="s">
        <v>21</v>
      </c>
      <c r="B343" s="86">
        <v>16</v>
      </c>
      <c r="C343" s="86" t="s">
        <v>4563</v>
      </c>
      <c r="D343" s="2" t="s">
        <v>2163</v>
      </c>
      <c r="E343" s="2" t="s">
        <v>2169</v>
      </c>
      <c r="F343" s="247"/>
      <c r="G343" s="71" t="s">
        <v>2177</v>
      </c>
      <c r="H343" s="71" t="s">
        <v>2225</v>
      </c>
      <c r="I343" s="71" t="s">
        <v>2226</v>
      </c>
      <c r="J343" s="71">
        <v>0.06</v>
      </c>
      <c r="K343" s="71">
        <v>4</v>
      </c>
      <c r="L343" s="101">
        <v>1</v>
      </c>
      <c r="M343" s="101">
        <v>1</v>
      </c>
      <c r="N343" s="120">
        <f t="shared" si="335"/>
        <v>1</v>
      </c>
      <c r="O343" s="120">
        <f t="shared" si="336"/>
        <v>0.25</v>
      </c>
      <c r="P343" s="71" t="s">
        <v>2220</v>
      </c>
      <c r="Q343" s="71" t="s">
        <v>2227</v>
      </c>
      <c r="R343" s="71"/>
      <c r="S343" s="71"/>
      <c r="T343" s="71"/>
      <c r="U343" s="71"/>
      <c r="V343" s="71"/>
      <c r="W343" s="101">
        <v>1</v>
      </c>
      <c r="X343" s="101">
        <v>1</v>
      </c>
      <c r="Y343" s="101">
        <v>1</v>
      </c>
      <c r="Z343" s="101">
        <v>1</v>
      </c>
      <c r="AA343" s="101">
        <v>1</v>
      </c>
      <c r="AB343" s="101">
        <v>2</v>
      </c>
      <c r="AC343" s="101">
        <v>3</v>
      </c>
      <c r="AD343" s="101">
        <v>4</v>
      </c>
      <c r="AE343" s="101">
        <v>1</v>
      </c>
      <c r="AF343" s="101"/>
      <c r="AG343" s="101"/>
      <c r="AH343" s="101"/>
      <c r="AI343" s="109">
        <v>1</v>
      </c>
      <c r="AJ343" s="109" t="s">
        <v>4450</v>
      </c>
      <c r="AK343" s="109" t="s">
        <v>4450</v>
      </c>
      <c r="AL343" s="109" t="s">
        <v>4450</v>
      </c>
      <c r="AM343" s="9" t="s">
        <v>4119</v>
      </c>
      <c r="AN343" s="9"/>
      <c r="AO343" s="9"/>
      <c r="AP343" s="9"/>
      <c r="AQ343" s="2">
        <v>2.5199999999999997E-2</v>
      </c>
      <c r="AR343" s="110">
        <v>1</v>
      </c>
      <c r="AS343" s="110" t="s">
        <v>4450</v>
      </c>
      <c r="AT343" s="110" t="s">
        <v>4450</v>
      </c>
      <c r="AU343" s="110" t="s">
        <v>4450</v>
      </c>
      <c r="AV343" s="110">
        <v>0.25</v>
      </c>
      <c r="AW343" s="110" t="s">
        <v>4450</v>
      </c>
      <c r="AX343" s="110" t="s">
        <v>4450</v>
      </c>
      <c r="AY343" s="110" t="s">
        <v>4450</v>
      </c>
      <c r="AZ343" s="8">
        <v>2.5199999999999997E-2</v>
      </c>
      <c r="BA343" s="8" t="s">
        <v>4450</v>
      </c>
      <c r="BB343" s="8" t="s">
        <v>4450</v>
      </c>
      <c r="BC343" s="8" t="s">
        <v>4450</v>
      </c>
      <c r="BD343" s="8">
        <v>2.5199999999999997E-2</v>
      </c>
      <c r="BE343" s="8">
        <v>2.5199999999999997E-2</v>
      </c>
      <c r="BF343" s="8">
        <v>2.5199999999999997E-2</v>
      </c>
      <c r="BG343" s="8">
        <v>2.5199999999999997E-2</v>
      </c>
      <c r="BJ343" s="8">
        <v>0.6</v>
      </c>
      <c r="BK343" s="8">
        <v>0.7</v>
      </c>
      <c r="BL343" s="8">
        <v>1</v>
      </c>
      <c r="BM343" s="8">
        <v>2.5199999999999997E-2</v>
      </c>
      <c r="BN343" s="23">
        <f t="shared" si="337"/>
        <v>0.6</v>
      </c>
      <c r="BO343" s="23">
        <f t="shared" ref="BO343:BQ343" si="352">BK343*BN343</f>
        <v>0.42</v>
      </c>
      <c r="BP343" s="23">
        <f t="shared" si="352"/>
        <v>0.42</v>
      </c>
      <c r="BQ343" s="23">
        <f t="shared" si="352"/>
        <v>1.0583999999999998E-2</v>
      </c>
    </row>
    <row r="344" spans="1:69" ht="30" x14ac:dyDescent="0.35">
      <c r="A344" s="102" t="s">
        <v>21</v>
      </c>
      <c r="B344" s="86">
        <v>17</v>
      </c>
      <c r="C344" s="86" t="s">
        <v>4564</v>
      </c>
      <c r="D344" s="2" t="s">
        <v>2163</v>
      </c>
      <c r="E344" s="2" t="s">
        <v>2169</v>
      </c>
      <c r="F344" s="247"/>
      <c r="G344" s="71" t="s">
        <v>2177</v>
      </c>
      <c r="H344" s="71" t="s">
        <v>2228</v>
      </c>
      <c r="I344" s="71" t="s">
        <v>2229</v>
      </c>
      <c r="J344" s="71">
        <v>0.06</v>
      </c>
      <c r="K344" s="71">
        <v>4</v>
      </c>
      <c r="L344" s="101">
        <v>1</v>
      </c>
      <c r="M344" s="101">
        <v>1</v>
      </c>
      <c r="N344" s="120">
        <f t="shared" si="335"/>
        <v>1</v>
      </c>
      <c r="O344" s="120">
        <f t="shared" si="336"/>
        <v>0.25</v>
      </c>
      <c r="P344" s="71" t="s">
        <v>2220</v>
      </c>
      <c r="Q344" s="71" t="s">
        <v>2230</v>
      </c>
      <c r="R344" s="71"/>
      <c r="S344" s="71"/>
      <c r="T344" s="71"/>
      <c r="U344" s="71"/>
      <c r="V344" s="71"/>
      <c r="W344" s="101">
        <v>1</v>
      </c>
      <c r="X344" s="101">
        <v>1</v>
      </c>
      <c r="Y344" s="101">
        <v>1</v>
      </c>
      <c r="Z344" s="101">
        <v>1</v>
      </c>
      <c r="AA344" s="101">
        <v>1</v>
      </c>
      <c r="AB344" s="101">
        <v>2</v>
      </c>
      <c r="AC344" s="101">
        <v>3</v>
      </c>
      <c r="AD344" s="101">
        <v>4</v>
      </c>
      <c r="AE344" s="101">
        <v>1</v>
      </c>
      <c r="AF344" s="101"/>
      <c r="AG344" s="101"/>
      <c r="AH344" s="101"/>
      <c r="AI344" s="109">
        <v>1</v>
      </c>
      <c r="AJ344" s="109" t="s">
        <v>4450</v>
      </c>
      <c r="AK344" s="109" t="s">
        <v>4450</v>
      </c>
      <c r="AL344" s="109" t="s">
        <v>4450</v>
      </c>
      <c r="AM344" s="9" t="s">
        <v>4119</v>
      </c>
      <c r="AN344" s="9"/>
      <c r="AO344" s="9"/>
      <c r="AP344" s="9"/>
      <c r="AQ344" s="2">
        <v>2.5199999999999997E-2</v>
      </c>
      <c r="AR344" s="110">
        <v>1</v>
      </c>
      <c r="AS344" s="110" t="s">
        <v>4450</v>
      </c>
      <c r="AT344" s="110" t="s">
        <v>4450</v>
      </c>
      <c r="AU344" s="110" t="s">
        <v>4450</v>
      </c>
      <c r="AV344" s="110">
        <v>0.25</v>
      </c>
      <c r="AW344" s="110" t="s">
        <v>4450</v>
      </c>
      <c r="AX344" s="110" t="s">
        <v>4450</v>
      </c>
      <c r="AY344" s="110" t="s">
        <v>4450</v>
      </c>
      <c r="AZ344" s="8">
        <v>2.5199999999999997E-2</v>
      </c>
      <c r="BA344" s="8" t="s">
        <v>4450</v>
      </c>
      <c r="BB344" s="8" t="s">
        <v>4450</v>
      </c>
      <c r="BC344" s="8" t="s">
        <v>4450</v>
      </c>
      <c r="BD344" s="8">
        <v>2.5199999999999997E-2</v>
      </c>
      <c r="BE344" s="8">
        <v>2.5199999999999997E-2</v>
      </c>
      <c r="BF344" s="8">
        <v>2.5199999999999997E-2</v>
      </c>
      <c r="BG344" s="8">
        <v>2.5199999999999997E-2</v>
      </c>
      <c r="BJ344" s="8">
        <v>0.6</v>
      </c>
      <c r="BK344" s="8">
        <v>0.7</v>
      </c>
      <c r="BL344" s="8">
        <v>1</v>
      </c>
      <c r="BM344" s="8">
        <v>2.5199999999999997E-2</v>
      </c>
      <c r="BN344" s="23">
        <f t="shared" si="337"/>
        <v>0.6</v>
      </c>
      <c r="BO344" s="23">
        <f t="shared" ref="BO344:BQ344" si="353">BK344*BN344</f>
        <v>0.42</v>
      </c>
      <c r="BP344" s="23">
        <f t="shared" si="353"/>
        <v>0.42</v>
      </c>
      <c r="BQ344" s="23">
        <f t="shared" si="353"/>
        <v>1.0583999999999998E-2</v>
      </c>
    </row>
    <row r="345" spans="1:69" ht="40" x14ac:dyDescent="0.35">
      <c r="A345" s="102" t="s">
        <v>21</v>
      </c>
      <c r="B345" s="86">
        <v>18</v>
      </c>
      <c r="C345" s="86" t="s">
        <v>4565</v>
      </c>
      <c r="D345" s="2" t="s">
        <v>2163</v>
      </c>
      <c r="E345" s="2" t="s">
        <v>2169</v>
      </c>
      <c r="F345" s="247"/>
      <c r="G345" s="71" t="s">
        <v>2177</v>
      </c>
      <c r="H345" s="71" t="s">
        <v>2231</v>
      </c>
      <c r="I345" s="71" t="s">
        <v>2232</v>
      </c>
      <c r="J345" s="71">
        <v>0.03</v>
      </c>
      <c r="K345" s="71">
        <v>4</v>
      </c>
      <c r="L345" s="101">
        <v>1</v>
      </c>
      <c r="M345" s="101">
        <v>1</v>
      </c>
      <c r="N345" s="120">
        <f t="shared" si="335"/>
        <v>1</v>
      </c>
      <c r="O345" s="120">
        <f t="shared" si="336"/>
        <v>0.25</v>
      </c>
      <c r="P345" s="71" t="s">
        <v>2220</v>
      </c>
      <c r="Q345" s="71" t="s">
        <v>2233</v>
      </c>
      <c r="R345" s="71"/>
      <c r="S345" s="71"/>
      <c r="T345" s="71"/>
      <c r="U345" s="71"/>
      <c r="V345" s="71"/>
      <c r="W345" s="101">
        <v>1</v>
      </c>
      <c r="X345" s="101">
        <v>1</v>
      </c>
      <c r="Y345" s="101">
        <v>1</v>
      </c>
      <c r="Z345" s="101">
        <v>1</v>
      </c>
      <c r="AA345" s="101">
        <v>1</v>
      </c>
      <c r="AB345" s="101">
        <v>2</v>
      </c>
      <c r="AC345" s="101">
        <v>3</v>
      </c>
      <c r="AD345" s="101">
        <v>4</v>
      </c>
      <c r="AE345" s="101">
        <v>1</v>
      </c>
      <c r="AF345" s="101"/>
      <c r="AG345" s="101"/>
      <c r="AH345" s="101"/>
      <c r="AI345" s="109">
        <v>1</v>
      </c>
      <c r="AJ345" s="109" t="s">
        <v>4450</v>
      </c>
      <c r="AK345" s="109" t="s">
        <v>4450</v>
      </c>
      <c r="AL345" s="109" t="s">
        <v>4450</v>
      </c>
      <c r="AM345" s="9" t="s">
        <v>4119</v>
      </c>
      <c r="AN345" s="9"/>
      <c r="AO345" s="9"/>
      <c r="AP345" s="9"/>
      <c r="AQ345" s="2">
        <v>1.2599999999999998E-2</v>
      </c>
      <c r="AR345" s="110">
        <v>1</v>
      </c>
      <c r="AS345" s="110" t="s">
        <v>4450</v>
      </c>
      <c r="AT345" s="110" t="s">
        <v>4450</v>
      </c>
      <c r="AU345" s="110" t="s">
        <v>4450</v>
      </c>
      <c r="AV345" s="110">
        <v>0.25</v>
      </c>
      <c r="AW345" s="110" t="s">
        <v>4450</v>
      </c>
      <c r="AX345" s="110" t="s">
        <v>4450</v>
      </c>
      <c r="AY345" s="110" t="s">
        <v>4450</v>
      </c>
      <c r="AZ345" s="8">
        <v>1.2599999999999998E-2</v>
      </c>
      <c r="BA345" s="8" t="s">
        <v>4450</v>
      </c>
      <c r="BB345" s="8" t="s">
        <v>4450</v>
      </c>
      <c r="BC345" s="8" t="s">
        <v>4450</v>
      </c>
      <c r="BD345" s="8">
        <v>1.2599999999999998E-2</v>
      </c>
      <c r="BE345" s="8">
        <v>1.2599999999999998E-2</v>
      </c>
      <c r="BF345" s="8">
        <v>1.2599999999999998E-2</v>
      </c>
      <c r="BG345" s="8">
        <v>1.2599999999999998E-2</v>
      </c>
      <c r="BJ345" s="8">
        <v>0.6</v>
      </c>
      <c r="BK345" s="8">
        <v>0.7</v>
      </c>
      <c r="BL345" s="8">
        <v>1</v>
      </c>
      <c r="BM345" s="8">
        <v>1.2599999999999998E-2</v>
      </c>
      <c r="BN345" s="23">
        <f t="shared" si="337"/>
        <v>0.6</v>
      </c>
      <c r="BO345" s="23">
        <f t="shared" ref="BO345:BQ345" si="354">BK345*BN345</f>
        <v>0.42</v>
      </c>
      <c r="BP345" s="23">
        <f t="shared" si="354"/>
        <v>0.42</v>
      </c>
      <c r="BQ345" s="23">
        <f t="shared" si="354"/>
        <v>5.291999999999999E-3</v>
      </c>
    </row>
    <row r="346" spans="1:69" ht="40" x14ac:dyDescent="0.35">
      <c r="A346" s="102" t="s">
        <v>21</v>
      </c>
      <c r="B346" s="86">
        <v>19</v>
      </c>
      <c r="C346" s="86" t="s">
        <v>4566</v>
      </c>
      <c r="D346" s="2" t="s">
        <v>2163</v>
      </c>
      <c r="E346" s="2" t="s">
        <v>2169</v>
      </c>
      <c r="F346" s="247"/>
      <c r="G346" s="71" t="s">
        <v>2177</v>
      </c>
      <c r="H346" s="71" t="s">
        <v>2234</v>
      </c>
      <c r="I346" s="71" t="s">
        <v>2235</v>
      </c>
      <c r="J346" s="71">
        <v>0.12</v>
      </c>
      <c r="K346" s="71">
        <v>4</v>
      </c>
      <c r="L346" s="101">
        <v>1</v>
      </c>
      <c r="M346" s="101">
        <v>1</v>
      </c>
      <c r="N346" s="120">
        <f t="shared" si="335"/>
        <v>1</v>
      </c>
      <c r="O346" s="120">
        <f t="shared" si="336"/>
        <v>0.25</v>
      </c>
      <c r="P346" s="71" t="s">
        <v>2220</v>
      </c>
      <c r="Q346" s="71" t="s">
        <v>2236</v>
      </c>
      <c r="R346" s="71"/>
      <c r="S346" s="71"/>
      <c r="T346" s="71"/>
      <c r="U346" s="71"/>
      <c r="V346" s="71"/>
      <c r="W346" s="101">
        <v>1</v>
      </c>
      <c r="X346" s="101">
        <v>1</v>
      </c>
      <c r="Y346" s="101">
        <v>1</v>
      </c>
      <c r="Z346" s="101">
        <v>1</v>
      </c>
      <c r="AA346" s="101">
        <v>1</v>
      </c>
      <c r="AB346" s="101">
        <v>2</v>
      </c>
      <c r="AC346" s="101">
        <v>3</v>
      </c>
      <c r="AD346" s="101">
        <v>4</v>
      </c>
      <c r="AE346" s="101">
        <v>1</v>
      </c>
      <c r="AF346" s="101"/>
      <c r="AG346" s="101"/>
      <c r="AH346" s="101"/>
      <c r="AI346" s="109">
        <v>1</v>
      </c>
      <c r="AJ346" s="109" t="s">
        <v>4450</v>
      </c>
      <c r="AK346" s="109" t="s">
        <v>4450</v>
      </c>
      <c r="AL346" s="109" t="s">
        <v>4450</v>
      </c>
      <c r="AM346" s="9" t="s">
        <v>4119</v>
      </c>
      <c r="AN346" s="9"/>
      <c r="AO346" s="9"/>
      <c r="AP346" s="9"/>
      <c r="AQ346" s="2">
        <v>5.0399999999999993E-2</v>
      </c>
      <c r="AR346" s="110">
        <v>1</v>
      </c>
      <c r="AS346" s="110" t="s">
        <v>4450</v>
      </c>
      <c r="AT346" s="110" t="s">
        <v>4450</v>
      </c>
      <c r="AU346" s="110" t="s">
        <v>4450</v>
      </c>
      <c r="AV346" s="110">
        <v>0.25</v>
      </c>
      <c r="AW346" s="110" t="s">
        <v>4450</v>
      </c>
      <c r="AX346" s="110" t="s">
        <v>4450</v>
      </c>
      <c r="AY346" s="110" t="s">
        <v>4450</v>
      </c>
      <c r="AZ346" s="8">
        <v>5.0399999999999993E-2</v>
      </c>
      <c r="BA346" s="8" t="s">
        <v>4450</v>
      </c>
      <c r="BB346" s="8" t="s">
        <v>4450</v>
      </c>
      <c r="BC346" s="8" t="s">
        <v>4450</v>
      </c>
      <c r="BD346" s="8">
        <v>5.0399999999999993E-2</v>
      </c>
      <c r="BE346" s="8">
        <v>5.0399999999999993E-2</v>
      </c>
      <c r="BF346" s="8">
        <v>5.0399999999999993E-2</v>
      </c>
      <c r="BG346" s="8">
        <v>5.0399999999999993E-2</v>
      </c>
      <c r="BJ346" s="8">
        <v>0.6</v>
      </c>
      <c r="BK346" s="8">
        <v>0.7</v>
      </c>
      <c r="BL346" s="8">
        <v>1</v>
      </c>
      <c r="BM346" s="8">
        <v>5.0399999999999993E-2</v>
      </c>
      <c r="BN346" s="23">
        <f t="shared" si="337"/>
        <v>0.6</v>
      </c>
      <c r="BO346" s="23">
        <f t="shared" ref="BO346:BQ346" si="355">BK346*BN346</f>
        <v>0.42</v>
      </c>
      <c r="BP346" s="23">
        <f t="shared" si="355"/>
        <v>0.42</v>
      </c>
      <c r="BQ346" s="23">
        <f t="shared" si="355"/>
        <v>2.1167999999999996E-2</v>
      </c>
    </row>
    <row r="347" spans="1:69" ht="40" x14ac:dyDescent="0.35">
      <c r="A347" s="102" t="s">
        <v>21</v>
      </c>
      <c r="B347" s="86">
        <v>20</v>
      </c>
      <c r="C347" s="86" t="s">
        <v>4567</v>
      </c>
      <c r="D347" s="2" t="s">
        <v>2163</v>
      </c>
      <c r="E347" s="2" t="s">
        <v>2169</v>
      </c>
      <c r="F347" s="247"/>
      <c r="G347" s="71" t="s">
        <v>2177</v>
      </c>
      <c r="H347" s="71" t="s">
        <v>2237</v>
      </c>
      <c r="I347" s="71" t="s">
        <v>2238</v>
      </c>
      <c r="J347" s="71">
        <v>0.17</v>
      </c>
      <c r="K347" s="71">
        <v>4</v>
      </c>
      <c r="L347" s="101">
        <v>1</v>
      </c>
      <c r="M347" s="101">
        <v>1</v>
      </c>
      <c r="N347" s="120">
        <f t="shared" si="335"/>
        <v>1</v>
      </c>
      <c r="O347" s="120">
        <f t="shared" si="336"/>
        <v>0.25</v>
      </c>
      <c r="P347" s="71" t="s">
        <v>2220</v>
      </c>
      <c r="Q347" s="71" t="s">
        <v>2239</v>
      </c>
      <c r="R347" s="71"/>
      <c r="S347" s="71"/>
      <c r="T347" s="71"/>
      <c r="U347" s="71"/>
      <c r="V347" s="71"/>
      <c r="W347" s="101">
        <v>1</v>
      </c>
      <c r="X347" s="101">
        <v>1</v>
      </c>
      <c r="Y347" s="101">
        <v>1</v>
      </c>
      <c r="Z347" s="101">
        <v>1</v>
      </c>
      <c r="AA347" s="101">
        <v>1</v>
      </c>
      <c r="AB347" s="101">
        <v>2</v>
      </c>
      <c r="AC347" s="101">
        <v>3</v>
      </c>
      <c r="AD347" s="101">
        <v>4</v>
      </c>
      <c r="AE347" s="101">
        <v>1</v>
      </c>
      <c r="AF347" s="101"/>
      <c r="AG347" s="101"/>
      <c r="AH347" s="101"/>
      <c r="AI347" s="109">
        <v>1</v>
      </c>
      <c r="AJ347" s="109" t="s">
        <v>4450</v>
      </c>
      <c r="AK347" s="109" t="s">
        <v>4450</v>
      </c>
      <c r="AL347" s="109" t="s">
        <v>4450</v>
      </c>
      <c r="AM347" s="9" t="s">
        <v>4119</v>
      </c>
      <c r="AN347" s="9"/>
      <c r="AO347" s="9"/>
      <c r="AP347" s="9"/>
      <c r="AQ347" s="2">
        <v>7.1399999999999991E-2</v>
      </c>
      <c r="AR347" s="110">
        <v>1</v>
      </c>
      <c r="AS347" s="110" t="s">
        <v>4450</v>
      </c>
      <c r="AT347" s="110" t="s">
        <v>4450</v>
      </c>
      <c r="AU347" s="110" t="s">
        <v>4450</v>
      </c>
      <c r="AV347" s="110">
        <v>0.25</v>
      </c>
      <c r="AW347" s="110" t="s">
        <v>4450</v>
      </c>
      <c r="AX347" s="110" t="s">
        <v>4450</v>
      </c>
      <c r="AY347" s="110" t="s">
        <v>4450</v>
      </c>
      <c r="AZ347" s="8">
        <v>7.1399999999999991E-2</v>
      </c>
      <c r="BA347" s="8" t="s">
        <v>4450</v>
      </c>
      <c r="BB347" s="8" t="s">
        <v>4450</v>
      </c>
      <c r="BC347" s="8" t="s">
        <v>4450</v>
      </c>
      <c r="BD347" s="8">
        <v>7.1399999999999991E-2</v>
      </c>
      <c r="BE347" s="8">
        <v>7.1399999999999991E-2</v>
      </c>
      <c r="BF347" s="8">
        <v>7.1399999999999991E-2</v>
      </c>
      <c r="BG347" s="8">
        <v>7.1399999999999991E-2</v>
      </c>
      <c r="BJ347" s="8">
        <v>0.6</v>
      </c>
      <c r="BK347" s="8">
        <v>0.7</v>
      </c>
      <c r="BL347" s="8">
        <v>1</v>
      </c>
      <c r="BM347" s="8">
        <v>7.1399999999999991E-2</v>
      </c>
      <c r="BN347" s="23">
        <f t="shared" si="337"/>
        <v>0.6</v>
      </c>
      <c r="BO347" s="23">
        <f t="shared" ref="BO347:BQ347" si="356">BK347*BN347</f>
        <v>0.42</v>
      </c>
      <c r="BP347" s="23">
        <f t="shared" si="356"/>
        <v>0.42</v>
      </c>
      <c r="BQ347" s="23">
        <f t="shared" si="356"/>
        <v>2.9987999999999994E-2</v>
      </c>
    </row>
    <row r="348" spans="1:69" ht="40" x14ac:dyDescent="0.35">
      <c r="A348" s="102" t="s">
        <v>21</v>
      </c>
      <c r="B348" s="86">
        <v>21</v>
      </c>
      <c r="C348" s="86" t="s">
        <v>4568</v>
      </c>
      <c r="D348" s="2" t="s">
        <v>2163</v>
      </c>
      <c r="E348" s="2" t="s">
        <v>2169</v>
      </c>
      <c r="F348" s="247"/>
      <c r="G348" s="71" t="s">
        <v>2177</v>
      </c>
      <c r="H348" s="71" t="s">
        <v>2240</v>
      </c>
      <c r="I348" s="71" t="s">
        <v>2241</v>
      </c>
      <c r="J348" s="71">
        <v>0.17</v>
      </c>
      <c r="K348" s="71">
        <v>4</v>
      </c>
      <c r="L348" s="101">
        <v>1</v>
      </c>
      <c r="M348" s="101">
        <v>1</v>
      </c>
      <c r="N348" s="120">
        <f t="shared" si="335"/>
        <v>1</v>
      </c>
      <c r="O348" s="120">
        <f t="shared" si="336"/>
        <v>0.25</v>
      </c>
      <c r="P348" s="71" t="s">
        <v>2220</v>
      </c>
      <c r="Q348" s="71" t="s">
        <v>2242</v>
      </c>
      <c r="R348" s="71"/>
      <c r="S348" s="71"/>
      <c r="T348" s="71"/>
      <c r="U348" s="71"/>
      <c r="V348" s="71"/>
      <c r="W348" s="101">
        <v>1</v>
      </c>
      <c r="X348" s="101">
        <v>1</v>
      </c>
      <c r="Y348" s="101">
        <v>1</v>
      </c>
      <c r="Z348" s="101">
        <v>1</v>
      </c>
      <c r="AA348" s="101">
        <v>1</v>
      </c>
      <c r="AB348" s="101">
        <v>2</v>
      </c>
      <c r="AC348" s="101">
        <v>3</v>
      </c>
      <c r="AD348" s="101">
        <v>4</v>
      </c>
      <c r="AE348" s="101">
        <v>1</v>
      </c>
      <c r="AF348" s="101"/>
      <c r="AG348" s="101"/>
      <c r="AH348" s="101"/>
      <c r="AI348" s="109">
        <v>1</v>
      </c>
      <c r="AJ348" s="109" t="s">
        <v>4450</v>
      </c>
      <c r="AK348" s="109" t="s">
        <v>4450</v>
      </c>
      <c r="AL348" s="109" t="s">
        <v>4450</v>
      </c>
      <c r="AM348" s="9" t="s">
        <v>4119</v>
      </c>
      <c r="AN348" s="9"/>
      <c r="AO348" s="9"/>
      <c r="AP348" s="9"/>
      <c r="AQ348" s="2">
        <v>7.1399999999999991E-2</v>
      </c>
      <c r="AR348" s="110">
        <v>1</v>
      </c>
      <c r="AS348" s="110" t="s">
        <v>4450</v>
      </c>
      <c r="AT348" s="110" t="s">
        <v>4450</v>
      </c>
      <c r="AU348" s="110" t="s">
        <v>4450</v>
      </c>
      <c r="AV348" s="110">
        <v>0.25</v>
      </c>
      <c r="AW348" s="110" t="s">
        <v>4450</v>
      </c>
      <c r="AX348" s="110" t="s">
        <v>4450</v>
      </c>
      <c r="AY348" s="110" t="s">
        <v>4450</v>
      </c>
      <c r="AZ348" s="8">
        <v>7.1399999999999991E-2</v>
      </c>
      <c r="BA348" s="8" t="s">
        <v>4450</v>
      </c>
      <c r="BB348" s="8" t="s">
        <v>4450</v>
      </c>
      <c r="BC348" s="8" t="s">
        <v>4450</v>
      </c>
      <c r="BD348" s="8">
        <v>7.1399999999999991E-2</v>
      </c>
      <c r="BE348" s="8">
        <v>7.1399999999999991E-2</v>
      </c>
      <c r="BF348" s="8">
        <v>7.1399999999999991E-2</v>
      </c>
      <c r="BG348" s="8">
        <v>7.1399999999999991E-2</v>
      </c>
      <c r="BJ348" s="8">
        <v>0.6</v>
      </c>
      <c r="BK348" s="8">
        <v>0.7</v>
      </c>
      <c r="BL348" s="8">
        <v>1</v>
      </c>
      <c r="BM348" s="8">
        <v>7.1399999999999991E-2</v>
      </c>
      <c r="BN348" s="23">
        <f t="shared" si="337"/>
        <v>0.6</v>
      </c>
      <c r="BO348" s="23">
        <f t="shared" ref="BO348:BQ348" si="357">BK348*BN348</f>
        <v>0.42</v>
      </c>
      <c r="BP348" s="23">
        <f t="shared" si="357"/>
        <v>0.42</v>
      </c>
      <c r="BQ348" s="23">
        <f t="shared" si="357"/>
        <v>2.9987999999999994E-2</v>
      </c>
    </row>
    <row r="349" spans="1:69" ht="40" x14ac:dyDescent="0.35">
      <c r="A349" s="102" t="s">
        <v>21</v>
      </c>
      <c r="B349" s="86">
        <v>22</v>
      </c>
      <c r="C349" s="86" t="s">
        <v>4862</v>
      </c>
      <c r="D349" s="2" t="s">
        <v>2163</v>
      </c>
      <c r="E349" s="2" t="s">
        <v>2169</v>
      </c>
      <c r="F349" s="247"/>
      <c r="G349" s="71" t="s">
        <v>2177</v>
      </c>
      <c r="H349" s="71" t="s">
        <v>2243</v>
      </c>
      <c r="I349" s="71" t="s">
        <v>2244</v>
      </c>
      <c r="J349" s="71">
        <v>0.15</v>
      </c>
      <c r="K349" s="71">
        <v>4</v>
      </c>
      <c r="L349" s="101">
        <v>1</v>
      </c>
      <c r="M349" s="101">
        <v>1</v>
      </c>
      <c r="N349" s="120">
        <f t="shared" si="335"/>
        <v>1</v>
      </c>
      <c r="O349" s="120">
        <f t="shared" si="336"/>
        <v>0.25</v>
      </c>
      <c r="P349" s="71" t="s">
        <v>2220</v>
      </c>
      <c r="Q349" s="71" t="s">
        <v>2245</v>
      </c>
      <c r="R349" s="71"/>
      <c r="S349" s="71"/>
      <c r="T349" s="71"/>
      <c r="U349" s="71"/>
      <c r="V349" s="71"/>
      <c r="W349" s="101">
        <v>1</v>
      </c>
      <c r="X349" s="101">
        <v>1</v>
      </c>
      <c r="Y349" s="101">
        <v>1</v>
      </c>
      <c r="Z349" s="101">
        <v>1</v>
      </c>
      <c r="AA349" s="101">
        <v>1</v>
      </c>
      <c r="AB349" s="101">
        <v>2</v>
      </c>
      <c r="AC349" s="101">
        <v>3</v>
      </c>
      <c r="AD349" s="101">
        <v>4</v>
      </c>
      <c r="AE349" s="101">
        <v>1</v>
      </c>
      <c r="AF349" s="101"/>
      <c r="AG349" s="101"/>
      <c r="AH349" s="101"/>
      <c r="AI349" s="109">
        <v>1</v>
      </c>
      <c r="AJ349" s="109" t="s">
        <v>4450</v>
      </c>
      <c r="AK349" s="109" t="s">
        <v>4450</v>
      </c>
      <c r="AL349" s="109" t="s">
        <v>4450</v>
      </c>
      <c r="AM349" s="9" t="s">
        <v>4119</v>
      </c>
      <c r="AN349" s="9"/>
      <c r="AO349" s="9"/>
      <c r="AP349" s="9"/>
      <c r="AQ349" s="2">
        <v>6.3E-2</v>
      </c>
      <c r="AR349" s="110">
        <v>1</v>
      </c>
      <c r="AS349" s="110" t="s">
        <v>4450</v>
      </c>
      <c r="AT349" s="110" t="s">
        <v>4450</v>
      </c>
      <c r="AU349" s="110" t="s">
        <v>4450</v>
      </c>
      <c r="AV349" s="110">
        <v>0.25</v>
      </c>
      <c r="AW349" s="110" t="s">
        <v>4450</v>
      </c>
      <c r="AX349" s="110" t="s">
        <v>4450</v>
      </c>
      <c r="AY349" s="110" t="s">
        <v>4450</v>
      </c>
      <c r="AZ349" s="8">
        <v>6.3E-2</v>
      </c>
      <c r="BA349" s="8" t="s">
        <v>4450</v>
      </c>
      <c r="BB349" s="8" t="s">
        <v>4450</v>
      </c>
      <c r="BC349" s="8" t="s">
        <v>4450</v>
      </c>
      <c r="BD349" s="8">
        <v>6.3E-2</v>
      </c>
      <c r="BE349" s="8">
        <v>6.3E-2</v>
      </c>
      <c r="BF349" s="8">
        <v>6.3E-2</v>
      </c>
      <c r="BG349" s="8">
        <v>6.3E-2</v>
      </c>
      <c r="BJ349" s="8">
        <v>0.6</v>
      </c>
      <c r="BK349" s="8">
        <v>0.7</v>
      </c>
      <c r="BL349" s="8">
        <v>1</v>
      </c>
      <c r="BM349" s="8">
        <v>6.3E-2</v>
      </c>
      <c r="BN349" s="23">
        <f t="shared" si="337"/>
        <v>0.6</v>
      </c>
      <c r="BO349" s="23">
        <f t="shared" ref="BO349:BQ349" si="358">BK349*BN349</f>
        <v>0.42</v>
      </c>
      <c r="BP349" s="23">
        <f t="shared" si="358"/>
        <v>0.42</v>
      </c>
      <c r="BQ349" s="23">
        <f t="shared" si="358"/>
        <v>2.6460000000000001E-2</v>
      </c>
    </row>
    <row r="350" spans="1:69" ht="40" x14ac:dyDescent="0.35">
      <c r="A350" s="102" t="s">
        <v>21</v>
      </c>
      <c r="B350" s="86">
        <v>23</v>
      </c>
      <c r="C350" s="86" t="s">
        <v>4863</v>
      </c>
      <c r="D350" s="2" t="s">
        <v>2163</v>
      </c>
      <c r="E350" s="2" t="s">
        <v>2169</v>
      </c>
      <c r="F350" s="247"/>
      <c r="G350" s="71" t="s">
        <v>2177</v>
      </c>
      <c r="H350" s="71" t="s">
        <v>2246</v>
      </c>
      <c r="I350" s="71" t="s">
        <v>2247</v>
      </c>
      <c r="J350" s="71">
        <v>0.03</v>
      </c>
      <c r="K350" s="71">
        <v>4</v>
      </c>
      <c r="L350" s="101">
        <v>1</v>
      </c>
      <c r="M350" s="101">
        <v>1</v>
      </c>
      <c r="N350" s="120">
        <f t="shared" si="335"/>
        <v>1</v>
      </c>
      <c r="O350" s="120">
        <f t="shared" si="336"/>
        <v>0.25</v>
      </c>
      <c r="P350" s="71" t="s">
        <v>2220</v>
      </c>
      <c r="Q350" s="71" t="s">
        <v>2248</v>
      </c>
      <c r="R350" s="71"/>
      <c r="S350" s="71"/>
      <c r="T350" s="71"/>
      <c r="U350" s="71"/>
      <c r="V350" s="71"/>
      <c r="W350" s="101">
        <v>1</v>
      </c>
      <c r="X350" s="101">
        <v>1</v>
      </c>
      <c r="Y350" s="101">
        <v>1</v>
      </c>
      <c r="Z350" s="101">
        <v>1</v>
      </c>
      <c r="AA350" s="101">
        <v>1</v>
      </c>
      <c r="AB350" s="101">
        <v>2</v>
      </c>
      <c r="AC350" s="101">
        <v>3</v>
      </c>
      <c r="AD350" s="101">
        <v>4</v>
      </c>
      <c r="AE350" s="101">
        <v>1</v>
      </c>
      <c r="AF350" s="101"/>
      <c r="AG350" s="101"/>
      <c r="AH350" s="101"/>
      <c r="AI350" s="109">
        <v>1</v>
      </c>
      <c r="AJ350" s="109" t="s">
        <v>4450</v>
      </c>
      <c r="AK350" s="109" t="s">
        <v>4450</v>
      </c>
      <c r="AL350" s="109" t="s">
        <v>4450</v>
      </c>
      <c r="AM350" s="9" t="s">
        <v>4119</v>
      </c>
      <c r="AN350" s="9"/>
      <c r="AO350" s="9"/>
      <c r="AP350" s="9"/>
      <c r="AQ350" s="2">
        <v>1.2599999999999998E-2</v>
      </c>
      <c r="AR350" s="110">
        <v>1</v>
      </c>
      <c r="AS350" s="110" t="s">
        <v>4450</v>
      </c>
      <c r="AT350" s="110" t="s">
        <v>4450</v>
      </c>
      <c r="AU350" s="110" t="s">
        <v>4450</v>
      </c>
      <c r="AV350" s="110">
        <v>0.25</v>
      </c>
      <c r="AW350" s="110" t="s">
        <v>4450</v>
      </c>
      <c r="AX350" s="110" t="s">
        <v>4450</v>
      </c>
      <c r="AY350" s="110" t="s">
        <v>4450</v>
      </c>
      <c r="AZ350" s="8">
        <v>1.2599999999999998E-2</v>
      </c>
      <c r="BA350" s="8" t="s">
        <v>4450</v>
      </c>
      <c r="BB350" s="8" t="s">
        <v>4450</v>
      </c>
      <c r="BC350" s="8" t="s">
        <v>4450</v>
      </c>
      <c r="BD350" s="8">
        <v>1.2599999999999998E-2</v>
      </c>
      <c r="BE350" s="8">
        <v>1.2599999999999998E-2</v>
      </c>
      <c r="BF350" s="8">
        <v>1.2599999999999998E-2</v>
      </c>
      <c r="BG350" s="8">
        <v>1.2599999999999998E-2</v>
      </c>
      <c r="BJ350" s="8">
        <v>0.6</v>
      </c>
      <c r="BK350" s="8">
        <v>0.7</v>
      </c>
      <c r="BL350" s="8">
        <v>1</v>
      </c>
      <c r="BM350" s="8">
        <v>1.2599999999999998E-2</v>
      </c>
      <c r="BN350" s="23">
        <f t="shared" si="337"/>
        <v>0.6</v>
      </c>
      <c r="BO350" s="23">
        <f t="shared" ref="BO350:BQ350" si="359">BK350*BN350</f>
        <v>0.42</v>
      </c>
      <c r="BP350" s="23">
        <f t="shared" si="359"/>
        <v>0.42</v>
      </c>
      <c r="BQ350" s="23">
        <f t="shared" si="359"/>
        <v>5.291999999999999E-3</v>
      </c>
    </row>
    <row r="351" spans="1:69" ht="30" x14ac:dyDescent="0.35">
      <c r="A351" s="102" t="s">
        <v>21</v>
      </c>
      <c r="B351" s="86">
        <v>24</v>
      </c>
      <c r="C351" s="86" t="s">
        <v>4864</v>
      </c>
      <c r="D351" s="2" t="s">
        <v>2163</v>
      </c>
      <c r="E351" s="2" t="s">
        <v>2169</v>
      </c>
      <c r="F351" s="247"/>
      <c r="G351" s="71" t="s">
        <v>2179</v>
      </c>
      <c r="H351" s="71" t="s">
        <v>2249</v>
      </c>
      <c r="I351" s="71" t="s">
        <v>2250</v>
      </c>
      <c r="J351" s="71">
        <v>0.8</v>
      </c>
      <c r="K351" s="71">
        <v>4</v>
      </c>
      <c r="L351" s="101">
        <v>1</v>
      </c>
      <c r="M351" s="101">
        <v>1</v>
      </c>
      <c r="N351" s="120">
        <f t="shared" si="335"/>
        <v>1</v>
      </c>
      <c r="O351" s="120">
        <f t="shared" si="336"/>
        <v>0.25</v>
      </c>
      <c r="P351" s="71" t="s">
        <v>2251</v>
      </c>
      <c r="Q351" s="71" t="s">
        <v>2252</v>
      </c>
      <c r="R351" s="71"/>
      <c r="S351" s="71"/>
      <c r="T351" s="71"/>
      <c r="U351" s="71"/>
      <c r="V351" s="71"/>
      <c r="W351" s="101">
        <v>1</v>
      </c>
      <c r="X351" s="101">
        <v>1</v>
      </c>
      <c r="Y351" s="101">
        <v>1</v>
      </c>
      <c r="Z351" s="101">
        <v>1</v>
      </c>
      <c r="AA351" s="101">
        <v>1</v>
      </c>
      <c r="AB351" s="101">
        <v>2</v>
      </c>
      <c r="AC351" s="101">
        <v>3</v>
      </c>
      <c r="AD351" s="101">
        <v>4</v>
      </c>
      <c r="AE351" s="101">
        <v>1</v>
      </c>
      <c r="AF351" s="101"/>
      <c r="AG351" s="101"/>
      <c r="AH351" s="101"/>
      <c r="AI351" s="109">
        <v>1</v>
      </c>
      <c r="AJ351" s="109" t="s">
        <v>4450</v>
      </c>
      <c r="AK351" s="109" t="s">
        <v>4450</v>
      </c>
      <c r="AL351" s="109" t="s">
        <v>4450</v>
      </c>
      <c r="AM351" s="9" t="s">
        <v>4120</v>
      </c>
      <c r="AN351" s="9"/>
      <c r="AO351" s="9"/>
      <c r="AP351" s="9"/>
      <c r="AQ351" s="2">
        <v>0.33599999999999997</v>
      </c>
      <c r="AR351" s="110">
        <v>1</v>
      </c>
      <c r="AS351" s="110" t="s">
        <v>4450</v>
      </c>
      <c r="AT351" s="110" t="s">
        <v>4450</v>
      </c>
      <c r="AU351" s="110" t="s">
        <v>4450</v>
      </c>
      <c r="AV351" s="110">
        <v>0.25</v>
      </c>
      <c r="AW351" s="110" t="s">
        <v>4450</v>
      </c>
      <c r="AX351" s="110" t="s">
        <v>4450</v>
      </c>
      <c r="AY351" s="110" t="s">
        <v>4450</v>
      </c>
      <c r="AZ351" s="8">
        <v>0.33599999999999997</v>
      </c>
      <c r="BA351" s="8" t="s">
        <v>4450</v>
      </c>
      <c r="BB351" s="8" t="s">
        <v>4450</v>
      </c>
      <c r="BC351" s="8" t="s">
        <v>4450</v>
      </c>
      <c r="BD351" s="8">
        <v>0.33599999999999997</v>
      </c>
      <c r="BE351" s="8">
        <v>0.33599999999999997</v>
      </c>
      <c r="BF351" s="8">
        <v>0.33599999999999997</v>
      </c>
      <c r="BG351" s="8">
        <v>0.33599999999999997</v>
      </c>
      <c r="BJ351" s="8">
        <v>0.6</v>
      </c>
      <c r="BK351" s="8">
        <v>0.7</v>
      </c>
      <c r="BL351" s="8">
        <v>1</v>
      </c>
      <c r="BM351" s="8">
        <v>0.33599999999999997</v>
      </c>
      <c r="BN351" s="23">
        <f t="shared" si="337"/>
        <v>0.6</v>
      </c>
      <c r="BO351" s="23">
        <f t="shared" ref="BO351:BQ351" si="360">BK351*BN351</f>
        <v>0.42</v>
      </c>
      <c r="BP351" s="23">
        <f t="shared" si="360"/>
        <v>0.42</v>
      </c>
      <c r="BQ351" s="23">
        <f t="shared" si="360"/>
        <v>0.14111999999999997</v>
      </c>
    </row>
    <row r="352" spans="1:69" ht="20" x14ac:dyDescent="0.35">
      <c r="A352" s="102" t="s">
        <v>21</v>
      </c>
      <c r="B352" s="86">
        <v>25</v>
      </c>
      <c r="C352" s="86" t="s">
        <v>4865</v>
      </c>
      <c r="D352" s="2" t="s">
        <v>2163</v>
      </c>
      <c r="E352" s="2" t="s">
        <v>2169</v>
      </c>
      <c r="F352" s="247"/>
      <c r="G352" s="71" t="s">
        <v>2179</v>
      </c>
      <c r="H352" s="71" t="s">
        <v>2253</v>
      </c>
      <c r="I352" s="71" t="s">
        <v>2254</v>
      </c>
      <c r="J352" s="71">
        <v>0.2</v>
      </c>
      <c r="K352" s="71">
        <v>1</v>
      </c>
      <c r="L352" s="101">
        <v>0</v>
      </c>
      <c r="M352" s="101">
        <v>0</v>
      </c>
      <c r="N352" s="120" t="str">
        <f t="shared" si="335"/>
        <v/>
      </c>
      <c r="O352" s="120">
        <f t="shared" si="336"/>
        <v>0</v>
      </c>
      <c r="P352" s="71" t="s">
        <v>2255</v>
      </c>
      <c r="Q352" s="71" t="s">
        <v>2252</v>
      </c>
      <c r="R352" s="71"/>
      <c r="S352" s="71"/>
      <c r="T352" s="71"/>
      <c r="U352" s="71"/>
      <c r="V352" s="71"/>
      <c r="W352" s="101">
        <v>0</v>
      </c>
      <c r="X352" s="101">
        <v>0</v>
      </c>
      <c r="Y352" s="101">
        <v>0</v>
      </c>
      <c r="Z352" s="101">
        <v>1</v>
      </c>
      <c r="AA352" s="101">
        <v>0</v>
      </c>
      <c r="AB352" s="101">
        <v>0</v>
      </c>
      <c r="AC352" s="101">
        <v>0</v>
      </c>
      <c r="AD352" s="101">
        <v>1</v>
      </c>
      <c r="AE352" s="101">
        <v>0</v>
      </c>
      <c r="AF352" s="101"/>
      <c r="AG352" s="101"/>
      <c r="AH352" s="101"/>
      <c r="AI352" s="109">
        <v>0</v>
      </c>
      <c r="AJ352" s="109" t="s">
        <v>4450</v>
      </c>
      <c r="AK352" s="109" t="s">
        <v>4450</v>
      </c>
      <c r="AL352" s="109" t="s">
        <v>4450</v>
      </c>
      <c r="AM352" s="9" t="s">
        <v>4121</v>
      </c>
      <c r="AN352" s="9"/>
      <c r="AO352" s="9"/>
      <c r="AP352" s="9"/>
      <c r="AQ352" s="2" t="s">
        <v>4450</v>
      </c>
      <c r="AR352" s="110" t="s">
        <v>4450</v>
      </c>
      <c r="AS352" s="110" t="s">
        <v>4450</v>
      </c>
      <c r="AT352" s="110" t="s">
        <v>4450</v>
      </c>
      <c r="AU352" s="110" t="s">
        <v>4450</v>
      </c>
      <c r="AV352" s="110">
        <v>0</v>
      </c>
      <c r="AW352" s="110" t="s">
        <v>4450</v>
      </c>
      <c r="AX352" s="110" t="s">
        <v>4450</v>
      </c>
      <c r="AY352" s="110" t="s">
        <v>4450</v>
      </c>
      <c r="AZ352" s="8" t="s">
        <v>4450</v>
      </c>
      <c r="BA352" s="8" t="s">
        <v>4450</v>
      </c>
      <c r="BB352" s="8" t="s">
        <v>4450</v>
      </c>
      <c r="BC352" s="8" t="s">
        <v>4450</v>
      </c>
      <c r="BD352" s="8" t="s">
        <v>4450</v>
      </c>
      <c r="BE352" s="8" t="s">
        <v>4450</v>
      </c>
      <c r="BF352" s="8" t="s">
        <v>4450</v>
      </c>
      <c r="BG352" s="8">
        <v>8.3999999999999991E-2</v>
      </c>
      <c r="BJ352" s="8">
        <v>0.6</v>
      </c>
      <c r="BK352" s="8">
        <v>0.7</v>
      </c>
      <c r="BL352" s="8">
        <v>1</v>
      </c>
      <c r="BM352" s="8">
        <v>8.3999999999999991E-2</v>
      </c>
      <c r="BN352" s="23">
        <f t="shared" si="337"/>
        <v>0.6</v>
      </c>
      <c r="BO352" s="23">
        <f t="shared" ref="BO352:BQ352" si="361">BK352*BN352</f>
        <v>0.42</v>
      </c>
      <c r="BP352" s="23">
        <f t="shared" si="361"/>
        <v>0.42</v>
      </c>
      <c r="BQ352" s="23">
        <f t="shared" si="361"/>
        <v>3.5279999999999992E-2</v>
      </c>
    </row>
    <row r="353" spans="1:69" ht="20" x14ac:dyDescent="0.35">
      <c r="A353" s="102" t="s">
        <v>21</v>
      </c>
      <c r="B353" s="86">
        <v>26</v>
      </c>
      <c r="C353" s="86" t="s">
        <v>4866</v>
      </c>
      <c r="D353" s="2" t="s">
        <v>2163</v>
      </c>
      <c r="E353" s="2" t="s">
        <v>2169</v>
      </c>
      <c r="F353" s="247"/>
      <c r="G353" s="71" t="s">
        <v>2181</v>
      </c>
      <c r="H353" s="71" t="s">
        <v>2256</v>
      </c>
      <c r="I353" s="71" t="s">
        <v>2257</v>
      </c>
      <c r="J353" s="71">
        <v>0.1</v>
      </c>
      <c r="K353" s="71">
        <v>15</v>
      </c>
      <c r="L353" s="101">
        <v>0</v>
      </c>
      <c r="M353" s="101">
        <v>0</v>
      </c>
      <c r="N353" s="120" t="str">
        <f t="shared" si="335"/>
        <v/>
      </c>
      <c r="O353" s="120">
        <f t="shared" si="336"/>
        <v>0</v>
      </c>
      <c r="P353" s="71" t="s">
        <v>2258</v>
      </c>
      <c r="Q353" s="71" t="s">
        <v>2252</v>
      </c>
      <c r="R353" s="71"/>
      <c r="S353" s="71"/>
      <c r="T353" s="71"/>
      <c r="U353" s="71"/>
      <c r="V353" s="71"/>
      <c r="W353" s="101">
        <v>0</v>
      </c>
      <c r="X353" s="101">
        <v>15</v>
      </c>
      <c r="Y353" s="101">
        <v>0</v>
      </c>
      <c r="Z353" s="101">
        <v>0</v>
      </c>
      <c r="AA353" s="101">
        <v>0</v>
      </c>
      <c r="AB353" s="101">
        <v>15</v>
      </c>
      <c r="AC353" s="101">
        <v>15</v>
      </c>
      <c r="AD353" s="101">
        <v>15</v>
      </c>
      <c r="AE353" s="101">
        <v>0</v>
      </c>
      <c r="AF353" s="101"/>
      <c r="AG353" s="101"/>
      <c r="AH353" s="101"/>
      <c r="AI353" s="109">
        <v>0</v>
      </c>
      <c r="AJ353" s="109" t="s">
        <v>4450</v>
      </c>
      <c r="AK353" s="109" t="s">
        <v>4450</v>
      </c>
      <c r="AL353" s="109" t="s">
        <v>4450</v>
      </c>
      <c r="AM353" s="9" t="s">
        <v>4121</v>
      </c>
      <c r="AN353" s="9"/>
      <c r="AO353" s="9"/>
      <c r="AP353" s="9"/>
      <c r="AQ353" s="2" t="s">
        <v>4450</v>
      </c>
      <c r="AR353" s="110" t="s">
        <v>4450</v>
      </c>
      <c r="AS353" s="110" t="s">
        <v>4450</v>
      </c>
      <c r="AT353" s="110" t="s">
        <v>4450</v>
      </c>
      <c r="AU353" s="110" t="s">
        <v>4450</v>
      </c>
      <c r="AV353" s="110">
        <v>0</v>
      </c>
      <c r="AW353" s="110" t="s">
        <v>4450</v>
      </c>
      <c r="AX353" s="110" t="s">
        <v>4450</v>
      </c>
      <c r="AY353" s="110" t="s">
        <v>4450</v>
      </c>
      <c r="AZ353" s="8" t="s">
        <v>4450</v>
      </c>
      <c r="BA353" s="8" t="s">
        <v>4450</v>
      </c>
      <c r="BB353" s="8" t="s">
        <v>4450</v>
      </c>
      <c r="BC353" s="8" t="s">
        <v>4450</v>
      </c>
      <c r="BD353" s="8" t="s">
        <v>4450</v>
      </c>
      <c r="BE353" s="8">
        <v>4.1999999999999996E-2</v>
      </c>
      <c r="BF353" s="8" t="s">
        <v>4450</v>
      </c>
      <c r="BG353" s="8" t="s">
        <v>4450</v>
      </c>
      <c r="BJ353" s="8">
        <v>0.6</v>
      </c>
      <c r="BK353" s="8">
        <v>0.7</v>
      </c>
      <c r="BL353" s="8">
        <v>1</v>
      </c>
      <c r="BM353" s="8">
        <v>4.1999999999999996E-2</v>
      </c>
      <c r="BN353" s="23">
        <f t="shared" si="337"/>
        <v>0.6</v>
      </c>
      <c r="BO353" s="23">
        <f t="shared" ref="BO353:BQ353" si="362">BK353*BN353</f>
        <v>0.42</v>
      </c>
      <c r="BP353" s="23">
        <f t="shared" si="362"/>
        <v>0.42</v>
      </c>
      <c r="BQ353" s="23">
        <f t="shared" si="362"/>
        <v>1.7639999999999996E-2</v>
      </c>
    </row>
    <row r="354" spans="1:69" ht="20" x14ac:dyDescent="0.35">
      <c r="A354" s="102" t="s">
        <v>21</v>
      </c>
      <c r="B354" s="86">
        <v>27</v>
      </c>
      <c r="C354" s="86" t="s">
        <v>4867</v>
      </c>
      <c r="D354" s="2" t="s">
        <v>2163</v>
      </c>
      <c r="E354" s="2" t="s">
        <v>2169</v>
      </c>
      <c r="F354" s="247"/>
      <c r="G354" s="71" t="s">
        <v>2181</v>
      </c>
      <c r="H354" s="71" t="s">
        <v>2259</v>
      </c>
      <c r="I354" s="71" t="s">
        <v>2260</v>
      </c>
      <c r="J354" s="71">
        <v>0.9</v>
      </c>
      <c r="K354" s="71">
        <v>15</v>
      </c>
      <c r="L354" s="101">
        <v>0</v>
      </c>
      <c r="M354" s="101">
        <v>0</v>
      </c>
      <c r="N354" s="120" t="str">
        <f t="shared" si="335"/>
        <v/>
      </c>
      <c r="O354" s="120">
        <f t="shared" si="336"/>
        <v>0</v>
      </c>
      <c r="P354" s="71" t="s">
        <v>2261</v>
      </c>
      <c r="Q354" s="71" t="s">
        <v>2252</v>
      </c>
      <c r="R354" s="71"/>
      <c r="S354" s="71"/>
      <c r="T354" s="71"/>
      <c r="U354" s="71"/>
      <c r="V354" s="71"/>
      <c r="W354" s="101">
        <v>0</v>
      </c>
      <c r="X354" s="101">
        <v>0</v>
      </c>
      <c r="Y354" s="101">
        <v>0</v>
      </c>
      <c r="Z354" s="101">
        <v>15</v>
      </c>
      <c r="AA354" s="101">
        <v>0</v>
      </c>
      <c r="AB354" s="101">
        <v>0</v>
      </c>
      <c r="AC354" s="101">
        <v>0</v>
      </c>
      <c r="AD354" s="101">
        <v>15</v>
      </c>
      <c r="AE354" s="101">
        <v>0</v>
      </c>
      <c r="AF354" s="101"/>
      <c r="AG354" s="101"/>
      <c r="AH354" s="101"/>
      <c r="AI354" s="109">
        <v>0</v>
      </c>
      <c r="AJ354" s="109" t="s">
        <v>4450</v>
      </c>
      <c r="AK354" s="109" t="s">
        <v>4450</v>
      </c>
      <c r="AL354" s="109" t="s">
        <v>4450</v>
      </c>
      <c r="AM354" s="9" t="s">
        <v>4121</v>
      </c>
      <c r="AN354" s="9"/>
      <c r="AO354" s="9"/>
      <c r="AP354" s="9"/>
      <c r="AQ354" s="2" t="s">
        <v>4450</v>
      </c>
      <c r="AR354" s="110" t="s">
        <v>4450</v>
      </c>
      <c r="AS354" s="110" t="s">
        <v>4450</v>
      </c>
      <c r="AT354" s="110" t="s">
        <v>4450</v>
      </c>
      <c r="AU354" s="110" t="s">
        <v>4450</v>
      </c>
      <c r="AV354" s="110">
        <v>0</v>
      </c>
      <c r="AW354" s="110" t="s">
        <v>4450</v>
      </c>
      <c r="AX354" s="110" t="s">
        <v>4450</v>
      </c>
      <c r="AY354" s="110" t="s">
        <v>4450</v>
      </c>
      <c r="AZ354" s="8" t="s">
        <v>4450</v>
      </c>
      <c r="BA354" s="8" t="s">
        <v>4450</v>
      </c>
      <c r="BB354" s="8" t="s">
        <v>4450</v>
      </c>
      <c r="BC354" s="8" t="s">
        <v>4450</v>
      </c>
      <c r="BD354" s="8" t="s">
        <v>4450</v>
      </c>
      <c r="BE354" s="8" t="s">
        <v>4450</v>
      </c>
      <c r="BF354" s="8" t="s">
        <v>4450</v>
      </c>
      <c r="BG354" s="8">
        <v>0.378</v>
      </c>
      <c r="BJ354" s="8">
        <v>0.6</v>
      </c>
      <c r="BK354" s="8">
        <v>0.7</v>
      </c>
      <c r="BL354" s="8">
        <v>1</v>
      </c>
      <c r="BM354" s="8">
        <v>0.378</v>
      </c>
      <c r="BN354" s="23">
        <f t="shared" si="337"/>
        <v>0.6</v>
      </c>
      <c r="BO354" s="23">
        <f t="shared" ref="BO354:BQ354" si="363">BK354*BN354</f>
        <v>0.42</v>
      </c>
      <c r="BP354" s="23">
        <f t="shared" si="363"/>
        <v>0.42</v>
      </c>
      <c r="BQ354" s="23">
        <f t="shared" si="363"/>
        <v>0.15875999999999998</v>
      </c>
    </row>
    <row r="355" spans="1:69" ht="20" x14ac:dyDescent="0.35">
      <c r="A355" s="102" t="s">
        <v>21</v>
      </c>
      <c r="B355" s="86">
        <v>28</v>
      </c>
      <c r="C355" s="86" t="s">
        <v>4868</v>
      </c>
      <c r="D355" s="2" t="s">
        <v>2163</v>
      </c>
      <c r="E355" s="2" t="s">
        <v>2169</v>
      </c>
      <c r="F355" s="247"/>
      <c r="G355" s="71" t="s">
        <v>2183</v>
      </c>
      <c r="H355" s="71" t="s">
        <v>2262</v>
      </c>
      <c r="I355" s="71" t="s">
        <v>2263</v>
      </c>
      <c r="J355" s="71">
        <v>0.1</v>
      </c>
      <c r="K355" s="71">
        <v>1</v>
      </c>
      <c r="L355" s="101">
        <v>0.25</v>
      </c>
      <c r="M355" s="101">
        <v>0.25</v>
      </c>
      <c r="N355" s="120">
        <f t="shared" si="335"/>
        <v>1</v>
      </c>
      <c r="O355" s="120">
        <f t="shared" si="336"/>
        <v>0.25</v>
      </c>
      <c r="P355" s="71" t="s">
        <v>2255</v>
      </c>
      <c r="Q355" s="71" t="s">
        <v>2264</v>
      </c>
      <c r="R355" s="71"/>
      <c r="S355" s="71"/>
      <c r="T355" s="71"/>
      <c r="U355" s="71"/>
      <c r="V355" s="71"/>
      <c r="W355" s="101">
        <v>0.25</v>
      </c>
      <c r="X355" s="101">
        <v>0.25</v>
      </c>
      <c r="Y355" s="101">
        <v>0.25</v>
      </c>
      <c r="Z355" s="101">
        <v>0.25</v>
      </c>
      <c r="AA355" s="101">
        <v>0.25</v>
      </c>
      <c r="AB355" s="101">
        <v>0.5</v>
      </c>
      <c r="AC355" s="101">
        <v>0.75</v>
      </c>
      <c r="AD355" s="101">
        <v>1</v>
      </c>
      <c r="AE355" s="101">
        <v>0.25</v>
      </c>
      <c r="AF355" s="101"/>
      <c r="AG355" s="101"/>
      <c r="AH355" s="101"/>
      <c r="AI355" s="109">
        <v>0.25</v>
      </c>
      <c r="AJ355" s="109" t="s">
        <v>4450</v>
      </c>
      <c r="AK355" s="109" t="s">
        <v>4450</v>
      </c>
      <c r="AL355" s="109" t="s">
        <v>4450</v>
      </c>
      <c r="AM355" s="9" t="s">
        <v>4122</v>
      </c>
      <c r="AN355" s="9"/>
      <c r="AO355" s="9"/>
      <c r="AP355" s="9"/>
      <c r="AQ355" s="2">
        <v>4.1999999999999996E-2</v>
      </c>
      <c r="AR355" s="110">
        <v>1</v>
      </c>
      <c r="AS355" s="110" t="s">
        <v>4450</v>
      </c>
      <c r="AT355" s="110" t="s">
        <v>4450</v>
      </c>
      <c r="AU355" s="110" t="s">
        <v>4450</v>
      </c>
      <c r="AV355" s="110">
        <v>0.25</v>
      </c>
      <c r="AW355" s="110" t="s">
        <v>4450</v>
      </c>
      <c r="AX355" s="110" t="s">
        <v>4450</v>
      </c>
      <c r="AY355" s="110" t="s">
        <v>4450</v>
      </c>
      <c r="AZ355" s="8">
        <v>4.1999999999999996E-2</v>
      </c>
      <c r="BA355" s="8" t="s">
        <v>4450</v>
      </c>
      <c r="BB355" s="8" t="s">
        <v>4450</v>
      </c>
      <c r="BC355" s="8" t="s">
        <v>4450</v>
      </c>
      <c r="BD355" s="8">
        <v>4.1999999999999996E-2</v>
      </c>
      <c r="BE355" s="8">
        <v>4.1999999999999996E-2</v>
      </c>
      <c r="BF355" s="8">
        <v>4.1999999999999996E-2</v>
      </c>
      <c r="BG355" s="8">
        <v>4.1999999999999996E-2</v>
      </c>
      <c r="BJ355" s="8">
        <v>0.6</v>
      </c>
      <c r="BK355" s="8">
        <v>0.7</v>
      </c>
      <c r="BL355" s="8">
        <v>1</v>
      </c>
      <c r="BM355" s="8">
        <v>4.1999999999999996E-2</v>
      </c>
      <c r="BN355" s="23">
        <f t="shared" si="337"/>
        <v>0.6</v>
      </c>
      <c r="BO355" s="23">
        <f t="shared" ref="BO355:BQ355" si="364">BK355*BN355</f>
        <v>0.42</v>
      </c>
      <c r="BP355" s="23">
        <f t="shared" si="364"/>
        <v>0.42</v>
      </c>
      <c r="BQ355" s="23">
        <f t="shared" si="364"/>
        <v>1.7639999999999996E-2</v>
      </c>
    </row>
    <row r="356" spans="1:69" ht="20" x14ac:dyDescent="0.35">
      <c r="A356" s="102" t="s">
        <v>21</v>
      </c>
      <c r="B356" s="86">
        <v>29</v>
      </c>
      <c r="C356" s="86" t="s">
        <v>4869</v>
      </c>
      <c r="D356" s="2" t="s">
        <v>2163</v>
      </c>
      <c r="E356" s="2" t="s">
        <v>2169</v>
      </c>
      <c r="F356" s="247"/>
      <c r="G356" s="71" t="s">
        <v>2183</v>
      </c>
      <c r="H356" s="71" t="s">
        <v>2265</v>
      </c>
      <c r="I356" s="71" t="s">
        <v>2266</v>
      </c>
      <c r="J356" s="71">
        <v>0.1</v>
      </c>
      <c r="K356" s="71">
        <v>1</v>
      </c>
      <c r="L356" s="101">
        <v>0</v>
      </c>
      <c r="M356" s="101">
        <v>0</v>
      </c>
      <c r="N356" s="120" t="str">
        <f t="shared" si="335"/>
        <v/>
      </c>
      <c r="O356" s="120">
        <f t="shared" si="336"/>
        <v>0</v>
      </c>
      <c r="P356" s="71" t="s">
        <v>2255</v>
      </c>
      <c r="Q356" s="71" t="s">
        <v>2264</v>
      </c>
      <c r="R356" s="71"/>
      <c r="S356" s="71"/>
      <c r="T356" s="71"/>
      <c r="U356" s="71"/>
      <c r="V356" s="71"/>
      <c r="W356" s="101">
        <v>0</v>
      </c>
      <c r="X356" s="101">
        <v>0</v>
      </c>
      <c r="Y356" s="101">
        <v>0</v>
      </c>
      <c r="Z356" s="101">
        <v>1</v>
      </c>
      <c r="AA356" s="101">
        <v>0</v>
      </c>
      <c r="AB356" s="101">
        <v>0</v>
      </c>
      <c r="AC356" s="101">
        <v>0</v>
      </c>
      <c r="AD356" s="101">
        <v>1</v>
      </c>
      <c r="AE356" s="101">
        <v>0</v>
      </c>
      <c r="AF356" s="101"/>
      <c r="AG356" s="101"/>
      <c r="AH356" s="101"/>
      <c r="AI356" s="109">
        <v>0</v>
      </c>
      <c r="AJ356" s="109" t="s">
        <v>4450</v>
      </c>
      <c r="AK356" s="109" t="s">
        <v>4450</v>
      </c>
      <c r="AL356" s="109" t="s">
        <v>4450</v>
      </c>
      <c r="AM356" s="9" t="s">
        <v>4121</v>
      </c>
      <c r="AN356" s="9"/>
      <c r="AO356" s="9"/>
      <c r="AP356" s="9"/>
      <c r="AQ356" s="2" t="s">
        <v>4450</v>
      </c>
      <c r="AR356" s="110" t="s">
        <v>4450</v>
      </c>
      <c r="AS356" s="110" t="s">
        <v>4450</v>
      </c>
      <c r="AT356" s="110" t="s">
        <v>4450</v>
      </c>
      <c r="AU356" s="110" t="s">
        <v>4450</v>
      </c>
      <c r="AV356" s="110">
        <v>0</v>
      </c>
      <c r="AW356" s="110" t="s">
        <v>4450</v>
      </c>
      <c r="AX356" s="110" t="s">
        <v>4450</v>
      </c>
      <c r="AY356" s="110" t="s">
        <v>4450</v>
      </c>
      <c r="AZ356" s="8" t="s">
        <v>4450</v>
      </c>
      <c r="BA356" s="8" t="s">
        <v>4450</v>
      </c>
      <c r="BB356" s="8" t="s">
        <v>4450</v>
      </c>
      <c r="BC356" s="8" t="s">
        <v>4450</v>
      </c>
      <c r="BD356" s="8" t="s">
        <v>4450</v>
      </c>
      <c r="BE356" s="8" t="s">
        <v>4450</v>
      </c>
      <c r="BF356" s="8" t="s">
        <v>4450</v>
      </c>
      <c r="BG356" s="8">
        <v>4.1999999999999996E-2</v>
      </c>
      <c r="BJ356" s="8">
        <v>0.6</v>
      </c>
      <c r="BK356" s="8">
        <v>0.7</v>
      </c>
      <c r="BL356" s="8">
        <v>1</v>
      </c>
      <c r="BM356" s="8">
        <v>4.1999999999999996E-2</v>
      </c>
      <c r="BN356" s="23">
        <f t="shared" si="337"/>
        <v>0.6</v>
      </c>
      <c r="BO356" s="23">
        <f t="shared" ref="BO356:BQ356" si="365">BK356*BN356</f>
        <v>0.42</v>
      </c>
      <c r="BP356" s="23">
        <f t="shared" si="365"/>
        <v>0.42</v>
      </c>
      <c r="BQ356" s="23">
        <f t="shared" si="365"/>
        <v>1.7639999999999996E-2</v>
      </c>
    </row>
    <row r="357" spans="1:69" ht="20" x14ac:dyDescent="0.35">
      <c r="A357" s="102" t="s">
        <v>21</v>
      </c>
      <c r="B357" s="86">
        <v>30</v>
      </c>
      <c r="C357" s="86" t="s">
        <v>4870</v>
      </c>
      <c r="D357" s="2" t="s">
        <v>2163</v>
      </c>
      <c r="E357" s="2" t="s">
        <v>2169</v>
      </c>
      <c r="F357" s="247"/>
      <c r="G357" s="71" t="s">
        <v>2183</v>
      </c>
      <c r="H357" s="71" t="s">
        <v>2267</v>
      </c>
      <c r="I357" s="71" t="s">
        <v>2268</v>
      </c>
      <c r="J357" s="71">
        <v>0.2</v>
      </c>
      <c r="K357" s="71">
        <v>1</v>
      </c>
      <c r="L357" s="101">
        <v>0</v>
      </c>
      <c r="M357" s="101">
        <v>0</v>
      </c>
      <c r="N357" s="120" t="str">
        <f t="shared" si="335"/>
        <v/>
      </c>
      <c r="O357" s="120">
        <f t="shared" si="336"/>
        <v>0</v>
      </c>
      <c r="P357" s="71" t="s">
        <v>2269</v>
      </c>
      <c r="Q357" s="71" t="s">
        <v>2264</v>
      </c>
      <c r="R357" s="71"/>
      <c r="S357" s="71"/>
      <c r="T357" s="71"/>
      <c r="U357" s="71"/>
      <c r="V357" s="71"/>
      <c r="W357" s="101">
        <v>0</v>
      </c>
      <c r="X357" s="101">
        <v>0.5</v>
      </c>
      <c r="Y357" s="101">
        <v>0</v>
      </c>
      <c r="Z357" s="101">
        <v>0.5</v>
      </c>
      <c r="AA357" s="101">
        <v>0</v>
      </c>
      <c r="AB357" s="101">
        <v>0.5</v>
      </c>
      <c r="AC357" s="101">
        <v>0.5</v>
      </c>
      <c r="AD357" s="101">
        <v>1</v>
      </c>
      <c r="AE357" s="101">
        <v>0</v>
      </c>
      <c r="AF357" s="101"/>
      <c r="AG357" s="101"/>
      <c r="AH357" s="101"/>
      <c r="AI357" s="109">
        <v>0</v>
      </c>
      <c r="AJ357" s="109" t="s">
        <v>4450</v>
      </c>
      <c r="AK357" s="109" t="s">
        <v>4450</v>
      </c>
      <c r="AL357" s="109" t="s">
        <v>4450</v>
      </c>
      <c r="AM357" s="9" t="s">
        <v>4121</v>
      </c>
      <c r="AN357" s="9"/>
      <c r="AO357" s="9"/>
      <c r="AP357" s="9"/>
      <c r="AQ357" s="2" t="s">
        <v>4450</v>
      </c>
      <c r="AR357" s="110" t="s">
        <v>4450</v>
      </c>
      <c r="AS357" s="110" t="s">
        <v>4450</v>
      </c>
      <c r="AT357" s="110" t="s">
        <v>4450</v>
      </c>
      <c r="AU357" s="110" t="s">
        <v>4450</v>
      </c>
      <c r="AV357" s="110">
        <v>0</v>
      </c>
      <c r="AW357" s="110" t="s">
        <v>4450</v>
      </c>
      <c r="AX357" s="110" t="s">
        <v>4450</v>
      </c>
      <c r="AY357" s="110" t="s">
        <v>4450</v>
      </c>
      <c r="AZ357" s="8" t="s">
        <v>4450</v>
      </c>
      <c r="BA357" s="8" t="s">
        <v>4450</v>
      </c>
      <c r="BB357" s="8" t="s">
        <v>4450</v>
      </c>
      <c r="BC357" s="8" t="s">
        <v>4450</v>
      </c>
      <c r="BD357" s="8" t="s">
        <v>4450</v>
      </c>
      <c r="BE357" s="8">
        <v>8.3999999999999991E-2</v>
      </c>
      <c r="BF357" s="8" t="s">
        <v>4450</v>
      </c>
      <c r="BG357" s="8">
        <v>8.3999999999999991E-2</v>
      </c>
      <c r="BJ357" s="8">
        <v>0.6</v>
      </c>
      <c r="BK357" s="8">
        <v>0.7</v>
      </c>
      <c r="BL357" s="8">
        <v>1</v>
      </c>
      <c r="BM357" s="8">
        <v>8.3999999999999991E-2</v>
      </c>
      <c r="BN357" s="23">
        <f t="shared" si="337"/>
        <v>0.6</v>
      </c>
      <c r="BO357" s="23">
        <f t="shared" ref="BO357:BQ357" si="366">BK357*BN357</f>
        <v>0.42</v>
      </c>
      <c r="BP357" s="23">
        <f t="shared" si="366"/>
        <v>0.42</v>
      </c>
      <c r="BQ357" s="23">
        <f t="shared" si="366"/>
        <v>3.5279999999999992E-2</v>
      </c>
    </row>
    <row r="358" spans="1:69" ht="20" x14ac:dyDescent="0.35">
      <c r="A358" s="102" t="s">
        <v>21</v>
      </c>
      <c r="B358" s="86">
        <v>31</v>
      </c>
      <c r="C358" s="86" t="s">
        <v>4871</v>
      </c>
      <c r="D358" s="2" t="s">
        <v>2163</v>
      </c>
      <c r="E358" s="2" t="s">
        <v>2169</v>
      </c>
      <c r="F358" s="247"/>
      <c r="G358" s="71" t="s">
        <v>2183</v>
      </c>
      <c r="H358" s="71" t="s">
        <v>2270</v>
      </c>
      <c r="I358" s="71" t="s">
        <v>2271</v>
      </c>
      <c r="J358" s="71">
        <v>0.1</v>
      </c>
      <c r="K358" s="71">
        <v>1</v>
      </c>
      <c r="L358" s="101">
        <v>0</v>
      </c>
      <c r="M358" s="101">
        <v>0</v>
      </c>
      <c r="N358" s="120" t="str">
        <f t="shared" si="335"/>
        <v/>
      </c>
      <c r="O358" s="120">
        <f t="shared" si="336"/>
        <v>0</v>
      </c>
      <c r="P358" s="71" t="s">
        <v>2272</v>
      </c>
      <c r="Q358" s="71" t="s">
        <v>2264</v>
      </c>
      <c r="R358" s="71"/>
      <c r="S358" s="71"/>
      <c r="T358" s="71"/>
      <c r="U358" s="71"/>
      <c r="V358" s="71"/>
      <c r="W358" s="101">
        <v>0</v>
      </c>
      <c r="X358" s="101">
        <v>0</v>
      </c>
      <c r="Y358" s="101">
        <v>0</v>
      </c>
      <c r="Z358" s="101">
        <v>1</v>
      </c>
      <c r="AA358" s="101">
        <v>0</v>
      </c>
      <c r="AB358" s="101">
        <v>0</v>
      </c>
      <c r="AC358" s="101">
        <v>0</v>
      </c>
      <c r="AD358" s="101">
        <v>1</v>
      </c>
      <c r="AE358" s="101">
        <v>0</v>
      </c>
      <c r="AF358" s="101"/>
      <c r="AG358" s="101"/>
      <c r="AH358" s="101"/>
      <c r="AI358" s="109">
        <v>0</v>
      </c>
      <c r="AJ358" s="109" t="s">
        <v>4450</v>
      </c>
      <c r="AK358" s="109" t="s">
        <v>4450</v>
      </c>
      <c r="AL358" s="109" t="s">
        <v>4450</v>
      </c>
      <c r="AM358" s="9" t="s">
        <v>4121</v>
      </c>
      <c r="AN358" s="9"/>
      <c r="AO358" s="9"/>
      <c r="AP358" s="9"/>
      <c r="AQ358" s="2" t="s">
        <v>4450</v>
      </c>
      <c r="AR358" s="110" t="s">
        <v>4450</v>
      </c>
      <c r="AS358" s="110" t="s">
        <v>4450</v>
      </c>
      <c r="AT358" s="110" t="s">
        <v>4450</v>
      </c>
      <c r="AU358" s="110" t="s">
        <v>4450</v>
      </c>
      <c r="AV358" s="110">
        <v>0</v>
      </c>
      <c r="AW358" s="110" t="s">
        <v>4450</v>
      </c>
      <c r="AX358" s="110" t="s">
        <v>4450</v>
      </c>
      <c r="AY358" s="110" t="s">
        <v>4450</v>
      </c>
      <c r="AZ358" s="8" t="s">
        <v>4450</v>
      </c>
      <c r="BA358" s="8" t="s">
        <v>4450</v>
      </c>
      <c r="BB358" s="8" t="s">
        <v>4450</v>
      </c>
      <c r="BC358" s="8" t="s">
        <v>4450</v>
      </c>
      <c r="BD358" s="8" t="s">
        <v>4450</v>
      </c>
      <c r="BE358" s="8" t="s">
        <v>4450</v>
      </c>
      <c r="BF358" s="8" t="s">
        <v>4450</v>
      </c>
      <c r="BG358" s="8">
        <v>4.1999999999999996E-2</v>
      </c>
      <c r="BJ358" s="8">
        <v>0.6</v>
      </c>
      <c r="BK358" s="8">
        <v>0.7</v>
      </c>
      <c r="BL358" s="8">
        <v>1</v>
      </c>
      <c r="BM358" s="8">
        <v>4.1999999999999996E-2</v>
      </c>
      <c r="BN358" s="23">
        <f t="shared" si="337"/>
        <v>0.6</v>
      </c>
      <c r="BO358" s="23">
        <f t="shared" ref="BO358:BQ358" si="367">BK358*BN358</f>
        <v>0.42</v>
      </c>
      <c r="BP358" s="23">
        <f t="shared" si="367"/>
        <v>0.42</v>
      </c>
      <c r="BQ358" s="23">
        <f t="shared" si="367"/>
        <v>1.7639999999999996E-2</v>
      </c>
    </row>
    <row r="359" spans="1:69" ht="30" x14ac:dyDescent="0.35">
      <c r="A359" s="102" t="s">
        <v>21</v>
      </c>
      <c r="B359" s="86">
        <v>32</v>
      </c>
      <c r="C359" s="86" t="s">
        <v>4872</v>
      </c>
      <c r="D359" s="2" t="s">
        <v>2163</v>
      </c>
      <c r="E359" s="2" t="s">
        <v>2169</v>
      </c>
      <c r="F359" s="247"/>
      <c r="G359" s="71" t="s">
        <v>2183</v>
      </c>
      <c r="H359" s="71" t="s">
        <v>2273</v>
      </c>
      <c r="I359" s="71" t="s">
        <v>2274</v>
      </c>
      <c r="J359" s="71">
        <v>0.1</v>
      </c>
      <c r="K359" s="71">
        <v>1</v>
      </c>
      <c r="L359" s="101">
        <v>0</v>
      </c>
      <c r="M359" s="101">
        <v>0</v>
      </c>
      <c r="N359" s="120" t="str">
        <f t="shared" si="335"/>
        <v/>
      </c>
      <c r="O359" s="120">
        <f t="shared" si="336"/>
        <v>0</v>
      </c>
      <c r="P359" s="71" t="s">
        <v>2275</v>
      </c>
      <c r="Q359" s="71" t="s">
        <v>2264</v>
      </c>
      <c r="R359" s="71"/>
      <c r="S359" s="71"/>
      <c r="T359" s="71"/>
      <c r="U359" s="71"/>
      <c r="V359" s="71"/>
      <c r="W359" s="101">
        <v>0</v>
      </c>
      <c r="X359" s="101">
        <v>0.5</v>
      </c>
      <c r="Y359" s="101">
        <v>0</v>
      </c>
      <c r="Z359" s="101">
        <v>0.5</v>
      </c>
      <c r="AA359" s="101">
        <v>0</v>
      </c>
      <c r="AB359" s="101">
        <v>0.5</v>
      </c>
      <c r="AC359" s="101">
        <v>0.5</v>
      </c>
      <c r="AD359" s="101">
        <v>1</v>
      </c>
      <c r="AE359" s="101">
        <v>0</v>
      </c>
      <c r="AF359" s="101"/>
      <c r="AG359" s="101"/>
      <c r="AH359" s="101"/>
      <c r="AI359" s="109">
        <v>0</v>
      </c>
      <c r="AJ359" s="109" t="s">
        <v>4450</v>
      </c>
      <c r="AK359" s="109" t="s">
        <v>4450</v>
      </c>
      <c r="AL359" s="109" t="s">
        <v>4450</v>
      </c>
      <c r="AM359" s="9" t="s">
        <v>4121</v>
      </c>
      <c r="AN359" s="9"/>
      <c r="AO359" s="9"/>
      <c r="AP359" s="9"/>
      <c r="AQ359" s="2" t="s">
        <v>4450</v>
      </c>
      <c r="AR359" s="110" t="s">
        <v>4450</v>
      </c>
      <c r="AS359" s="110" t="s">
        <v>4450</v>
      </c>
      <c r="AT359" s="110" t="s">
        <v>4450</v>
      </c>
      <c r="AU359" s="110" t="s">
        <v>4450</v>
      </c>
      <c r="AV359" s="110">
        <v>0</v>
      </c>
      <c r="AW359" s="110" t="s">
        <v>4450</v>
      </c>
      <c r="AX359" s="110" t="s">
        <v>4450</v>
      </c>
      <c r="AY359" s="110" t="s">
        <v>4450</v>
      </c>
      <c r="AZ359" s="8" t="s">
        <v>4450</v>
      </c>
      <c r="BA359" s="8" t="s">
        <v>4450</v>
      </c>
      <c r="BB359" s="8" t="s">
        <v>4450</v>
      </c>
      <c r="BC359" s="8" t="s">
        <v>4450</v>
      </c>
      <c r="BD359" s="8" t="s">
        <v>4450</v>
      </c>
      <c r="BE359" s="8">
        <v>4.1999999999999996E-2</v>
      </c>
      <c r="BF359" s="8" t="s">
        <v>4450</v>
      </c>
      <c r="BG359" s="8">
        <v>4.1999999999999996E-2</v>
      </c>
      <c r="BJ359" s="8">
        <v>0.6</v>
      </c>
      <c r="BK359" s="8">
        <v>0.7</v>
      </c>
      <c r="BL359" s="8">
        <v>1</v>
      </c>
      <c r="BM359" s="8">
        <v>4.1999999999999996E-2</v>
      </c>
      <c r="BN359" s="23">
        <f t="shared" si="337"/>
        <v>0.6</v>
      </c>
      <c r="BO359" s="23">
        <f t="shared" ref="BO359:BQ359" si="368">BK359*BN359</f>
        <v>0.42</v>
      </c>
      <c r="BP359" s="23">
        <f t="shared" si="368"/>
        <v>0.42</v>
      </c>
      <c r="BQ359" s="23">
        <f t="shared" si="368"/>
        <v>1.7639999999999996E-2</v>
      </c>
    </row>
    <row r="360" spans="1:69" ht="20" x14ac:dyDescent="0.35">
      <c r="A360" s="102" t="s">
        <v>21</v>
      </c>
      <c r="B360" s="86">
        <v>33</v>
      </c>
      <c r="C360" s="86" t="s">
        <v>4873</v>
      </c>
      <c r="D360" s="2" t="s">
        <v>2163</v>
      </c>
      <c r="E360" s="2" t="s">
        <v>2169</v>
      </c>
      <c r="F360" s="247"/>
      <c r="G360" s="71" t="s">
        <v>2183</v>
      </c>
      <c r="H360" s="71" t="s">
        <v>2276</v>
      </c>
      <c r="I360" s="71" t="s">
        <v>2277</v>
      </c>
      <c r="J360" s="71">
        <v>0.1</v>
      </c>
      <c r="K360" s="71">
        <v>1</v>
      </c>
      <c r="L360" s="101">
        <v>0</v>
      </c>
      <c r="M360" s="101">
        <v>0</v>
      </c>
      <c r="N360" s="120" t="str">
        <f t="shared" si="335"/>
        <v/>
      </c>
      <c r="O360" s="120">
        <f t="shared" si="336"/>
        <v>0</v>
      </c>
      <c r="P360" s="71" t="s">
        <v>2275</v>
      </c>
      <c r="Q360" s="71" t="s">
        <v>2264</v>
      </c>
      <c r="R360" s="71"/>
      <c r="S360" s="71"/>
      <c r="T360" s="71"/>
      <c r="U360" s="71"/>
      <c r="V360" s="71"/>
      <c r="W360" s="101">
        <v>0</v>
      </c>
      <c r="X360" s="101">
        <v>0.5</v>
      </c>
      <c r="Y360" s="101">
        <v>0</v>
      </c>
      <c r="Z360" s="101">
        <v>0.5</v>
      </c>
      <c r="AA360" s="101">
        <v>0</v>
      </c>
      <c r="AB360" s="101">
        <v>0.5</v>
      </c>
      <c r="AC360" s="101">
        <v>0.5</v>
      </c>
      <c r="AD360" s="101">
        <v>1</v>
      </c>
      <c r="AE360" s="101">
        <v>0</v>
      </c>
      <c r="AF360" s="101"/>
      <c r="AG360" s="101"/>
      <c r="AH360" s="101"/>
      <c r="AI360" s="109">
        <v>0</v>
      </c>
      <c r="AJ360" s="109" t="s">
        <v>4450</v>
      </c>
      <c r="AK360" s="109" t="s">
        <v>4450</v>
      </c>
      <c r="AL360" s="109" t="s">
        <v>4450</v>
      </c>
      <c r="AM360" s="9" t="s">
        <v>4121</v>
      </c>
      <c r="AN360" s="9"/>
      <c r="AO360" s="9"/>
      <c r="AP360" s="9"/>
      <c r="AQ360" s="2" t="s">
        <v>4450</v>
      </c>
      <c r="AR360" s="110" t="s">
        <v>4450</v>
      </c>
      <c r="AS360" s="110" t="s">
        <v>4450</v>
      </c>
      <c r="AT360" s="110" t="s">
        <v>4450</v>
      </c>
      <c r="AU360" s="110" t="s">
        <v>4450</v>
      </c>
      <c r="AV360" s="110">
        <v>0</v>
      </c>
      <c r="AW360" s="110" t="s">
        <v>4450</v>
      </c>
      <c r="AX360" s="110" t="s">
        <v>4450</v>
      </c>
      <c r="AY360" s="110" t="s">
        <v>4450</v>
      </c>
      <c r="AZ360" s="8" t="s">
        <v>4450</v>
      </c>
      <c r="BA360" s="8" t="s">
        <v>4450</v>
      </c>
      <c r="BB360" s="8" t="s">
        <v>4450</v>
      </c>
      <c r="BC360" s="8" t="s">
        <v>4450</v>
      </c>
      <c r="BD360" s="8" t="s">
        <v>4450</v>
      </c>
      <c r="BE360" s="8">
        <v>4.1999999999999996E-2</v>
      </c>
      <c r="BF360" s="8" t="s">
        <v>4450</v>
      </c>
      <c r="BG360" s="8">
        <v>4.1999999999999996E-2</v>
      </c>
      <c r="BJ360" s="8">
        <v>0.6</v>
      </c>
      <c r="BK360" s="8">
        <v>0.7</v>
      </c>
      <c r="BL360" s="8">
        <v>1</v>
      </c>
      <c r="BM360" s="8">
        <v>4.1999999999999996E-2</v>
      </c>
      <c r="BN360" s="23">
        <f t="shared" si="337"/>
        <v>0.6</v>
      </c>
      <c r="BO360" s="23">
        <f t="shared" ref="BO360:BQ360" si="369">BK360*BN360</f>
        <v>0.42</v>
      </c>
      <c r="BP360" s="23">
        <f t="shared" si="369"/>
        <v>0.42</v>
      </c>
      <c r="BQ360" s="23">
        <f t="shared" si="369"/>
        <v>1.7639999999999996E-2</v>
      </c>
    </row>
    <row r="361" spans="1:69" ht="20" x14ac:dyDescent="0.35">
      <c r="A361" s="102" t="s">
        <v>21</v>
      </c>
      <c r="B361" s="86">
        <v>34</v>
      </c>
      <c r="C361" s="86" t="s">
        <v>4874</v>
      </c>
      <c r="D361" s="2" t="s">
        <v>2163</v>
      </c>
      <c r="E361" s="2" t="s">
        <v>2169</v>
      </c>
      <c r="F361" s="247"/>
      <c r="G361" s="71" t="s">
        <v>2183</v>
      </c>
      <c r="H361" s="71" t="s">
        <v>2278</v>
      </c>
      <c r="I361" s="71" t="s">
        <v>2279</v>
      </c>
      <c r="J361" s="71">
        <v>0.1</v>
      </c>
      <c r="K361" s="71">
        <v>1</v>
      </c>
      <c r="L361" s="101">
        <v>0</v>
      </c>
      <c r="M361" s="101">
        <v>0</v>
      </c>
      <c r="N361" s="120" t="str">
        <f t="shared" si="335"/>
        <v/>
      </c>
      <c r="O361" s="120">
        <f t="shared" si="336"/>
        <v>0</v>
      </c>
      <c r="P361" s="71" t="s">
        <v>2275</v>
      </c>
      <c r="Q361" s="71" t="s">
        <v>2264</v>
      </c>
      <c r="R361" s="71"/>
      <c r="S361" s="71"/>
      <c r="T361" s="71"/>
      <c r="U361" s="71"/>
      <c r="V361" s="71"/>
      <c r="W361" s="101">
        <v>0</v>
      </c>
      <c r="X361" s="101">
        <v>1</v>
      </c>
      <c r="Y361" s="101">
        <v>0</v>
      </c>
      <c r="Z361" s="101">
        <v>0</v>
      </c>
      <c r="AA361" s="101">
        <v>0</v>
      </c>
      <c r="AB361" s="101">
        <v>1</v>
      </c>
      <c r="AC361" s="101">
        <v>1</v>
      </c>
      <c r="AD361" s="101">
        <v>1</v>
      </c>
      <c r="AE361" s="101">
        <v>0</v>
      </c>
      <c r="AF361" s="101"/>
      <c r="AG361" s="101"/>
      <c r="AH361" s="101"/>
      <c r="AI361" s="109">
        <v>0</v>
      </c>
      <c r="AJ361" s="109" t="s">
        <v>4450</v>
      </c>
      <c r="AK361" s="109" t="s">
        <v>4450</v>
      </c>
      <c r="AL361" s="109" t="s">
        <v>4450</v>
      </c>
      <c r="AM361" s="9" t="s">
        <v>4121</v>
      </c>
      <c r="AN361" s="9"/>
      <c r="AO361" s="9"/>
      <c r="AP361" s="9"/>
      <c r="AQ361" s="2" t="s">
        <v>4450</v>
      </c>
      <c r="AR361" s="110" t="s">
        <v>4450</v>
      </c>
      <c r="AS361" s="110" t="s">
        <v>4450</v>
      </c>
      <c r="AT361" s="110" t="s">
        <v>4450</v>
      </c>
      <c r="AU361" s="110" t="s">
        <v>4450</v>
      </c>
      <c r="AV361" s="110">
        <v>0</v>
      </c>
      <c r="AW361" s="110" t="s">
        <v>4450</v>
      </c>
      <c r="AX361" s="110" t="s">
        <v>4450</v>
      </c>
      <c r="AY361" s="110" t="s">
        <v>4450</v>
      </c>
      <c r="AZ361" s="8" t="s">
        <v>4450</v>
      </c>
      <c r="BA361" s="8" t="s">
        <v>4450</v>
      </c>
      <c r="BB361" s="8" t="s">
        <v>4450</v>
      </c>
      <c r="BC361" s="8" t="s">
        <v>4450</v>
      </c>
      <c r="BD361" s="8" t="s">
        <v>4450</v>
      </c>
      <c r="BE361" s="8">
        <v>4.1999999999999996E-2</v>
      </c>
      <c r="BF361" s="8" t="s">
        <v>4450</v>
      </c>
      <c r="BG361" s="8" t="s">
        <v>4450</v>
      </c>
      <c r="BJ361" s="8">
        <v>0.6</v>
      </c>
      <c r="BK361" s="8">
        <v>0.7</v>
      </c>
      <c r="BL361" s="8">
        <v>1</v>
      </c>
      <c r="BM361" s="8">
        <v>4.1999999999999996E-2</v>
      </c>
      <c r="BN361" s="23">
        <f t="shared" si="337"/>
        <v>0.6</v>
      </c>
      <c r="BO361" s="23">
        <f t="shared" ref="BO361:BQ361" si="370">BK361*BN361</f>
        <v>0.42</v>
      </c>
      <c r="BP361" s="23">
        <f t="shared" si="370"/>
        <v>0.42</v>
      </c>
      <c r="BQ361" s="23">
        <f t="shared" si="370"/>
        <v>1.7639999999999996E-2</v>
      </c>
    </row>
    <row r="362" spans="1:69" ht="40" x14ac:dyDescent="0.35">
      <c r="A362" s="102" t="s">
        <v>21</v>
      </c>
      <c r="B362" s="86">
        <v>35</v>
      </c>
      <c r="C362" s="86" t="s">
        <v>4875</v>
      </c>
      <c r="D362" s="2" t="s">
        <v>2163</v>
      </c>
      <c r="E362" s="2" t="s">
        <v>2169</v>
      </c>
      <c r="F362" s="247"/>
      <c r="G362" s="71" t="s">
        <v>2183</v>
      </c>
      <c r="H362" s="71" t="s">
        <v>2280</v>
      </c>
      <c r="I362" s="71" t="s">
        <v>2281</v>
      </c>
      <c r="J362" s="71">
        <v>0.2</v>
      </c>
      <c r="K362" s="71">
        <v>1</v>
      </c>
      <c r="L362" s="101">
        <v>0</v>
      </c>
      <c r="M362" s="101">
        <v>0</v>
      </c>
      <c r="N362" s="120" t="str">
        <f t="shared" si="335"/>
        <v/>
      </c>
      <c r="O362" s="120">
        <f t="shared" si="336"/>
        <v>0</v>
      </c>
      <c r="P362" s="71" t="s">
        <v>2275</v>
      </c>
      <c r="Q362" s="71" t="s">
        <v>2264</v>
      </c>
      <c r="R362" s="71"/>
      <c r="S362" s="71"/>
      <c r="T362" s="71"/>
      <c r="U362" s="71"/>
      <c r="V362" s="71"/>
      <c r="W362" s="101">
        <v>0</v>
      </c>
      <c r="X362" s="101">
        <v>0.2</v>
      </c>
      <c r="Y362" s="101">
        <v>0.4</v>
      </c>
      <c r="Z362" s="101">
        <v>0.4</v>
      </c>
      <c r="AA362" s="101">
        <v>0</v>
      </c>
      <c r="AB362" s="101">
        <v>0.2</v>
      </c>
      <c r="AC362" s="101">
        <v>0.60000000000000009</v>
      </c>
      <c r="AD362" s="101">
        <v>1</v>
      </c>
      <c r="AE362" s="101">
        <v>0</v>
      </c>
      <c r="AF362" s="101"/>
      <c r="AG362" s="101"/>
      <c r="AH362" s="101"/>
      <c r="AI362" s="109">
        <v>0</v>
      </c>
      <c r="AJ362" s="109" t="s">
        <v>4450</v>
      </c>
      <c r="AK362" s="109" t="s">
        <v>4450</v>
      </c>
      <c r="AL362" s="109" t="s">
        <v>4450</v>
      </c>
      <c r="AM362" s="9" t="s">
        <v>4121</v>
      </c>
      <c r="AN362" s="9"/>
      <c r="AO362" s="9"/>
      <c r="AP362" s="9"/>
      <c r="AQ362" s="2" t="s">
        <v>4450</v>
      </c>
      <c r="AR362" s="110" t="s">
        <v>4450</v>
      </c>
      <c r="AS362" s="110" t="s">
        <v>4450</v>
      </c>
      <c r="AT362" s="110" t="s">
        <v>4450</v>
      </c>
      <c r="AU362" s="110" t="s">
        <v>4450</v>
      </c>
      <c r="AV362" s="110">
        <v>0</v>
      </c>
      <c r="AW362" s="110" t="s">
        <v>4450</v>
      </c>
      <c r="AX362" s="110" t="s">
        <v>4450</v>
      </c>
      <c r="AY362" s="110" t="s">
        <v>4450</v>
      </c>
      <c r="AZ362" s="8" t="s">
        <v>4450</v>
      </c>
      <c r="BA362" s="8" t="s">
        <v>4450</v>
      </c>
      <c r="BB362" s="8" t="s">
        <v>4450</v>
      </c>
      <c r="BC362" s="8" t="s">
        <v>4450</v>
      </c>
      <c r="BD362" s="8" t="s">
        <v>4450</v>
      </c>
      <c r="BE362" s="8">
        <v>8.3999999999999991E-2</v>
      </c>
      <c r="BF362" s="8">
        <v>8.3999999999999991E-2</v>
      </c>
      <c r="BG362" s="8">
        <v>8.3999999999999991E-2</v>
      </c>
      <c r="BJ362" s="8">
        <v>0.6</v>
      </c>
      <c r="BK362" s="8">
        <v>0.7</v>
      </c>
      <c r="BL362" s="8">
        <v>1</v>
      </c>
      <c r="BM362" s="8">
        <v>8.3999999999999991E-2</v>
      </c>
      <c r="BN362" s="23">
        <f t="shared" si="337"/>
        <v>0.6</v>
      </c>
      <c r="BO362" s="23">
        <f t="shared" ref="BO362:BQ362" si="371">BK362*BN362</f>
        <v>0.42</v>
      </c>
      <c r="BP362" s="23">
        <f t="shared" si="371"/>
        <v>0.42</v>
      </c>
      <c r="BQ362" s="23">
        <f t="shared" si="371"/>
        <v>3.5279999999999992E-2</v>
      </c>
    </row>
    <row r="363" spans="1:69" ht="30" x14ac:dyDescent="0.35">
      <c r="A363" s="102" t="s">
        <v>21</v>
      </c>
      <c r="B363" s="86">
        <v>36</v>
      </c>
      <c r="C363" s="86" t="s">
        <v>4876</v>
      </c>
      <c r="D363" s="2" t="s">
        <v>2163</v>
      </c>
      <c r="E363" s="2" t="s">
        <v>2169</v>
      </c>
      <c r="F363" s="247"/>
      <c r="G363" s="71" t="s">
        <v>2184</v>
      </c>
      <c r="H363" s="71" t="s">
        <v>2282</v>
      </c>
      <c r="I363" s="71" t="s">
        <v>2283</v>
      </c>
      <c r="J363" s="71">
        <v>0.2</v>
      </c>
      <c r="K363" s="71">
        <v>1</v>
      </c>
      <c r="L363" s="101">
        <v>0.25</v>
      </c>
      <c r="M363" s="101">
        <v>0.25</v>
      </c>
      <c r="N363" s="120">
        <f t="shared" si="335"/>
        <v>1</v>
      </c>
      <c r="O363" s="120">
        <f t="shared" si="336"/>
        <v>0.25</v>
      </c>
      <c r="P363" s="71" t="s">
        <v>2284</v>
      </c>
      <c r="Q363" s="71" t="s">
        <v>2285</v>
      </c>
      <c r="R363" s="71"/>
      <c r="S363" s="71"/>
      <c r="T363" s="71"/>
      <c r="U363" s="71"/>
      <c r="V363" s="71"/>
      <c r="W363" s="101">
        <v>0.25</v>
      </c>
      <c r="X363" s="101">
        <v>0.25</v>
      </c>
      <c r="Y363" s="101">
        <v>0.25</v>
      </c>
      <c r="Z363" s="101">
        <v>0.25</v>
      </c>
      <c r="AA363" s="101">
        <v>0.25</v>
      </c>
      <c r="AB363" s="101">
        <v>0.5</v>
      </c>
      <c r="AC363" s="101">
        <v>0.75</v>
      </c>
      <c r="AD363" s="101">
        <v>1</v>
      </c>
      <c r="AE363" s="101">
        <v>0.25</v>
      </c>
      <c r="AF363" s="101"/>
      <c r="AG363" s="101"/>
      <c r="AH363" s="101"/>
      <c r="AI363" s="109">
        <v>0.25</v>
      </c>
      <c r="AJ363" s="109" t="s">
        <v>4450</v>
      </c>
      <c r="AK363" s="109" t="s">
        <v>4450</v>
      </c>
      <c r="AL363" s="109" t="s">
        <v>4450</v>
      </c>
      <c r="AM363" s="9" t="s">
        <v>4123</v>
      </c>
      <c r="AN363" s="9"/>
      <c r="AO363" s="9"/>
      <c r="AP363" s="9"/>
      <c r="AQ363" s="2">
        <v>8.3999999999999991E-2</v>
      </c>
      <c r="AR363" s="110">
        <v>1</v>
      </c>
      <c r="AS363" s="110" t="s">
        <v>4450</v>
      </c>
      <c r="AT363" s="110" t="s">
        <v>4450</v>
      </c>
      <c r="AU363" s="110" t="s">
        <v>4450</v>
      </c>
      <c r="AV363" s="110">
        <v>0.25</v>
      </c>
      <c r="AW363" s="110" t="s">
        <v>4450</v>
      </c>
      <c r="AX363" s="110" t="s">
        <v>4450</v>
      </c>
      <c r="AY363" s="110" t="s">
        <v>4450</v>
      </c>
      <c r="AZ363" s="8">
        <v>8.3999999999999991E-2</v>
      </c>
      <c r="BA363" s="8" t="s">
        <v>4450</v>
      </c>
      <c r="BB363" s="8" t="s">
        <v>4450</v>
      </c>
      <c r="BC363" s="8" t="s">
        <v>4450</v>
      </c>
      <c r="BD363" s="8">
        <v>8.3999999999999991E-2</v>
      </c>
      <c r="BE363" s="8">
        <v>8.3999999999999991E-2</v>
      </c>
      <c r="BF363" s="8">
        <v>8.3999999999999991E-2</v>
      </c>
      <c r="BG363" s="8">
        <v>8.3999999999999991E-2</v>
      </c>
      <c r="BJ363" s="8">
        <v>0.6</v>
      </c>
      <c r="BK363" s="8">
        <v>0.7</v>
      </c>
      <c r="BL363" s="8">
        <v>1</v>
      </c>
      <c r="BM363" s="8">
        <v>8.3999999999999991E-2</v>
      </c>
      <c r="BN363" s="23">
        <f t="shared" si="337"/>
        <v>0.6</v>
      </c>
      <c r="BO363" s="23">
        <f t="shared" ref="BO363:BQ363" si="372">BK363*BN363</f>
        <v>0.42</v>
      </c>
      <c r="BP363" s="23">
        <f t="shared" si="372"/>
        <v>0.42</v>
      </c>
      <c r="BQ363" s="23">
        <f t="shared" si="372"/>
        <v>3.5279999999999992E-2</v>
      </c>
    </row>
    <row r="364" spans="1:69" ht="20" x14ac:dyDescent="0.35">
      <c r="A364" s="102" t="s">
        <v>21</v>
      </c>
      <c r="B364" s="86">
        <v>37</v>
      </c>
      <c r="C364" s="86" t="s">
        <v>4877</v>
      </c>
      <c r="D364" s="2" t="s">
        <v>2163</v>
      </c>
      <c r="E364" s="2" t="s">
        <v>2169</v>
      </c>
      <c r="F364" s="247"/>
      <c r="G364" s="71" t="s">
        <v>2184</v>
      </c>
      <c r="H364" s="71" t="s">
        <v>2286</v>
      </c>
      <c r="I364" s="71" t="s">
        <v>2287</v>
      </c>
      <c r="J364" s="71">
        <v>0.2</v>
      </c>
      <c r="K364" s="71">
        <v>1</v>
      </c>
      <c r="L364" s="101">
        <v>0.25</v>
      </c>
      <c r="M364" s="101">
        <v>0.25</v>
      </c>
      <c r="N364" s="120">
        <f t="shared" si="335"/>
        <v>1</v>
      </c>
      <c r="O364" s="120">
        <f t="shared" si="336"/>
        <v>0.25</v>
      </c>
      <c r="P364" s="71" t="s">
        <v>2284</v>
      </c>
      <c r="Q364" s="71" t="s">
        <v>2288</v>
      </c>
      <c r="R364" s="71"/>
      <c r="S364" s="71"/>
      <c r="T364" s="71"/>
      <c r="U364" s="71"/>
      <c r="V364" s="71"/>
      <c r="W364" s="101">
        <v>0.25</v>
      </c>
      <c r="X364" s="101">
        <v>0.25</v>
      </c>
      <c r="Y364" s="101">
        <v>0.25</v>
      </c>
      <c r="Z364" s="101">
        <v>0.25</v>
      </c>
      <c r="AA364" s="101">
        <v>0.25</v>
      </c>
      <c r="AB364" s="101">
        <v>0.5</v>
      </c>
      <c r="AC364" s="101">
        <v>0.75</v>
      </c>
      <c r="AD364" s="101">
        <v>1</v>
      </c>
      <c r="AE364" s="101">
        <v>0.25</v>
      </c>
      <c r="AF364" s="101"/>
      <c r="AG364" s="101"/>
      <c r="AH364" s="101"/>
      <c r="AI364" s="109">
        <v>0.25</v>
      </c>
      <c r="AJ364" s="109" t="s">
        <v>4450</v>
      </c>
      <c r="AK364" s="109" t="s">
        <v>4450</v>
      </c>
      <c r="AL364" s="109" t="s">
        <v>4450</v>
      </c>
      <c r="AM364" s="9" t="s">
        <v>4124</v>
      </c>
      <c r="AN364" s="9"/>
      <c r="AO364" s="9"/>
      <c r="AP364" s="9"/>
      <c r="AQ364" s="2">
        <v>8.3999999999999991E-2</v>
      </c>
      <c r="AR364" s="110">
        <v>1</v>
      </c>
      <c r="AS364" s="110" t="s">
        <v>4450</v>
      </c>
      <c r="AT364" s="110" t="s">
        <v>4450</v>
      </c>
      <c r="AU364" s="110" t="s">
        <v>4450</v>
      </c>
      <c r="AV364" s="110">
        <v>0.25</v>
      </c>
      <c r="AW364" s="110" t="s">
        <v>4450</v>
      </c>
      <c r="AX364" s="110" t="s">
        <v>4450</v>
      </c>
      <c r="AY364" s="110" t="s">
        <v>4450</v>
      </c>
      <c r="AZ364" s="8">
        <v>8.3999999999999991E-2</v>
      </c>
      <c r="BA364" s="8" t="s">
        <v>4450</v>
      </c>
      <c r="BB364" s="8" t="s">
        <v>4450</v>
      </c>
      <c r="BC364" s="8" t="s">
        <v>4450</v>
      </c>
      <c r="BD364" s="8">
        <v>8.3999999999999991E-2</v>
      </c>
      <c r="BE364" s="8">
        <v>8.3999999999999991E-2</v>
      </c>
      <c r="BF364" s="8">
        <v>8.3999999999999991E-2</v>
      </c>
      <c r="BG364" s="8">
        <v>8.3999999999999991E-2</v>
      </c>
      <c r="BJ364" s="8">
        <v>0.6</v>
      </c>
      <c r="BK364" s="8">
        <v>0.7</v>
      </c>
      <c r="BL364" s="8">
        <v>1</v>
      </c>
      <c r="BM364" s="8">
        <v>8.3999999999999991E-2</v>
      </c>
      <c r="BN364" s="23">
        <f t="shared" si="337"/>
        <v>0.6</v>
      </c>
      <c r="BO364" s="23">
        <f t="shared" ref="BO364:BQ364" si="373">BK364*BN364</f>
        <v>0.42</v>
      </c>
      <c r="BP364" s="23">
        <f t="shared" si="373"/>
        <v>0.42</v>
      </c>
      <c r="BQ364" s="23">
        <f t="shared" si="373"/>
        <v>3.5279999999999992E-2</v>
      </c>
    </row>
    <row r="365" spans="1:69" ht="110" x14ac:dyDescent="0.35">
      <c r="A365" s="102" t="s">
        <v>21</v>
      </c>
      <c r="B365" s="86">
        <v>38</v>
      </c>
      <c r="C365" s="86" t="s">
        <v>4878</v>
      </c>
      <c r="D365" s="2" t="s">
        <v>2163</v>
      </c>
      <c r="E365" s="2" t="s">
        <v>2169</v>
      </c>
      <c r="F365" s="247"/>
      <c r="G365" s="71" t="s">
        <v>2184</v>
      </c>
      <c r="H365" s="71" t="s">
        <v>2289</v>
      </c>
      <c r="I365" s="71" t="s">
        <v>2290</v>
      </c>
      <c r="J365" s="71">
        <v>0.6</v>
      </c>
      <c r="K365" s="71">
        <v>1</v>
      </c>
      <c r="L365" s="101">
        <v>0.25</v>
      </c>
      <c r="M365" s="101">
        <v>0.25</v>
      </c>
      <c r="N365" s="120">
        <f t="shared" si="335"/>
        <v>1</v>
      </c>
      <c r="O365" s="120">
        <f t="shared" si="336"/>
        <v>0.25</v>
      </c>
      <c r="P365" s="71" t="s">
        <v>2284</v>
      </c>
      <c r="Q365" s="71" t="s">
        <v>2291</v>
      </c>
      <c r="R365" s="71"/>
      <c r="S365" s="71"/>
      <c r="T365" s="71"/>
      <c r="U365" s="71"/>
      <c r="V365" s="71"/>
      <c r="W365" s="101">
        <v>0.25</v>
      </c>
      <c r="X365" s="101">
        <v>0.25</v>
      </c>
      <c r="Y365" s="101">
        <v>0.25</v>
      </c>
      <c r="Z365" s="101">
        <v>0.25</v>
      </c>
      <c r="AA365" s="101">
        <v>0.25</v>
      </c>
      <c r="AB365" s="101">
        <v>0.5</v>
      </c>
      <c r="AC365" s="101">
        <v>0.75</v>
      </c>
      <c r="AD365" s="101">
        <v>1</v>
      </c>
      <c r="AE365" s="101">
        <v>0.25</v>
      </c>
      <c r="AF365" s="101"/>
      <c r="AG365" s="101"/>
      <c r="AH365" s="101"/>
      <c r="AI365" s="109">
        <v>0.25</v>
      </c>
      <c r="AJ365" s="109" t="s">
        <v>4450</v>
      </c>
      <c r="AK365" s="109" t="s">
        <v>4450</v>
      </c>
      <c r="AL365" s="109" t="s">
        <v>4450</v>
      </c>
      <c r="AM365" s="9" t="s">
        <v>4125</v>
      </c>
      <c r="AN365" s="9"/>
      <c r="AO365" s="9"/>
      <c r="AP365" s="9"/>
      <c r="AQ365" s="2">
        <v>0.252</v>
      </c>
      <c r="AR365" s="110">
        <v>1</v>
      </c>
      <c r="AS365" s="110" t="s">
        <v>4450</v>
      </c>
      <c r="AT365" s="110" t="s">
        <v>4450</v>
      </c>
      <c r="AU365" s="110" t="s">
        <v>4450</v>
      </c>
      <c r="AV365" s="110">
        <v>0.25</v>
      </c>
      <c r="AW365" s="110" t="s">
        <v>4450</v>
      </c>
      <c r="AX365" s="110" t="s">
        <v>4450</v>
      </c>
      <c r="AY365" s="110" t="s">
        <v>4450</v>
      </c>
      <c r="AZ365" s="8">
        <v>0.252</v>
      </c>
      <c r="BA365" s="8" t="s">
        <v>4450</v>
      </c>
      <c r="BB365" s="8" t="s">
        <v>4450</v>
      </c>
      <c r="BC365" s="8" t="s">
        <v>4450</v>
      </c>
      <c r="BD365" s="8">
        <v>0.252</v>
      </c>
      <c r="BE365" s="8">
        <v>0.252</v>
      </c>
      <c r="BF365" s="8">
        <v>0.252</v>
      </c>
      <c r="BG365" s="8">
        <v>0.252</v>
      </c>
      <c r="BJ365" s="8">
        <v>0.6</v>
      </c>
      <c r="BK365" s="8">
        <v>0.7</v>
      </c>
      <c r="BL365" s="8">
        <v>1</v>
      </c>
      <c r="BM365" s="8">
        <v>0.252</v>
      </c>
      <c r="BN365" s="23">
        <f t="shared" si="337"/>
        <v>0.6</v>
      </c>
      <c r="BO365" s="23">
        <f t="shared" ref="BO365:BQ365" si="374">BK365*BN365</f>
        <v>0.42</v>
      </c>
      <c r="BP365" s="23">
        <f t="shared" si="374"/>
        <v>0.42</v>
      </c>
      <c r="BQ365" s="23">
        <f t="shared" si="374"/>
        <v>0.10584</v>
      </c>
    </row>
    <row r="366" spans="1:69" ht="30" x14ac:dyDescent="0.35">
      <c r="A366" s="102" t="s">
        <v>21</v>
      </c>
      <c r="B366" s="86">
        <v>39</v>
      </c>
      <c r="C366" s="86" t="s">
        <v>4879</v>
      </c>
      <c r="D366" s="2" t="s">
        <v>2163</v>
      </c>
      <c r="E366" s="2" t="s">
        <v>2169</v>
      </c>
      <c r="F366" s="247"/>
      <c r="G366" s="71" t="s">
        <v>2186</v>
      </c>
      <c r="H366" s="71" t="s">
        <v>2292</v>
      </c>
      <c r="I366" s="71" t="s">
        <v>2293</v>
      </c>
      <c r="J366" s="71">
        <v>0.5</v>
      </c>
      <c r="K366" s="71">
        <v>1</v>
      </c>
      <c r="L366" s="101">
        <v>0.25</v>
      </c>
      <c r="M366" s="101">
        <v>0.25</v>
      </c>
      <c r="N366" s="120">
        <f t="shared" si="335"/>
        <v>1</v>
      </c>
      <c r="O366" s="120">
        <f t="shared" si="336"/>
        <v>0.25</v>
      </c>
      <c r="P366" s="71" t="s">
        <v>2284</v>
      </c>
      <c r="Q366" s="71" t="s">
        <v>2239</v>
      </c>
      <c r="R366" s="71"/>
      <c r="S366" s="71"/>
      <c r="T366" s="71"/>
      <c r="U366" s="71"/>
      <c r="V366" s="71"/>
      <c r="W366" s="101">
        <v>0.25</v>
      </c>
      <c r="X366" s="101">
        <v>0.25</v>
      </c>
      <c r="Y366" s="101">
        <v>0.25</v>
      </c>
      <c r="Z366" s="101">
        <v>0.25</v>
      </c>
      <c r="AA366" s="101">
        <v>0.25</v>
      </c>
      <c r="AB366" s="101">
        <v>0.5</v>
      </c>
      <c r="AC366" s="101">
        <v>0.75</v>
      </c>
      <c r="AD366" s="101">
        <v>1</v>
      </c>
      <c r="AE366" s="101">
        <v>0.25</v>
      </c>
      <c r="AF366" s="101"/>
      <c r="AG366" s="101"/>
      <c r="AH366" s="101"/>
      <c r="AI366" s="109">
        <v>0.25</v>
      </c>
      <c r="AJ366" s="109" t="s">
        <v>4450</v>
      </c>
      <c r="AK366" s="109" t="s">
        <v>4450</v>
      </c>
      <c r="AL366" s="109" t="s">
        <v>4450</v>
      </c>
      <c r="AM366" s="9" t="s">
        <v>4126</v>
      </c>
      <c r="AN366" s="9"/>
      <c r="AO366" s="9"/>
      <c r="AP366" s="9"/>
      <c r="AQ366" s="2">
        <v>0.21</v>
      </c>
      <c r="AR366" s="110">
        <v>1</v>
      </c>
      <c r="AS366" s="110" t="s">
        <v>4450</v>
      </c>
      <c r="AT366" s="110" t="s">
        <v>4450</v>
      </c>
      <c r="AU366" s="110" t="s">
        <v>4450</v>
      </c>
      <c r="AV366" s="110">
        <v>0.25</v>
      </c>
      <c r="AW366" s="110" t="s">
        <v>4450</v>
      </c>
      <c r="AX366" s="110" t="s">
        <v>4450</v>
      </c>
      <c r="AY366" s="110" t="s">
        <v>4450</v>
      </c>
      <c r="AZ366" s="8">
        <v>0.21</v>
      </c>
      <c r="BA366" s="8" t="s">
        <v>4450</v>
      </c>
      <c r="BB366" s="8" t="s">
        <v>4450</v>
      </c>
      <c r="BC366" s="8" t="s">
        <v>4450</v>
      </c>
      <c r="BD366" s="8">
        <v>0.21</v>
      </c>
      <c r="BE366" s="8">
        <v>0.21</v>
      </c>
      <c r="BF366" s="8">
        <v>0.21</v>
      </c>
      <c r="BG366" s="8">
        <v>0.21</v>
      </c>
      <c r="BJ366" s="8">
        <v>0.6</v>
      </c>
      <c r="BK366" s="8">
        <v>0.7</v>
      </c>
      <c r="BL366" s="8">
        <v>1</v>
      </c>
      <c r="BM366" s="8">
        <v>0.21</v>
      </c>
      <c r="BN366" s="23">
        <f t="shared" si="337"/>
        <v>0.6</v>
      </c>
      <c r="BO366" s="23">
        <f t="shared" ref="BO366:BQ366" si="375">BK366*BN366</f>
        <v>0.42</v>
      </c>
      <c r="BP366" s="23">
        <f t="shared" si="375"/>
        <v>0.42</v>
      </c>
      <c r="BQ366" s="23">
        <f t="shared" si="375"/>
        <v>8.8199999999999987E-2</v>
      </c>
    </row>
    <row r="367" spans="1:69" ht="30" x14ac:dyDescent="0.35">
      <c r="A367" s="102" t="s">
        <v>21</v>
      </c>
      <c r="B367" s="86">
        <v>40</v>
      </c>
      <c r="C367" s="86" t="s">
        <v>4880</v>
      </c>
      <c r="D367" s="2" t="s">
        <v>2163</v>
      </c>
      <c r="E367" s="2" t="s">
        <v>2169</v>
      </c>
      <c r="F367" s="247"/>
      <c r="G367" s="71" t="s">
        <v>2186</v>
      </c>
      <c r="H367" s="71" t="s">
        <v>2294</v>
      </c>
      <c r="I367" s="71" t="s">
        <v>2295</v>
      </c>
      <c r="J367" s="71">
        <v>0.5</v>
      </c>
      <c r="K367" s="71">
        <v>1</v>
      </c>
      <c r="L367" s="101">
        <v>0.25</v>
      </c>
      <c r="M367" s="101">
        <v>0.25</v>
      </c>
      <c r="N367" s="120">
        <f t="shared" si="335"/>
        <v>1</v>
      </c>
      <c r="O367" s="120">
        <f t="shared" si="336"/>
        <v>0.25</v>
      </c>
      <c r="P367" s="71" t="s">
        <v>2284</v>
      </c>
      <c r="Q367" s="71" t="s">
        <v>2248</v>
      </c>
      <c r="R367" s="71"/>
      <c r="S367" s="71"/>
      <c r="T367" s="71"/>
      <c r="U367" s="71"/>
      <c r="V367" s="71"/>
      <c r="W367" s="101">
        <v>0.25</v>
      </c>
      <c r="X367" s="101">
        <v>0.25</v>
      </c>
      <c r="Y367" s="101">
        <v>0.25</v>
      </c>
      <c r="Z367" s="101">
        <v>0.25</v>
      </c>
      <c r="AA367" s="101">
        <v>0.25</v>
      </c>
      <c r="AB367" s="101">
        <v>0.5</v>
      </c>
      <c r="AC367" s="101">
        <v>0.75</v>
      </c>
      <c r="AD367" s="101">
        <v>1</v>
      </c>
      <c r="AE367" s="101">
        <v>0.25</v>
      </c>
      <c r="AF367" s="101"/>
      <c r="AG367" s="101"/>
      <c r="AH367" s="101"/>
      <c r="AI367" s="109">
        <v>0.25</v>
      </c>
      <c r="AJ367" s="109" t="s">
        <v>4450</v>
      </c>
      <c r="AK367" s="109" t="s">
        <v>4450</v>
      </c>
      <c r="AL367" s="109" t="s">
        <v>4450</v>
      </c>
      <c r="AM367" s="9" t="s">
        <v>4127</v>
      </c>
      <c r="AN367" s="9"/>
      <c r="AO367" s="9"/>
      <c r="AP367" s="9"/>
      <c r="AQ367" s="2">
        <v>0.21</v>
      </c>
      <c r="AR367" s="110">
        <v>1</v>
      </c>
      <c r="AS367" s="110" t="s">
        <v>4450</v>
      </c>
      <c r="AT367" s="110" t="s">
        <v>4450</v>
      </c>
      <c r="AU367" s="110" t="s">
        <v>4450</v>
      </c>
      <c r="AV367" s="110">
        <v>0.25</v>
      </c>
      <c r="AW367" s="110" t="s">
        <v>4450</v>
      </c>
      <c r="AX367" s="110" t="s">
        <v>4450</v>
      </c>
      <c r="AY367" s="110" t="s">
        <v>4450</v>
      </c>
      <c r="AZ367" s="8">
        <v>0.21</v>
      </c>
      <c r="BA367" s="8" t="s">
        <v>4450</v>
      </c>
      <c r="BB367" s="8" t="s">
        <v>4450</v>
      </c>
      <c r="BC367" s="8" t="s">
        <v>4450</v>
      </c>
      <c r="BD367" s="8">
        <v>0.21</v>
      </c>
      <c r="BE367" s="8">
        <v>0.21</v>
      </c>
      <c r="BF367" s="8">
        <v>0.21</v>
      </c>
      <c r="BG367" s="8">
        <v>0.21</v>
      </c>
      <c r="BJ367" s="8">
        <v>0.6</v>
      </c>
      <c r="BK367" s="8">
        <v>0.7</v>
      </c>
      <c r="BL367" s="8">
        <v>1</v>
      </c>
      <c r="BM367" s="8">
        <v>0.21</v>
      </c>
      <c r="BN367" s="23">
        <f t="shared" si="337"/>
        <v>0.6</v>
      </c>
      <c r="BO367" s="23">
        <f t="shared" ref="BO367:BQ367" si="376">BK367*BN367</f>
        <v>0.42</v>
      </c>
      <c r="BP367" s="23">
        <f t="shared" si="376"/>
        <v>0.42</v>
      </c>
      <c r="BQ367" s="23">
        <f t="shared" si="376"/>
        <v>8.8199999999999987E-2</v>
      </c>
    </row>
    <row r="368" spans="1:69" ht="30" x14ac:dyDescent="0.35">
      <c r="A368" s="102" t="s">
        <v>21</v>
      </c>
      <c r="B368" s="86">
        <v>41</v>
      </c>
      <c r="C368" s="86" t="s">
        <v>4881</v>
      </c>
      <c r="D368" s="2" t="s">
        <v>2163</v>
      </c>
      <c r="E368" s="2" t="s">
        <v>2169</v>
      </c>
      <c r="F368" s="247"/>
      <c r="G368" s="71" t="s">
        <v>2187</v>
      </c>
      <c r="H368" s="71" t="s">
        <v>2296</v>
      </c>
      <c r="I368" s="71" t="s">
        <v>2297</v>
      </c>
      <c r="J368" s="71">
        <v>0.3</v>
      </c>
      <c r="K368" s="71">
        <v>1</v>
      </c>
      <c r="L368" s="101">
        <v>0.25</v>
      </c>
      <c r="M368" s="101">
        <v>0.25</v>
      </c>
      <c r="N368" s="120">
        <f t="shared" si="335"/>
        <v>1</v>
      </c>
      <c r="O368" s="120">
        <f t="shared" si="336"/>
        <v>0.25</v>
      </c>
      <c r="P368" s="71" t="s">
        <v>2298</v>
      </c>
      <c r="Q368" s="71" t="s">
        <v>2299</v>
      </c>
      <c r="R368" s="71"/>
      <c r="S368" s="71"/>
      <c r="T368" s="71"/>
      <c r="U368" s="71"/>
      <c r="V368" s="71"/>
      <c r="W368" s="101">
        <v>0.25</v>
      </c>
      <c r="X368" s="101">
        <v>0.25</v>
      </c>
      <c r="Y368" s="101">
        <v>0.25</v>
      </c>
      <c r="Z368" s="101">
        <v>0.25</v>
      </c>
      <c r="AA368" s="101">
        <v>0.25</v>
      </c>
      <c r="AB368" s="101">
        <v>0.5</v>
      </c>
      <c r="AC368" s="101">
        <v>0.75</v>
      </c>
      <c r="AD368" s="101">
        <v>1</v>
      </c>
      <c r="AE368" s="101">
        <v>0.25</v>
      </c>
      <c r="AF368" s="101"/>
      <c r="AG368" s="101"/>
      <c r="AH368" s="101"/>
      <c r="AI368" s="109">
        <v>0.25</v>
      </c>
      <c r="AJ368" s="109" t="s">
        <v>4450</v>
      </c>
      <c r="AK368" s="109" t="s">
        <v>4450</v>
      </c>
      <c r="AL368" s="109" t="s">
        <v>4450</v>
      </c>
      <c r="AM368" s="9" t="s">
        <v>4128</v>
      </c>
      <c r="AN368" s="9"/>
      <c r="AO368" s="9"/>
      <c r="AP368" s="9"/>
      <c r="AQ368" s="2">
        <v>0.126</v>
      </c>
      <c r="AR368" s="110">
        <v>1</v>
      </c>
      <c r="AS368" s="110" t="s">
        <v>4450</v>
      </c>
      <c r="AT368" s="110" t="s">
        <v>4450</v>
      </c>
      <c r="AU368" s="110" t="s">
        <v>4450</v>
      </c>
      <c r="AV368" s="110">
        <v>0.25</v>
      </c>
      <c r="AW368" s="110" t="s">
        <v>4450</v>
      </c>
      <c r="AX368" s="110" t="s">
        <v>4450</v>
      </c>
      <c r="AY368" s="110" t="s">
        <v>4450</v>
      </c>
      <c r="AZ368" s="8">
        <v>0.126</v>
      </c>
      <c r="BA368" s="8" t="s">
        <v>4450</v>
      </c>
      <c r="BB368" s="8" t="s">
        <v>4450</v>
      </c>
      <c r="BC368" s="8" t="s">
        <v>4450</v>
      </c>
      <c r="BD368" s="8">
        <v>0.126</v>
      </c>
      <c r="BE368" s="8">
        <v>0.126</v>
      </c>
      <c r="BF368" s="8">
        <v>0.126</v>
      </c>
      <c r="BG368" s="8">
        <v>0.126</v>
      </c>
      <c r="BJ368" s="8">
        <v>0.6</v>
      </c>
      <c r="BK368" s="8">
        <v>0.7</v>
      </c>
      <c r="BL368" s="8">
        <v>1</v>
      </c>
      <c r="BM368" s="8">
        <v>0.126</v>
      </c>
      <c r="BN368" s="23">
        <f t="shared" si="337"/>
        <v>0.6</v>
      </c>
      <c r="BO368" s="23">
        <f t="shared" ref="BO368:BQ368" si="377">BK368*BN368</f>
        <v>0.42</v>
      </c>
      <c r="BP368" s="23">
        <f t="shared" si="377"/>
        <v>0.42</v>
      </c>
      <c r="BQ368" s="23">
        <f t="shared" si="377"/>
        <v>5.2920000000000002E-2</v>
      </c>
    </row>
    <row r="369" spans="1:69" ht="30" x14ac:dyDescent="0.35">
      <c r="A369" s="102" t="s">
        <v>21</v>
      </c>
      <c r="B369" s="86">
        <v>42</v>
      </c>
      <c r="C369" s="86" t="s">
        <v>4882</v>
      </c>
      <c r="D369" s="2" t="s">
        <v>2163</v>
      </c>
      <c r="E369" s="2" t="s">
        <v>2169</v>
      </c>
      <c r="F369" s="247"/>
      <c r="G369" s="71" t="s">
        <v>2187</v>
      </c>
      <c r="H369" s="71" t="s">
        <v>2300</v>
      </c>
      <c r="I369" s="71" t="s">
        <v>2301</v>
      </c>
      <c r="J369" s="71">
        <v>0.2</v>
      </c>
      <c r="K369" s="71">
        <v>1</v>
      </c>
      <c r="L369" s="101">
        <v>0.25</v>
      </c>
      <c r="M369" s="101">
        <v>0.25</v>
      </c>
      <c r="N369" s="120">
        <f t="shared" si="335"/>
        <v>1</v>
      </c>
      <c r="O369" s="120">
        <f t="shared" si="336"/>
        <v>0.25</v>
      </c>
      <c r="P369" s="71" t="s">
        <v>2302</v>
      </c>
      <c r="Q369" s="71" t="s">
        <v>2299</v>
      </c>
      <c r="R369" s="71"/>
      <c r="S369" s="71"/>
      <c r="T369" s="71"/>
      <c r="U369" s="71"/>
      <c r="V369" s="71"/>
      <c r="W369" s="101">
        <v>0.25</v>
      </c>
      <c r="X369" s="101">
        <v>0.25</v>
      </c>
      <c r="Y369" s="101">
        <v>0.25</v>
      </c>
      <c r="Z369" s="101">
        <v>0.25</v>
      </c>
      <c r="AA369" s="101">
        <v>0.25</v>
      </c>
      <c r="AB369" s="101">
        <v>0.5</v>
      </c>
      <c r="AC369" s="101">
        <v>0.75</v>
      </c>
      <c r="AD369" s="101">
        <v>1</v>
      </c>
      <c r="AE369" s="101">
        <v>0.25</v>
      </c>
      <c r="AF369" s="101"/>
      <c r="AG369" s="101"/>
      <c r="AH369" s="101"/>
      <c r="AI369" s="109">
        <v>0.25</v>
      </c>
      <c r="AJ369" s="109" t="s">
        <v>4450</v>
      </c>
      <c r="AK369" s="109" t="s">
        <v>4450</v>
      </c>
      <c r="AL369" s="109" t="s">
        <v>4450</v>
      </c>
      <c r="AM369" s="9" t="s">
        <v>4129</v>
      </c>
      <c r="AN369" s="9"/>
      <c r="AO369" s="9"/>
      <c r="AP369" s="9"/>
      <c r="AQ369" s="2">
        <v>8.3999999999999991E-2</v>
      </c>
      <c r="AR369" s="110">
        <v>1</v>
      </c>
      <c r="AS369" s="110" t="s">
        <v>4450</v>
      </c>
      <c r="AT369" s="110" t="s">
        <v>4450</v>
      </c>
      <c r="AU369" s="110" t="s">
        <v>4450</v>
      </c>
      <c r="AV369" s="110">
        <v>0.25</v>
      </c>
      <c r="AW369" s="110" t="s">
        <v>4450</v>
      </c>
      <c r="AX369" s="110" t="s">
        <v>4450</v>
      </c>
      <c r="AY369" s="110" t="s">
        <v>4450</v>
      </c>
      <c r="AZ369" s="8">
        <v>8.3999999999999991E-2</v>
      </c>
      <c r="BA369" s="8" t="s">
        <v>4450</v>
      </c>
      <c r="BB369" s="8" t="s">
        <v>4450</v>
      </c>
      <c r="BC369" s="8" t="s">
        <v>4450</v>
      </c>
      <c r="BD369" s="8">
        <v>8.3999999999999991E-2</v>
      </c>
      <c r="BE369" s="8">
        <v>8.3999999999999991E-2</v>
      </c>
      <c r="BF369" s="8">
        <v>8.3999999999999991E-2</v>
      </c>
      <c r="BG369" s="8">
        <v>8.3999999999999991E-2</v>
      </c>
      <c r="BJ369" s="8">
        <v>0.6</v>
      </c>
      <c r="BK369" s="8">
        <v>0.7</v>
      </c>
      <c r="BL369" s="8">
        <v>1</v>
      </c>
      <c r="BM369" s="8">
        <v>8.3999999999999991E-2</v>
      </c>
      <c r="BN369" s="23">
        <f t="shared" si="337"/>
        <v>0.6</v>
      </c>
      <c r="BO369" s="23">
        <f t="shared" ref="BO369:BQ369" si="378">BK369*BN369</f>
        <v>0.42</v>
      </c>
      <c r="BP369" s="23">
        <f t="shared" si="378"/>
        <v>0.42</v>
      </c>
      <c r="BQ369" s="23">
        <f t="shared" si="378"/>
        <v>3.5279999999999992E-2</v>
      </c>
    </row>
    <row r="370" spans="1:69" ht="30" x14ac:dyDescent="0.35">
      <c r="A370" s="102" t="s">
        <v>21</v>
      </c>
      <c r="B370" s="86">
        <v>43</v>
      </c>
      <c r="C370" s="86" t="s">
        <v>4883</v>
      </c>
      <c r="D370" s="2" t="s">
        <v>2163</v>
      </c>
      <c r="E370" s="2" t="s">
        <v>2169</v>
      </c>
      <c r="F370" s="247"/>
      <c r="G370" s="71" t="s">
        <v>2187</v>
      </c>
      <c r="H370" s="71" t="s">
        <v>2303</v>
      </c>
      <c r="I370" s="71" t="s">
        <v>2304</v>
      </c>
      <c r="J370" s="71">
        <v>0.1</v>
      </c>
      <c r="K370" s="71">
        <v>1</v>
      </c>
      <c r="L370" s="101">
        <v>0</v>
      </c>
      <c r="M370" s="101">
        <v>0</v>
      </c>
      <c r="N370" s="120" t="str">
        <f t="shared" si="335"/>
        <v/>
      </c>
      <c r="O370" s="120">
        <f t="shared" si="336"/>
        <v>0</v>
      </c>
      <c r="P370" s="71" t="s">
        <v>2305</v>
      </c>
      <c r="Q370" s="71" t="s">
        <v>2306</v>
      </c>
      <c r="R370" s="71"/>
      <c r="S370" s="71"/>
      <c r="T370" s="71"/>
      <c r="U370" s="71"/>
      <c r="V370" s="71"/>
      <c r="W370" s="101">
        <v>0</v>
      </c>
      <c r="X370" s="101">
        <v>0</v>
      </c>
      <c r="Y370" s="101">
        <v>0</v>
      </c>
      <c r="Z370" s="101">
        <v>1</v>
      </c>
      <c r="AA370" s="101">
        <v>0</v>
      </c>
      <c r="AB370" s="101">
        <v>0</v>
      </c>
      <c r="AC370" s="101">
        <v>0</v>
      </c>
      <c r="AD370" s="101">
        <v>1</v>
      </c>
      <c r="AE370" s="101">
        <v>0</v>
      </c>
      <c r="AF370" s="101"/>
      <c r="AG370" s="101"/>
      <c r="AH370" s="101"/>
      <c r="AI370" s="109">
        <v>0</v>
      </c>
      <c r="AJ370" s="109" t="s">
        <v>4450</v>
      </c>
      <c r="AK370" s="109" t="s">
        <v>4450</v>
      </c>
      <c r="AL370" s="109" t="s">
        <v>4450</v>
      </c>
      <c r="AM370" s="9" t="s">
        <v>4121</v>
      </c>
      <c r="AN370" s="9"/>
      <c r="AO370" s="9"/>
      <c r="AP370" s="9"/>
      <c r="AQ370" s="2" t="s">
        <v>4450</v>
      </c>
      <c r="AR370" s="110" t="s">
        <v>4450</v>
      </c>
      <c r="AS370" s="110" t="s">
        <v>4450</v>
      </c>
      <c r="AT370" s="110" t="s">
        <v>4450</v>
      </c>
      <c r="AU370" s="110" t="s">
        <v>4450</v>
      </c>
      <c r="AV370" s="110">
        <v>0</v>
      </c>
      <c r="AW370" s="110" t="s">
        <v>4450</v>
      </c>
      <c r="AX370" s="110" t="s">
        <v>4450</v>
      </c>
      <c r="AY370" s="110" t="s">
        <v>4450</v>
      </c>
      <c r="AZ370" s="8" t="s">
        <v>4450</v>
      </c>
      <c r="BA370" s="8" t="s">
        <v>4450</v>
      </c>
      <c r="BB370" s="8" t="s">
        <v>4450</v>
      </c>
      <c r="BC370" s="8" t="s">
        <v>4450</v>
      </c>
      <c r="BD370" s="8" t="s">
        <v>4450</v>
      </c>
      <c r="BE370" s="8" t="s">
        <v>4450</v>
      </c>
      <c r="BF370" s="8" t="s">
        <v>4450</v>
      </c>
      <c r="BG370" s="8">
        <v>4.1999999999999996E-2</v>
      </c>
      <c r="BJ370" s="8">
        <v>0.6</v>
      </c>
      <c r="BK370" s="8">
        <v>0.7</v>
      </c>
      <c r="BL370" s="8">
        <v>1</v>
      </c>
      <c r="BM370" s="8">
        <v>4.1999999999999996E-2</v>
      </c>
      <c r="BN370" s="23">
        <f t="shared" si="337"/>
        <v>0.6</v>
      </c>
      <c r="BO370" s="23">
        <f t="shared" ref="BO370:BQ370" si="379">BK370*BN370</f>
        <v>0.42</v>
      </c>
      <c r="BP370" s="23">
        <f t="shared" si="379"/>
        <v>0.42</v>
      </c>
      <c r="BQ370" s="23">
        <f t="shared" si="379"/>
        <v>1.7639999999999996E-2</v>
      </c>
    </row>
    <row r="371" spans="1:69" ht="40" x14ac:dyDescent="0.35">
      <c r="A371" s="102" t="s">
        <v>21</v>
      </c>
      <c r="B371" s="86">
        <v>44</v>
      </c>
      <c r="C371" s="86" t="s">
        <v>4884</v>
      </c>
      <c r="D371" s="2" t="s">
        <v>2163</v>
      </c>
      <c r="E371" s="2" t="s">
        <v>2169</v>
      </c>
      <c r="F371" s="247"/>
      <c r="G371" s="71" t="s">
        <v>2187</v>
      </c>
      <c r="H371" s="71" t="s">
        <v>2307</v>
      </c>
      <c r="I371" s="71" t="s">
        <v>2308</v>
      </c>
      <c r="J371" s="71">
        <v>0.2</v>
      </c>
      <c r="K371" s="71">
        <v>1</v>
      </c>
      <c r="L371" s="101">
        <v>0.25</v>
      </c>
      <c r="M371" s="101">
        <v>0.25</v>
      </c>
      <c r="N371" s="120">
        <f t="shared" si="335"/>
        <v>1</v>
      </c>
      <c r="O371" s="120">
        <f t="shared" si="336"/>
        <v>0.25</v>
      </c>
      <c r="P371" s="71" t="s">
        <v>2309</v>
      </c>
      <c r="Q371" s="71" t="s">
        <v>2221</v>
      </c>
      <c r="R371" s="71"/>
      <c r="S371" s="71"/>
      <c r="T371" s="71"/>
      <c r="U371" s="71"/>
      <c r="V371" s="71"/>
      <c r="W371" s="101">
        <v>0.25</v>
      </c>
      <c r="X371" s="101">
        <v>0.25</v>
      </c>
      <c r="Y371" s="101">
        <v>0.25</v>
      </c>
      <c r="Z371" s="101">
        <v>0.25</v>
      </c>
      <c r="AA371" s="101">
        <v>0.25</v>
      </c>
      <c r="AB371" s="101">
        <v>0.5</v>
      </c>
      <c r="AC371" s="101">
        <v>0.75</v>
      </c>
      <c r="AD371" s="101">
        <v>1</v>
      </c>
      <c r="AE371" s="101">
        <v>0.25</v>
      </c>
      <c r="AF371" s="101"/>
      <c r="AG371" s="101"/>
      <c r="AH371" s="101"/>
      <c r="AI371" s="109">
        <v>0.25</v>
      </c>
      <c r="AJ371" s="109" t="s">
        <v>4450</v>
      </c>
      <c r="AK371" s="109" t="s">
        <v>4450</v>
      </c>
      <c r="AL371" s="109" t="s">
        <v>4450</v>
      </c>
      <c r="AM371" s="9" t="s">
        <v>4130</v>
      </c>
      <c r="AN371" s="9"/>
      <c r="AO371" s="9"/>
      <c r="AP371" s="9"/>
      <c r="AQ371" s="2">
        <v>8.3999999999999991E-2</v>
      </c>
      <c r="AR371" s="110">
        <v>1</v>
      </c>
      <c r="AS371" s="110" t="s">
        <v>4450</v>
      </c>
      <c r="AT371" s="110" t="s">
        <v>4450</v>
      </c>
      <c r="AU371" s="110" t="s">
        <v>4450</v>
      </c>
      <c r="AV371" s="110">
        <v>0.25</v>
      </c>
      <c r="AW371" s="110" t="s">
        <v>4450</v>
      </c>
      <c r="AX371" s="110" t="s">
        <v>4450</v>
      </c>
      <c r="AY371" s="110" t="s">
        <v>4450</v>
      </c>
      <c r="AZ371" s="8">
        <v>8.3999999999999991E-2</v>
      </c>
      <c r="BA371" s="8" t="s">
        <v>4450</v>
      </c>
      <c r="BB371" s="8" t="s">
        <v>4450</v>
      </c>
      <c r="BC371" s="8" t="s">
        <v>4450</v>
      </c>
      <c r="BD371" s="8">
        <v>8.3999999999999991E-2</v>
      </c>
      <c r="BE371" s="8">
        <v>8.3999999999999991E-2</v>
      </c>
      <c r="BF371" s="8">
        <v>8.3999999999999991E-2</v>
      </c>
      <c r="BG371" s="8">
        <v>8.3999999999999991E-2</v>
      </c>
      <c r="BJ371" s="8">
        <v>0.6</v>
      </c>
      <c r="BK371" s="8">
        <v>0.7</v>
      </c>
      <c r="BL371" s="8">
        <v>1</v>
      </c>
      <c r="BM371" s="8">
        <v>8.3999999999999991E-2</v>
      </c>
      <c r="BN371" s="23">
        <f t="shared" si="337"/>
        <v>0.6</v>
      </c>
      <c r="BO371" s="23">
        <f t="shared" ref="BO371:BQ371" si="380">BK371*BN371</f>
        <v>0.42</v>
      </c>
      <c r="BP371" s="23">
        <f t="shared" si="380"/>
        <v>0.42</v>
      </c>
      <c r="BQ371" s="23">
        <f t="shared" si="380"/>
        <v>3.5279999999999992E-2</v>
      </c>
    </row>
    <row r="372" spans="1:69" ht="20" x14ac:dyDescent="0.35">
      <c r="A372" s="102" t="s">
        <v>21</v>
      </c>
      <c r="B372" s="86">
        <v>45</v>
      </c>
      <c r="C372" s="86" t="s">
        <v>4885</v>
      </c>
      <c r="D372" s="2" t="s">
        <v>2163</v>
      </c>
      <c r="E372" s="2" t="s">
        <v>2169</v>
      </c>
      <c r="F372" s="247"/>
      <c r="G372" s="71" t="s">
        <v>2187</v>
      </c>
      <c r="H372" s="71" t="s">
        <v>2310</v>
      </c>
      <c r="I372" s="71" t="s">
        <v>2311</v>
      </c>
      <c r="J372" s="71">
        <v>0.2</v>
      </c>
      <c r="K372" s="71">
        <v>1</v>
      </c>
      <c r="L372" s="101">
        <v>0.25</v>
      </c>
      <c r="M372" s="101">
        <v>0.25</v>
      </c>
      <c r="N372" s="120">
        <f t="shared" si="335"/>
        <v>1</v>
      </c>
      <c r="O372" s="120">
        <f t="shared" si="336"/>
        <v>0.25</v>
      </c>
      <c r="P372" s="71" t="s">
        <v>2312</v>
      </c>
      <c r="Q372" s="71" t="s">
        <v>2221</v>
      </c>
      <c r="R372" s="71"/>
      <c r="S372" s="71"/>
      <c r="T372" s="71"/>
      <c r="U372" s="71"/>
      <c r="V372" s="71"/>
      <c r="W372" s="101">
        <v>0.25</v>
      </c>
      <c r="X372" s="101">
        <v>0.25</v>
      </c>
      <c r="Y372" s="101">
        <v>0.25</v>
      </c>
      <c r="Z372" s="101">
        <v>0.25</v>
      </c>
      <c r="AA372" s="101">
        <v>0.25</v>
      </c>
      <c r="AB372" s="101">
        <v>0.5</v>
      </c>
      <c r="AC372" s="101">
        <v>0.75</v>
      </c>
      <c r="AD372" s="101">
        <v>1</v>
      </c>
      <c r="AE372" s="101">
        <v>0.25</v>
      </c>
      <c r="AF372" s="101"/>
      <c r="AG372" s="101"/>
      <c r="AH372" s="101"/>
      <c r="AI372" s="109">
        <v>0.25</v>
      </c>
      <c r="AJ372" s="109" t="s">
        <v>4450</v>
      </c>
      <c r="AK372" s="109" t="s">
        <v>4450</v>
      </c>
      <c r="AL372" s="109" t="s">
        <v>4450</v>
      </c>
      <c r="AM372" s="9" t="s">
        <v>4131</v>
      </c>
      <c r="AN372" s="9"/>
      <c r="AO372" s="9"/>
      <c r="AP372" s="9"/>
      <c r="AQ372" s="2">
        <v>8.3999999999999991E-2</v>
      </c>
      <c r="AR372" s="110">
        <v>1</v>
      </c>
      <c r="AS372" s="110" t="s">
        <v>4450</v>
      </c>
      <c r="AT372" s="110" t="s">
        <v>4450</v>
      </c>
      <c r="AU372" s="110" t="s">
        <v>4450</v>
      </c>
      <c r="AV372" s="110">
        <v>0.25</v>
      </c>
      <c r="AW372" s="110" t="s">
        <v>4450</v>
      </c>
      <c r="AX372" s="110" t="s">
        <v>4450</v>
      </c>
      <c r="AY372" s="110" t="s">
        <v>4450</v>
      </c>
      <c r="AZ372" s="8">
        <v>8.3999999999999991E-2</v>
      </c>
      <c r="BA372" s="8" t="s">
        <v>4450</v>
      </c>
      <c r="BB372" s="8" t="s">
        <v>4450</v>
      </c>
      <c r="BC372" s="8" t="s">
        <v>4450</v>
      </c>
      <c r="BD372" s="8">
        <v>8.3999999999999991E-2</v>
      </c>
      <c r="BE372" s="8">
        <v>8.3999999999999991E-2</v>
      </c>
      <c r="BF372" s="8">
        <v>8.3999999999999991E-2</v>
      </c>
      <c r="BG372" s="8">
        <v>8.3999999999999991E-2</v>
      </c>
      <c r="BJ372" s="8">
        <v>0.6</v>
      </c>
      <c r="BK372" s="8">
        <v>0.7</v>
      </c>
      <c r="BL372" s="8">
        <v>1</v>
      </c>
      <c r="BM372" s="8">
        <v>8.3999999999999991E-2</v>
      </c>
      <c r="BN372" s="23">
        <f t="shared" si="337"/>
        <v>0.6</v>
      </c>
      <c r="BO372" s="23">
        <f t="shared" ref="BO372:BQ372" si="381">BK372*BN372</f>
        <v>0.42</v>
      </c>
      <c r="BP372" s="23">
        <f t="shared" si="381"/>
        <v>0.42</v>
      </c>
      <c r="BQ372" s="23">
        <f t="shared" si="381"/>
        <v>3.5279999999999992E-2</v>
      </c>
    </row>
    <row r="373" spans="1:69" ht="60" x14ac:dyDescent="0.35">
      <c r="A373" s="102" t="s">
        <v>21</v>
      </c>
      <c r="B373" s="86">
        <v>46</v>
      </c>
      <c r="C373" s="86" t="s">
        <v>4886</v>
      </c>
      <c r="D373" s="2" t="s">
        <v>2163</v>
      </c>
      <c r="E373" s="2" t="s">
        <v>2169</v>
      </c>
      <c r="F373" s="247"/>
      <c r="G373" s="71" t="s">
        <v>2188</v>
      </c>
      <c r="H373" s="71" t="s">
        <v>2313</v>
      </c>
      <c r="I373" s="71" t="s">
        <v>2314</v>
      </c>
      <c r="J373" s="71">
        <v>7.0000000000000007E-2</v>
      </c>
      <c r="K373" s="71">
        <v>1</v>
      </c>
      <c r="L373" s="101">
        <v>0.25</v>
      </c>
      <c r="M373" s="101">
        <v>0.25</v>
      </c>
      <c r="N373" s="120">
        <f t="shared" si="335"/>
        <v>1</v>
      </c>
      <c r="O373" s="120">
        <f t="shared" si="336"/>
        <v>0.25</v>
      </c>
      <c r="P373" s="71" t="s">
        <v>2284</v>
      </c>
      <c r="Q373" s="71" t="s">
        <v>2224</v>
      </c>
      <c r="R373" s="71"/>
      <c r="S373" s="71"/>
      <c r="T373" s="71"/>
      <c r="U373" s="71"/>
      <c r="V373" s="71"/>
      <c r="W373" s="101">
        <v>0.25</v>
      </c>
      <c r="X373" s="101">
        <v>0.25</v>
      </c>
      <c r="Y373" s="101">
        <v>0.25</v>
      </c>
      <c r="Z373" s="101">
        <v>0.25</v>
      </c>
      <c r="AA373" s="101">
        <v>0.25</v>
      </c>
      <c r="AB373" s="101">
        <v>0.5</v>
      </c>
      <c r="AC373" s="101">
        <v>0.75</v>
      </c>
      <c r="AD373" s="101">
        <v>1</v>
      </c>
      <c r="AE373" s="101">
        <v>0.25</v>
      </c>
      <c r="AF373" s="101"/>
      <c r="AG373" s="101"/>
      <c r="AH373" s="101"/>
      <c r="AI373" s="109">
        <v>0.25</v>
      </c>
      <c r="AJ373" s="109" t="s">
        <v>4450</v>
      </c>
      <c r="AK373" s="109" t="s">
        <v>4450</v>
      </c>
      <c r="AL373" s="109" t="s">
        <v>4450</v>
      </c>
      <c r="AM373" s="9" t="s">
        <v>4132</v>
      </c>
      <c r="AN373" s="9"/>
      <c r="AO373" s="9"/>
      <c r="AP373" s="9"/>
      <c r="AQ373" s="2">
        <v>2.9399999999999999E-2</v>
      </c>
      <c r="AR373" s="110">
        <v>1</v>
      </c>
      <c r="AS373" s="110" t="s">
        <v>4450</v>
      </c>
      <c r="AT373" s="110" t="s">
        <v>4450</v>
      </c>
      <c r="AU373" s="110" t="s">
        <v>4450</v>
      </c>
      <c r="AV373" s="110">
        <v>0.25</v>
      </c>
      <c r="AW373" s="110" t="s">
        <v>4450</v>
      </c>
      <c r="AX373" s="110" t="s">
        <v>4450</v>
      </c>
      <c r="AY373" s="110" t="s">
        <v>4450</v>
      </c>
      <c r="AZ373" s="8">
        <v>2.9399999999999999E-2</v>
      </c>
      <c r="BA373" s="8" t="s">
        <v>4450</v>
      </c>
      <c r="BB373" s="8" t="s">
        <v>4450</v>
      </c>
      <c r="BC373" s="8" t="s">
        <v>4450</v>
      </c>
      <c r="BD373" s="8">
        <v>2.9399999999999999E-2</v>
      </c>
      <c r="BE373" s="8">
        <v>2.9399999999999999E-2</v>
      </c>
      <c r="BF373" s="8">
        <v>2.9399999999999999E-2</v>
      </c>
      <c r="BG373" s="8">
        <v>2.9399999999999999E-2</v>
      </c>
      <c r="BJ373" s="8">
        <v>0.6</v>
      </c>
      <c r="BK373" s="8">
        <v>0.7</v>
      </c>
      <c r="BL373" s="8">
        <v>1</v>
      </c>
      <c r="BM373" s="8">
        <v>2.9399999999999999E-2</v>
      </c>
      <c r="BN373" s="23">
        <f t="shared" si="337"/>
        <v>0.6</v>
      </c>
      <c r="BO373" s="23">
        <f t="shared" ref="BO373:BQ373" si="382">BK373*BN373</f>
        <v>0.42</v>
      </c>
      <c r="BP373" s="23">
        <f t="shared" si="382"/>
        <v>0.42</v>
      </c>
      <c r="BQ373" s="23">
        <f t="shared" si="382"/>
        <v>1.2348E-2</v>
      </c>
    </row>
    <row r="374" spans="1:69" ht="40" x14ac:dyDescent="0.35">
      <c r="A374" s="102" t="s">
        <v>21</v>
      </c>
      <c r="B374" s="86">
        <v>47</v>
      </c>
      <c r="C374" s="86" t="s">
        <v>4887</v>
      </c>
      <c r="D374" s="2" t="s">
        <v>2163</v>
      </c>
      <c r="E374" s="2" t="s">
        <v>2169</v>
      </c>
      <c r="F374" s="247"/>
      <c r="G374" s="71" t="s">
        <v>2188</v>
      </c>
      <c r="H374" s="71" t="s">
        <v>2315</v>
      </c>
      <c r="I374" s="71" t="s">
        <v>2316</v>
      </c>
      <c r="J374" s="71">
        <v>0.08</v>
      </c>
      <c r="K374" s="71">
        <v>1</v>
      </c>
      <c r="L374" s="101">
        <v>0.5</v>
      </c>
      <c r="M374" s="101">
        <v>0.5</v>
      </c>
      <c r="N374" s="120">
        <f t="shared" si="335"/>
        <v>1</v>
      </c>
      <c r="O374" s="120">
        <f t="shared" si="336"/>
        <v>0.5</v>
      </c>
      <c r="P374" s="71" t="s">
        <v>2284</v>
      </c>
      <c r="Q374" s="71" t="s">
        <v>2224</v>
      </c>
      <c r="R374" s="71"/>
      <c r="S374" s="71"/>
      <c r="T374" s="71"/>
      <c r="U374" s="71"/>
      <c r="V374" s="71"/>
      <c r="W374" s="101">
        <v>0.5</v>
      </c>
      <c r="X374" s="101">
        <v>0.5</v>
      </c>
      <c r="Y374" s="101">
        <v>0</v>
      </c>
      <c r="Z374" s="101">
        <v>0</v>
      </c>
      <c r="AA374" s="101">
        <v>0.5</v>
      </c>
      <c r="AB374" s="101">
        <v>1</v>
      </c>
      <c r="AC374" s="101">
        <v>1</v>
      </c>
      <c r="AD374" s="101">
        <v>1</v>
      </c>
      <c r="AE374" s="101">
        <v>0.5</v>
      </c>
      <c r="AF374" s="101"/>
      <c r="AG374" s="101"/>
      <c r="AH374" s="101"/>
      <c r="AI374" s="109">
        <v>0.5</v>
      </c>
      <c r="AJ374" s="109" t="s">
        <v>4450</v>
      </c>
      <c r="AK374" s="109" t="s">
        <v>4450</v>
      </c>
      <c r="AL374" s="109" t="s">
        <v>4450</v>
      </c>
      <c r="AM374" s="9" t="s">
        <v>4133</v>
      </c>
      <c r="AN374" s="9"/>
      <c r="AO374" s="9"/>
      <c r="AP374" s="9"/>
      <c r="AQ374" s="2">
        <v>3.3599999999999998E-2</v>
      </c>
      <c r="AR374" s="110">
        <v>1</v>
      </c>
      <c r="AS374" s="110" t="s">
        <v>4450</v>
      </c>
      <c r="AT374" s="110" t="s">
        <v>4450</v>
      </c>
      <c r="AU374" s="110" t="s">
        <v>4450</v>
      </c>
      <c r="AV374" s="110">
        <v>0.5</v>
      </c>
      <c r="AW374" s="110" t="s">
        <v>4450</v>
      </c>
      <c r="AX374" s="110" t="s">
        <v>4450</v>
      </c>
      <c r="AY374" s="110" t="s">
        <v>4450</v>
      </c>
      <c r="AZ374" s="8">
        <v>3.3599999999999998E-2</v>
      </c>
      <c r="BA374" s="8" t="s">
        <v>4450</v>
      </c>
      <c r="BB374" s="8" t="s">
        <v>4450</v>
      </c>
      <c r="BC374" s="8" t="s">
        <v>4450</v>
      </c>
      <c r="BD374" s="8">
        <v>3.3599999999999998E-2</v>
      </c>
      <c r="BE374" s="8">
        <v>3.3599999999999998E-2</v>
      </c>
      <c r="BF374" s="8" t="s">
        <v>4450</v>
      </c>
      <c r="BG374" s="8" t="s">
        <v>4450</v>
      </c>
      <c r="BJ374" s="8">
        <v>0.6</v>
      </c>
      <c r="BK374" s="8">
        <v>0.7</v>
      </c>
      <c r="BL374" s="8">
        <v>1</v>
      </c>
      <c r="BM374" s="8">
        <v>3.3599999999999998E-2</v>
      </c>
      <c r="BN374" s="23">
        <f t="shared" si="337"/>
        <v>0.6</v>
      </c>
      <c r="BO374" s="23">
        <f t="shared" ref="BO374:BQ374" si="383">BK374*BN374</f>
        <v>0.42</v>
      </c>
      <c r="BP374" s="23">
        <f t="shared" si="383"/>
        <v>0.42</v>
      </c>
      <c r="BQ374" s="23">
        <f t="shared" si="383"/>
        <v>1.4111999999999998E-2</v>
      </c>
    </row>
    <row r="375" spans="1:69" ht="50" x14ac:dyDescent="0.35">
      <c r="A375" s="102" t="s">
        <v>21</v>
      </c>
      <c r="B375" s="86">
        <v>48</v>
      </c>
      <c r="C375" s="86" t="s">
        <v>4888</v>
      </c>
      <c r="D375" s="2" t="s">
        <v>2163</v>
      </c>
      <c r="E375" s="2" t="s">
        <v>2169</v>
      </c>
      <c r="F375" s="247"/>
      <c r="G375" s="71" t="s">
        <v>2188</v>
      </c>
      <c r="H375" s="71" t="s">
        <v>2317</v>
      </c>
      <c r="I375" s="71" t="s">
        <v>2318</v>
      </c>
      <c r="J375" s="71">
        <v>0.08</v>
      </c>
      <c r="K375" s="71">
        <v>1</v>
      </c>
      <c r="L375" s="101">
        <v>0.25</v>
      </c>
      <c r="M375" s="101">
        <v>0.25</v>
      </c>
      <c r="N375" s="120">
        <f t="shared" si="335"/>
        <v>1</v>
      </c>
      <c r="O375" s="120">
        <f t="shared" si="336"/>
        <v>0.25</v>
      </c>
      <c r="P375" s="71" t="s">
        <v>2284</v>
      </c>
      <c r="Q375" s="71" t="s">
        <v>2230</v>
      </c>
      <c r="R375" s="71"/>
      <c r="S375" s="71"/>
      <c r="T375" s="71"/>
      <c r="U375" s="71"/>
      <c r="V375" s="71"/>
      <c r="W375" s="101">
        <v>0.25</v>
      </c>
      <c r="X375" s="101">
        <v>0.25</v>
      </c>
      <c r="Y375" s="101">
        <v>0.25</v>
      </c>
      <c r="Z375" s="101">
        <v>0.25</v>
      </c>
      <c r="AA375" s="101">
        <v>0.25</v>
      </c>
      <c r="AB375" s="101">
        <v>0.5</v>
      </c>
      <c r="AC375" s="101">
        <v>0.75</v>
      </c>
      <c r="AD375" s="101">
        <v>1</v>
      </c>
      <c r="AE375" s="101">
        <v>0.25</v>
      </c>
      <c r="AF375" s="101"/>
      <c r="AG375" s="101"/>
      <c r="AH375" s="101"/>
      <c r="AI375" s="109">
        <v>0.25</v>
      </c>
      <c r="AJ375" s="109" t="s">
        <v>4450</v>
      </c>
      <c r="AK375" s="109" t="s">
        <v>4450</v>
      </c>
      <c r="AL375" s="109" t="s">
        <v>4450</v>
      </c>
      <c r="AM375" s="9" t="s">
        <v>4134</v>
      </c>
      <c r="AN375" s="9"/>
      <c r="AO375" s="9"/>
      <c r="AP375" s="9"/>
      <c r="AQ375" s="2">
        <v>3.3599999999999998E-2</v>
      </c>
      <c r="AR375" s="110">
        <v>1</v>
      </c>
      <c r="AS375" s="110" t="s">
        <v>4450</v>
      </c>
      <c r="AT375" s="110" t="s">
        <v>4450</v>
      </c>
      <c r="AU375" s="110" t="s">
        <v>4450</v>
      </c>
      <c r="AV375" s="110">
        <v>0.25</v>
      </c>
      <c r="AW375" s="110" t="s">
        <v>4450</v>
      </c>
      <c r="AX375" s="110" t="s">
        <v>4450</v>
      </c>
      <c r="AY375" s="110" t="s">
        <v>4450</v>
      </c>
      <c r="AZ375" s="8">
        <v>3.3599999999999998E-2</v>
      </c>
      <c r="BA375" s="8" t="s">
        <v>4450</v>
      </c>
      <c r="BB375" s="8" t="s">
        <v>4450</v>
      </c>
      <c r="BC375" s="8" t="s">
        <v>4450</v>
      </c>
      <c r="BD375" s="8">
        <v>3.3599999999999998E-2</v>
      </c>
      <c r="BE375" s="8">
        <v>3.3599999999999998E-2</v>
      </c>
      <c r="BF375" s="8">
        <v>3.3599999999999998E-2</v>
      </c>
      <c r="BG375" s="8">
        <v>3.3599999999999998E-2</v>
      </c>
      <c r="BJ375" s="8">
        <v>0.6</v>
      </c>
      <c r="BK375" s="8">
        <v>0.7</v>
      </c>
      <c r="BL375" s="8">
        <v>1</v>
      </c>
      <c r="BM375" s="8">
        <v>3.3599999999999998E-2</v>
      </c>
      <c r="BN375" s="23">
        <f t="shared" si="337"/>
        <v>0.6</v>
      </c>
      <c r="BO375" s="23">
        <f t="shared" ref="BO375:BQ375" si="384">BK375*BN375</f>
        <v>0.42</v>
      </c>
      <c r="BP375" s="23">
        <f t="shared" si="384"/>
        <v>0.42</v>
      </c>
      <c r="BQ375" s="23">
        <f t="shared" si="384"/>
        <v>1.4111999999999998E-2</v>
      </c>
    </row>
    <row r="376" spans="1:69" ht="20" x14ac:dyDescent="0.35">
      <c r="A376" s="102" t="s">
        <v>21</v>
      </c>
      <c r="B376" s="86">
        <v>49</v>
      </c>
      <c r="C376" s="86" t="s">
        <v>4889</v>
      </c>
      <c r="D376" s="2" t="s">
        <v>2163</v>
      </c>
      <c r="E376" s="2" t="s">
        <v>2169</v>
      </c>
      <c r="F376" s="247"/>
      <c r="G376" s="71" t="s">
        <v>2188</v>
      </c>
      <c r="H376" s="71" t="s">
        <v>2319</v>
      </c>
      <c r="I376" s="71" t="s">
        <v>2320</v>
      </c>
      <c r="J376" s="71">
        <v>7.0000000000000007E-2</v>
      </c>
      <c r="K376" s="71">
        <v>1</v>
      </c>
      <c r="L376" s="101">
        <v>0.25</v>
      </c>
      <c r="M376" s="101">
        <v>0.25</v>
      </c>
      <c r="N376" s="120">
        <f t="shared" si="335"/>
        <v>1</v>
      </c>
      <c r="O376" s="120">
        <f t="shared" si="336"/>
        <v>0.25</v>
      </c>
      <c r="P376" s="71" t="s">
        <v>2284</v>
      </c>
      <c r="Q376" s="71" t="s">
        <v>2236</v>
      </c>
      <c r="R376" s="71"/>
      <c r="S376" s="71"/>
      <c r="T376" s="71"/>
      <c r="U376" s="71"/>
      <c r="V376" s="71"/>
      <c r="W376" s="101">
        <v>0.25</v>
      </c>
      <c r="X376" s="101">
        <v>0.25</v>
      </c>
      <c r="Y376" s="101">
        <v>0.25</v>
      </c>
      <c r="Z376" s="101">
        <v>0.25</v>
      </c>
      <c r="AA376" s="101">
        <v>0.25</v>
      </c>
      <c r="AB376" s="101">
        <v>0.5</v>
      </c>
      <c r="AC376" s="101">
        <v>0.75</v>
      </c>
      <c r="AD376" s="101">
        <v>1</v>
      </c>
      <c r="AE376" s="101">
        <v>0.25</v>
      </c>
      <c r="AF376" s="101"/>
      <c r="AG376" s="101"/>
      <c r="AH376" s="101"/>
      <c r="AI376" s="109">
        <v>0.25</v>
      </c>
      <c r="AJ376" s="109" t="s">
        <v>4450</v>
      </c>
      <c r="AK376" s="109" t="s">
        <v>4450</v>
      </c>
      <c r="AL376" s="109" t="s">
        <v>4450</v>
      </c>
      <c r="AM376" s="9" t="s">
        <v>4135</v>
      </c>
      <c r="AN376" s="9"/>
      <c r="AO376" s="9"/>
      <c r="AP376" s="9"/>
      <c r="AQ376" s="2">
        <v>2.9399999999999999E-2</v>
      </c>
      <c r="AR376" s="110">
        <v>1</v>
      </c>
      <c r="AS376" s="110" t="s">
        <v>4450</v>
      </c>
      <c r="AT376" s="110" t="s">
        <v>4450</v>
      </c>
      <c r="AU376" s="110" t="s">
        <v>4450</v>
      </c>
      <c r="AV376" s="110">
        <v>0.25</v>
      </c>
      <c r="AW376" s="110" t="s">
        <v>4450</v>
      </c>
      <c r="AX376" s="110" t="s">
        <v>4450</v>
      </c>
      <c r="AY376" s="110" t="s">
        <v>4450</v>
      </c>
      <c r="AZ376" s="8">
        <v>2.9399999999999999E-2</v>
      </c>
      <c r="BA376" s="8" t="s">
        <v>4450</v>
      </c>
      <c r="BB376" s="8" t="s">
        <v>4450</v>
      </c>
      <c r="BC376" s="8" t="s">
        <v>4450</v>
      </c>
      <c r="BD376" s="8">
        <v>2.9399999999999999E-2</v>
      </c>
      <c r="BE376" s="8">
        <v>2.9399999999999999E-2</v>
      </c>
      <c r="BF376" s="8">
        <v>2.9399999999999999E-2</v>
      </c>
      <c r="BG376" s="8">
        <v>2.9399999999999999E-2</v>
      </c>
      <c r="BJ376" s="8">
        <v>0.6</v>
      </c>
      <c r="BK376" s="8">
        <v>0.7</v>
      </c>
      <c r="BL376" s="8">
        <v>1</v>
      </c>
      <c r="BM376" s="8">
        <v>2.9399999999999999E-2</v>
      </c>
      <c r="BN376" s="23">
        <f t="shared" si="337"/>
        <v>0.6</v>
      </c>
      <c r="BO376" s="23">
        <f t="shared" ref="BO376:BQ376" si="385">BK376*BN376</f>
        <v>0.42</v>
      </c>
      <c r="BP376" s="23">
        <f t="shared" si="385"/>
        <v>0.42</v>
      </c>
      <c r="BQ376" s="23">
        <f t="shared" si="385"/>
        <v>1.2348E-2</v>
      </c>
    </row>
    <row r="377" spans="1:69" ht="30" x14ac:dyDescent="0.35">
      <c r="A377" s="102" t="s">
        <v>21</v>
      </c>
      <c r="B377" s="86">
        <v>50</v>
      </c>
      <c r="C377" s="86" t="s">
        <v>4890</v>
      </c>
      <c r="D377" s="2" t="s">
        <v>2163</v>
      </c>
      <c r="E377" s="2" t="s">
        <v>2169</v>
      </c>
      <c r="F377" s="247"/>
      <c r="G377" s="71" t="s">
        <v>2188</v>
      </c>
      <c r="H377" s="71" t="s">
        <v>2321</v>
      </c>
      <c r="I377" s="71" t="s">
        <v>2322</v>
      </c>
      <c r="J377" s="71">
        <v>0.08</v>
      </c>
      <c r="K377" s="71">
        <v>1</v>
      </c>
      <c r="L377" s="101">
        <v>0.25</v>
      </c>
      <c r="M377" s="101">
        <v>0.25</v>
      </c>
      <c r="N377" s="120">
        <f t="shared" si="335"/>
        <v>1</v>
      </c>
      <c r="O377" s="120">
        <f t="shared" si="336"/>
        <v>0.25</v>
      </c>
      <c r="P377" s="71" t="s">
        <v>2323</v>
      </c>
      <c r="Q377" s="71" t="s">
        <v>2236</v>
      </c>
      <c r="R377" s="71"/>
      <c r="S377" s="71"/>
      <c r="T377" s="71"/>
      <c r="U377" s="71"/>
      <c r="V377" s="71"/>
      <c r="W377" s="101">
        <v>0.25</v>
      </c>
      <c r="X377" s="101">
        <v>0.25</v>
      </c>
      <c r="Y377" s="101">
        <v>0.25</v>
      </c>
      <c r="Z377" s="101">
        <v>0.25</v>
      </c>
      <c r="AA377" s="101">
        <v>0.25</v>
      </c>
      <c r="AB377" s="101">
        <v>0.5</v>
      </c>
      <c r="AC377" s="101">
        <v>0.75</v>
      </c>
      <c r="AD377" s="101">
        <v>1</v>
      </c>
      <c r="AE377" s="101">
        <v>0.25</v>
      </c>
      <c r="AF377" s="101"/>
      <c r="AG377" s="101"/>
      <c r="AH377" s="101"/>
      <c r="AI377" s="109">
        <v>0.25</v>
      </c>
      <c r="AJ377" s="109" t="s">
        <v>4450</v>
      </c>
      <c r="AK377" s="109" t="s">
        <v>4450</v>
      </c>
      <c r="AL377" s="109" t="s">
        <v>4450</v>
      </c>
      <c r="AM377" s="9" t="s">
        <v>4136</v>
      </c>
      <c r="AN377" s="9"/>
      <c r="AO377" s="9"/>
      <c r="AP377" s="9"/>
      <c r="AQ377" s="2">
        <v>3.3599999999999998E-2</v>
      </c>
      <c r="AR377" s="110">
        <v>1</v>
      </c>
      <c r="AS377" s="110" t="s">
        <v>4450</v>
      </c>
      <c r="AT377" s="110" t="s">
        <v>4450</v>
      </c>
      <c r="AU377" s="110" t="s">
        <v>4450</v>
      </c>
      <c r="AV377" s="110">
        <v>0.25</v>
      </c>
      <c r="AW377" s="110" t="s">
        <v>4450</v>
      </c>
      <c r="AX377" s="110" t="s">
        <v>4450</v>
      </c>
      <c r="AY377" s="110" t="s">
        <v>4450</v>
      </c>
      <c r="AZ377" s="8">
        <v>3.3599999999999998E-2</v>
      </c>
      <c r="BA377" s="8" t="s">
        <v>4450</v>
      </c>
      <c r="BB377" s="8" t="s">
        <v>4450</v>
      </c>
      <c r="BC377" s="8" t="s">
        <v>4450</v>
      </c>
      <c r="BD377" s="8">
        <v>3.3599999999999998E-2</v>
      </c>
      <c r="BE377" s="8">
        <v>3.3599999999999998E-2</v>
      </c>
      <c r="BF377" s="8">
        <v>3.3599999999999998E-2</v>
      </c>
      <c r="BG377" s="8">
        <v>3.3599999999999998E-2</v>
      </c>
      <c r="BJ377" s="8">
        <v>0.6</v>
      </c>
      <c r="BK377" s="8">
        <v>0.7</v>
      </c>
      <c r="BL377" s="8">
        <v>1</v>
      </c>
      <c r="BM377" s="8">
        <v>3.3599999999999998E-2</v>
      </c>
      <c r="BN377" s="23">
        <f t="shared" si="337"/>
        <v>0.6</v>
      </c>
      <c r="BO377" s="23">
        <f t="shared" ref="BO377:BQ377" si="386">BK377*BN377</f>
        <v>0.42</v>
      </c>
      <c r="BP377" s="23">
        <f t="shared" si="386"/>
        <v>0.42</v>
      </c>
      <c r="BQ377" s="23">
        <f t="shared" si="386"/>
        <v>1.4111999999999998E-2</v>
      </c>
    </row>
    <row r="378" spans="1:69" ht="40" x14ac:dyDescent="0.35">
      <c r="A378" s="102" t="s">
        <v>21</v>
      </c>
      <c r="B378" s="86">
        <v>51</v>
      </c>
      <c r="C378" s="86" t="s">
        <v>4891</v>
      </c>
      <c r="D378" s="2" t="s">
        <v>2163</v>
      </c>
      <c r="E378" s="2" t="s">
        <v>2169</v>
      </c>
      <c r="F378" s="247"/>
      <c r="G378" s="71" t="s">
        <v>2188</v>
      </c>
      <c r="H378" s="71" t="s">
        <v>2324</v>
      </c>
      <c r="I378" s="71" t="s">
        <v>2325</v>
      </c>
      <c r="J378" s="71">
        <v>7.0000000000000007E-2</v>
      </c>
      <c r="K378" s="71">
        <v>1</v>
      </c>
      <c r="L378" s="101">
        <v>0.25</v>
      </c>
      <c r="M378" s="101">
        <v>0.25</v>
      </c>
      <c r="N378" s="120">
        <f t="shared" si="335"/>
        <v>1</v>
      </c>
      <c r="O378" s="120">
        <f t="shared" si="336"/>
        <v>0.25</v>
      </c>
      <c r="P378" s="71" t="s">
        <v>2323</v>
      </c>
      <c r="Q378" s="71" t="s">
        <v>2239</v>
      </c>
      <c r="R378" s="71"/>
      <c r="S378" s="71"/>
      <c r="T378" s="71"/>
      <c r="U378" s="71"/>
      <c r="V378" s="71"/>
      <c r="W378" s="101">
        <v>0.25</v>
      </c>
      <c r="X378" s="101">
        <v>0.25</v>
      </c>
      <c r="Y378" s="101">
        <v>0.25</v>
      </c>
      <c r="Z378" s="101">
        <v>0.25</v>
      </c>
      <c r="AA378" s="101">
        <v>0.25</v>
      </c>
      <c r="AB378" s="101">
        <v>0.5</v>
      </c>
      <c r="AC378" s="101">
        <v>0.75</v>
      </c>
      <c r="AD378" s="101">
        <v>1</v>
      </c>
      <c r="AE378" s="101">
        <v>0.25</v>
      </c>
      <c r="AF378" s="101"/>
      <c r="AG378" s="101"/>
      <c r="AH378" s="101"/>
      <c r="AI378" s="109">
        <v>0.25</v>
      </c>
      <c r="AJ378" s="109" t="s">
        <v>4450</v>
      </c>
      <c r="AK378" s="109" t="s">
        <v>4450</v>
      </c>
      <c r="AL378" s="109" t="s">
        <v>4450</v>
      </c>
      <c r="AM378" s="9" t="s">
        <v>4137</v>
      </c>
      <c r="AN378" s="9"/>
      <c r="AO378" s="9"/>
      <c r="AP378" s="9"/>
      <c r="AQ378" s="2">
        <v>2.9399999999999999E-2</v>
      </c>
      <c r="AR378" s="110">
        <v>1</v>
      </c>
      <c r="AS378" s="110" t="s">
        <v>4450</v>
      </c>
      <c r="AT378" s="110" t="s">
        <v>4450</v>
      </c>
      <c r="AU378" s="110" t="s">
        <v>4450</v>
      </c>
      <c r="AV378" s="110">
        <v>0.25</v>
      </c>
      <c r="AW378" s="110" t="s">
        <v>4450</v>
      </c>
      <c r="AX378" s="110" t="s">
        <v>4450</v>
      </c>
      <c r="AY378" s="110" t="s">
        <v>4450</v>
      </c>
      <c r="AZ378" s="8">
        <v>2.9399999999999999E-2</v>
      </c>
      <c r="BA378" s="8" t="s">
        <v>4450</v>
      </c>
      <c r="BB378" s="8" t="s">
        <v>4450</v>
      </c>
      <c r="BC378" s="8" t="s">
        <v>4450</v>
      </c>
      <c r="BD378" s="8">
        <v>2.9399999999999999E-2</v>
      </c>
      <c r="BE378" s="8">
        <v>2.9399999999999999E-2</v>
      </c>
      <c r="BF378" s="8">
        <v>2.9399999999999999E-2</v>
      </c>
      <c r="BG378" s="8">
        <v>2.9399999999999999E-2</v>
      </c>
      <c r="BJ378" s="8">
        <v>0.6</v>
      </c>
      <c r="BK378" s="8">
        <v>0.7</v>
      </c>
      <c r="BL378" s="8">
        <v>1</v>
      </c>
      <c r="BM378" s="8">
        <v>2.9399999999999999E-2</v>
      </c>
      <c r="BN378" s="23">
        <f t="shared" si="337"/>
        <v>0.6</v>
      </c>
      <c r="BO378" s="23">
        <f t="shared" ref="BO378:BQ378" si="387">BK378*BN378</f>
        <v>0.42</v>
      </c>
      <c r="BP378" s="23">
        <f t="shared" si="387"/>
        <v>0.42</v>
      </c>
      <c r="BQ378" s="23">
        <f t="shared" si="387"/>
        <v>1.2348E-2</v>
      </c>
    </row>
    <row r="379" spans="1:69" ht="30" x14ac:dyDescent="0.35">
      <c r="A379" s="102" t="s">
        <v>21</v>
      </c>
      <c r="B379" s="86">
        <v>52</v>
      </c>
      <c r="C379" s="86" t="s">
        <v>4892</v>
      </c>
      <c r="D379" s="2" t="s">
        <v>2163</v>
      </c>
      <c r="E379" s="2" t="s">
        <v>2169</v>
      </c>
      <c r="F379" s="247"/>
      <c r="G379" s="71" t="s">
        <v>2188</v>
      </c>
      <c r="H379" s="71" t="s">
        <v>2326</v>
      </c>
      <c r="I379" s="71" t="s">
        <v>2327</v>
      </c>
      <c r="J379" s="71">
        <v>7.0000000000000007E-2</v>
      </c>
      <c r="K379" s="71">
        <v>1</v>
      </c>
      <c r="L379" s="101">
        <v>0.25</v>
      </c>
      <c r="M379" s="101">
        <v>0.25</v>
      </c>
      <c r="N379" s="120">
        <f t="shared" si="335"/>
        <v>1</v>
      </c>
      <c r="O379" s="120">
        <f t="shared" si="336"/>
        <v>0.25</v>
      </c>
      <c r="P379" s="71" t="s">
        <v>2323</v>
      </c>
      <c r="Q379" s="71" t="s">
        <v>2239</v>
      </c>
      <c r="R379" s="71"/>
      <c r="S379" s="71"/>
      <c r="T379" s="71"/>
      <c r="U379" s="71"/>
      <c r="V379" s="71"/>
      <c r="W379" s="101">
        <v>0.25</v>
      </c>
      <c r="X379" s="101">
        <v>0.25</v>
      </c>
      <c r="Y379" s="101">
        <v>0.25</v>
      </c>
      <c r="Z379" s="101">
        <v>0.25</v>
      </c>
      <c r="AA379" s="101">
        <v>0.25</v>
      </c>
      <c r="AB379" s="101">
        <v>0.5</v>
      </c>
      <c r="AC379" s="101">
        <v>0.75</v>
      </c>
      <c r="AD379" s="101">
        <v>1</v>
      </c>
      <c r="AE379" s="101">
        <v>0.25</v>
      </c>
      <c r="AF379" s="101"/>
      <c r="AG379" s="101"/>
      <c r="AH379" s="101"/>
      <c r="AI379" s="109">
        <v>0.25</v>
      </c>
      <c r="AJ379" s="109" t="s">
        <v>4450</v>
      </c>
      <c r="AK379" s="109" t="s">
        <v>4450</v>
      </c>
      <c r="AL379" s="109" t="s">
        <v>4450</v>
      </c>
      <c r="AM379" s="9" t="s">
        <v>4138</v>
      </c>
      <c r="AN379" s="9"/>
      <c r="AO379" s="9"/>
      <c r="AP379" s="9"/>
      <c r="AQ379" s="2">
        <v>2.9399999999999999E-2</v>
      </c>
      <c r="AR379" s="110">
        <v>1</v>
      </c>
      <c r="AS379" s="110" t="s">
        <v>4450</v>
      </c>
      <c r="AT379" s="110" t="s">
        <v>4450</v>
      </c>
      <c r="AU379" s="110" t="s">
        <v>4450</v>
      </c>
      <c r="AV379" s="110">
        <v>0.25</v>
      </c>
      <c r="AW379" s="110" t="s">
        <v>4450</v>
      </c>
      <c r="AX379" s="110" t="s">
        <v>4450</v>
      </c>
      <c r="AY379" s="110" t="s">
        <v>4450</v>
      </c>
      <c r="AZ379" s="8">
        <v>2.9399999999999999E-2</v>
      </c>
      <c r="BA379" s="8" t="s">
        <v>4450</v>
      </c>
      <c r="BB379" s="8" t="s">
        <v>4450</v>
      </c>
      <c r="BC379" s="8" t="s">
        <v>4450</v>
      </c>
      <c r="BD379" s="8">
        <v>2.9399999999999999E-2</v>
      </c>
      <c r="BE379" s="8">
        <v>2.9399999999999999E-2</v>
      </c>
      <c r="BF379" s="8">
        <v>2.9399999999999999E-2</v>
      </c>
      <c r="BG379" s="8">
        <v>2.9399999999999999E-2</v>
      </c>
      <c r="BJ379" s="8">
        <v>0.6</v>
      </c>
      <c r="BK379" s="8">
        <v>0.7</v>
      </c>
      <c r="BL379" s="8">
        <v>1</v>
      </c>
      <c r="BM379" s="8">
        <v>2.9399999999999999E-2</v>
      </c>
      <c r="BN379" s="23">
        <f t="shared" si="337"/>
        <v>0.6</v>
      </c>
      <c r="BO379" s="23">
        <f t="shared" ref="BO379:BQ379" si="388">BK379*BN379</f>
        <v>0.42</v>
      </c>
      <c r="BP379" s="23">
        <f t="shared" si="388"/>
        <v>0.42</v>
      </c>
      <c r="BQ379" s="23">
        <f t="shared" si="388"/>
        <v>1.2348E-2</v>
      </c>
    </row>
    <row r="380" spans="1:69" ht="20" x14ac:dyDescent="0.35">
      <c r="A380" s="102" t="s">
        <v>21</v>
      </c>
      <c r="B380" s="86">
        <v>53</v>
      </c>
      <c r="C380" s="86" t="s">
        <v>4893</v>
      </c>
      <c r="D380" s="2" t="s">
        <v>2163</v>
      </c>
      <c r="E380" s="2" t="s">
        <v>2169</v>
      </c>
      <c r="F380" s="247"/>
      <c r="G380" s="71" t="s">
        <v>2188</v>
      </c>
      <c r="H380" s="71" t="s">
        <v>2328</v>
      </c>
      <c r="I380" s="71" t="s">
        <v>2329</v>
      </c>
      <c r="J380" s="71">
        <v>0.08</v>
      </c>
      <c r="K380" s="71">
        <v>1</v>
      </c>
      <c r="L380" s="101">
        <v>0.25</v>
      </c>
      <c r="M380" s="101">
        <v>0.25</v>
      </c>
      <c r="N380" s="120">
        <f t="shared" si="335"/>
        <v>1</v>
      </c>
      <c r="O380" s="120">
        <f t="shared" si="336"/>
        <v>0.25</v>
      </c>
      <c r="P380" s="71" t="s">
        <v>2323</v>
      </c>
      <c r="Q380" s="71" t="s">
        <v>2239</v>
      </c>
      <c r="R380" s="71"/>
      <c r="S380" s="71"/>
      <c r="T380" s="71"/>
      <c r="U380" s="71"/>
      <c r="V380" s="71"/>
      <c r="W380" s="101">
        <v>0.25</v>
      </c>
      <c r="X380" s="101">
        <v>0.25</v>
      </c>
      <c r="Y380" s="101">
        <v>0.25</v>
      </c>
      <c r="Z380" s="101">
        <v>0.25</v>
      </c>
      <c r="AA380" s="101">
        <v>0.25</v>
      </c>
      <c r="AB380" s="101">
        <v>0.5</v>
      </c>
      <c r="AC380" s="101">
        <v>0.75</v>
      </c>
      <c r="AD380" s="101">
        <v>1</v>
      </c>
      <c r="AE380" s="101">
        <v>0.25</v>
      </c>
      <c r="AF380" s="101"/>
      <c r="AG380" s="101"/>
      <c r="AH380" s="101"/>
      <c r="AI380" s="109">
        <v>0.25</v>
      </c>
      <c r="AJ380" s="109" t="s">
        <v>4450</v>
      </c>
      <c r="AK380" s="109" t="s">
        <v>4450</v>
      </c>
      <c r="AL380" s="109" t="s">
        <v>4450</v>
      </c>
      <c r="AM380" s="9" t="s">
        <v>4139</v>
      </c>
      <c r="AN380" s="9"/>
      <c r="AO380" s="9"/>
      <c r="AP380" s="9"/>
      <c r="AQ380" s="2">
        <v>3.3599999999999998E-2</v>
      </c>
      <c r="AR380" s="110">
        <v>1</v>
      </c>
      <c r="AS380" s="110" t="s">
        <v>4450</v>
      </c>
      <c r="AT380" s="110" t="s">
        <v>4450</v>
      </c>
      <c r="AU380" s="110" t="s">
        <v>4450</v>
      </c>
      <c r="AV380" s="110">
        <v>0.25</v>
      </c>
      <c r="AW380" s="110" t="s">
        <v>4450</v>
      </c>
      <c r="AX380" s="110" t="s">
        <v>4450</v>
      </c>
      <c r="AY380" s="110" t="s">
        <v>4450</v>
      </c>
      <c r="AZ380" s="8">
        <v>3.3599999999999998E-2</v>
      </c>
      <c r="BA380" s="8" t="s">
        <v>4450</v>
      </c>
      <c r="BB380" s="8" t="s">
        <v>4450</v>
      </c>
      <c r="BC380" s="8" t="s">
        <v>4450</v>
      </c>
      <c r="BD380" s="8">
        <v>3.3599999999999998E-2</v>
      </c>
      <c r="BE380" s="8">
        <v>3.3599999999999998E-2</v>
      </c>
      <c r="BF380" s="8">
        <v>3.3599999999999998E-2</v>
      </c>
      <c r="BG380" s="8">
        <v>3.3599999999999998E-2</v>
      </c>
      <c r="BJ380" s="8">
        <v>0.6</v>
      </c>
      <c r="BK380" s="8">
        <v>0.7</v>
      </c>
      <c r="BL380" s="8">
        <v>1</v>
      </c>
      <c r="BM380" s="8">
        <v>3.3599999999999998E-2</v>
      </c>
      <c r="BN380" s="23">
        <f t="shared" si="337"/>
        <v>0.6</v>
      </c>
      <c r="BO380" s="23">
        <f t="shared" ref="BO380:BQ380" si="389">BK380*BN380</f>
        <v>0.42</v>
      </c>
      <c r="BP380" s="23">
        <f t="shared" si="389"/>
        <v>0.42</v>
      </c>
      <c r="BQ380" s="23">
        <f t="shared" si="389"/>
        <v>1.4111999999999998E-2</v>
      </c>
    </row>
    <row r="381" spans="1:69" ht="60" x14ac:dyDescent="0.35">
      <c r="A381" s="102" t="s">
        <v>21</v>
      </c>
      <c r="B381" s="86">
        <v>54</v>
      </c>
      <c r="C381" s="86" t="s">
        <v>4894</v>
      </c>
      <c r="D381" s="2" t="s">
        <v>2163</v>
      </c>
      <c r="E381" s="2" t="s">
        <v>2169</v>
      </c>
      <c r="F381" s="247"/>
      <c r="G381" s="71" t="s">
        <v>2188</v>
      </c>
      <c r="H381" s="71" t="s">
        <v>2330</v>
      </c>
      <c r="I381" s="71" t="s">
        <v>2331</v>
      </c>
      <c r="J381" s="71">
        <v>0.08</v>
      </c>
      <c r="K381" s="71">
        <v>1</v>
      </c>
      <c r="L381" s="101">
        <v>0.25</v>
      </c>
      <c r="M381" s="101">
        <v>0.25</v>
      </c>
      <c r="N381" s="120">
        <f t="shared" si="335"/>
        <v>1</v>
      </c>
      <c r="O381" s="120">
        <f t="shared" si="336"/>
        <v>0.25</v>
      </c>
      <c r="P381" s="71" t="s">
        <v>2284</v>
      </c>
      <c r="Q381" s="71" t="s">
        <v>2239</v>
      </c>
      <c r="R381" s="71"/>
      <c r="S381" s="71"/>
      <c r="T381" s="71"/>
      <c r="U381" s="71"/>
      <c r="V381" s="71"/>
      <c r="W381" s="101">
        <v>0.25</v>
      </c>
      <c r="X381" s="101">
        <v>0.25</v>
      </c>
      <c r="Y381" s="101">
        <v>0.25</v>
      </c>
      <c r="Z381" s="101">
        <v>0.25</v>
      </c>
      <c r="AA381" s="101">
        <v>0.25</v>
      </c>
      <c r="AB381" s="101">
        <v>0.5</v>
      </c>
      <c r="AC381" s="101">
        <v>0.75</v>
      </c>
      <c r="AD381" s="101">
        <v>1</v>
      </c>
      <c r="AE381" s="101">
        <v>0.25</v>
      </c>
      <c r="AF381" s="101"/>
      <c r="AG381" s="101"/>
      <c r="AH381" s="101"/>
      <c r="AI381" s="109">
        <v>0.25</v>
      </c>
      <c r="AJ381" s="109" t="s">
        <v>4450</v>
      </c>
      <c r="AK381" s="109" t="s">
        <v>4450</v>
      </c>
      <c r="AL381" s="109" t="s">
        <v>4450</v>
      </c>
      <c r="AM381" s="9" t="s">
        <v>4140</v>
      </c>
      <c r="AN381" s="9"/>
      <c r="AO381" s="9"/>
      <c r="AP381" s="9"/>
      <c r="AQ381" s="2">
        <v>3.3599999999999998E-2</v>
      </c>
      <c r="AR381" s="110">
        <v>1</v>
      </c>
      <c r="AS381" s="110" t="s">
        <v>4450</v>
      </c>
      <c r="AT381" s="110" t="s">
        <v>4450</v>
      </c>
      <c r="AU381" s="110" t="s">
        <v>4450</v>
      </c>
      <c r="AV381" s="110">
        <v>0.25</v>
      </c>
      <c r="AW381" s="110" t="s">
        <v>4450</v>
      </c>
      <c r="AX381" s="110" t="s">
        <v>4450</v>
      </c>
      <c r="AY381" s="110" t="s">
        <v>4450</v>
      </c>
      <c r="AZ381" s="8">
        <v>3.3599999999999998E-2</v>
      </c>
      <c r="BA381" s="8" t="s">
        <v>4450</v>
      </c>
      <c r="BB381" s="8" t="s">
        <v>4450</v>
      </c>
      <c r="BC381" s="8" t="s">
        <v>4450</v>
      </c>
      <c r="BD381" s="8">
        <v>3.3599999999999998E-2</v>
      </c>
      <c r="BE381" s="8">
        <v>3.3599999999999998E-2</v>
      </c>
      <c r="BF381" s="8">
        <v>3.3599999999999998E-2</v>
      </c>
      <c r="BG381" s="8">
        <v>3.3599999999999998E-2</v>
      </c>
      <c r="BJ381" s="8">
        <v>0.6</v>
      </c>
      <c r="BK381" s="8">
        <v>0.7</v>
      </c>
      <c r="BL381" s="8">
        <v>1</v>
      </c>
      <c r="BM381" s="8">
        <v>3.3599999999999998E-2</v>
      </c>
      <c r="BN381" s="23">
        <f t="shared" si="337"/>
        <v>0.6</v>
      </c>
      <c r="BO381" s="23">
        <f t="shared" ref="BO381:BQ381" si="390">BK381*BN381</f>
        <v>0.42</v>
      </c>
      <c r="BP381" s="23">
        <f t="shared" si="390"/>
        <v>0.42</v>
      </c>
      <c r="BQ381" s="23">
        <f t="shared" si="390"/>
        <v>1.4111999999999998E-2</v>
      </c>
    </row>
    <row r="382" spans="1:69" ht="40" x14ac:dyDescent="0.35">
      <c r="A382" s="102" t="s">
        <v>21</v>
      </c>
      <c r="B382" s="86">
        <v>55</v>
      </c>
      <c r="C382" s="86" t="s">
        <v>4895</v>
      </c>
      <c r="D382" s="2" t="s">
        <v>2163</v>
      </c>
      <c r="E382" s="2" t="s">
        <v>2169</v>
      </c>
      <c r="F382" s="247"/>
      <c r="G382" s="71" t="s">
        <v>2188</v>
      </c>
      <c r="H382" s="71" t="s">
        <v>2332</v>
      </c>
      <c r="I382" s="71" t="s">
        <v>2333</v>
      </c>
      <c r="J382" s="71">
        <v>0.08</v>
      </c>
      <c r="K382" s="71">
        <v>1</v>
      </c>
      <c r="L382" s="101">
        <v>0.25</v>
      </c>
      <c r="M382" s="101">
        <v>0.25</v>
      </c>
      <c r="N382" s="120">
        <f t="shared" si="335"/>
        <v>1</v>
      </c>
      <c r="O382" s="120">
        <f t="shared" si="336"/>
        <v>0.25</v>
      </c>
      <c r="P382" s="71" t="s">
        <v>2323</v>
      </c>
      <c r="Q382" s="71" t="s">
        <v>2239</v>
      </c>
      <c r="R382" s="71"/>
      <c r="S382" s="71"/>
      <c r="T382" s="71"/>
      <c r="U382" s="71"/>
      <c r="V382" s="71"/>
      <c r="W382" s="101">
        <v>0.25</v>
      </c>
      <c r="X382" s="101">
        <v>0.25</v>
      </c>
      <c r="Y382" s="101">
        <v>0.25</v>
      </c>
      <c r="Z382" s="101">
        <v>0.25</v>
      </c>
      <c r="AA382" s="101">
        <v>0.25</v>
      </c>
      <c r="AB382" s="101">
        <v>0.5</v>
      </c>
      <c r="AC382" s="101">
        <v>0.75</v>
      </c>
      <c r="AD382" s="101">
        <v>1</v>
      </c>
      <c r="AE382" s="101">
        <v>0.25</v>
      </c>
      <c r="AF382" s="101"/>
      <c r="AG382" s="101"/>
      <c r="AH382" s="101"/>
      <c r="AI382" s="109">
        <v>0.25</v>
      </c>
      <c r="AJ382" s="109" t="s">
        <v>4450</v>
      </c>
      <c r="AK382" s="109" t="s">
        <v>4450</v>
      </c>
      <c r="AL382" s="109" t="s">
        <v>4450</v>
      </c>
      <c r="AM382" s="9" t="s">
        <v>4141</v>
      </c>
      <c r="AN382" s="9"/>
      <c r="AO382" s="9"/>
      <c r="AP382" s="9"/>
      <c r="AQ382" s="2">
        <v>3.3599999999999998E-2</v>
      </c>
      <c r="AR382" s="110">
        <v>1</v>
      </c>
      <c r="AS382" s="110" t="s">
        <v>4450</v>
      </c>
      <c r="AT382" s="110" t="s">
        <v>4450</v>
      </c>
      <c r="AU382" s="110" t="s">
        <v>4450</v>
      </c>
      <c r="AV382" s="110">
        <v>0.25</v>
      </c>
      <c r="AW382" s="110" t="s">
        <v>4450</v>
      </c>
      <c r="AX382" s="110" t="s">
        <v>4450</v>
      </c>
      <c r="AY382" s="110" t="s">
        <v>4450</v>
      </c>
      <c r="AZ382" s="8">
        <v>3.3599999999999998E-2</v>
      </c>
      <c r="BA382" s="8" t="s">
        <v>4450</v>
      </c>
      <c r="BB382" s="8" t="s">
        <v>4450</v>
      </c>
      <c r="BC382" s="8" t="s">
        <v>4450</v>
      </c>
      <c r="BD382" s="8">
        <v>3.3599999999999998E-2</v>
      </c>
      <c r="BE382" s="8">
        <v>3.3599999999999998E-2</v>
      </c>
      <c r="BF382" s="8">
        <v>3.3599999999999998E-2</v>
      </c>
      <c r="BG382" s="8">
        <v>3.3599999999999998E-2</v>
      </c>
      <c r="BJ382" s="8">
        <v>0.6</v>
      </c>
      <c r="BK382" s="8">
        <v>0.7</v>
      </c>
      <c r="BL382" s="8">
        <v>1</v>
      </c>
      <c r="BM382" s="8">
        <v>3.3599999999999998E-2</v>
      </c>
      <c r="BN382" s="23">
        <f t="shared" si="337"/>
        <v>0.6</v>
      </c>
      <c r="BO382" s="23">
        <f t="shared" ref="BO382:BQ382" si="391">BK382*BN382</f>
        <v>0.42</v>
      </c>
      <c r="BP382" s="23">
        <f t="shared" si="391"/>
        <v>0.42</v>
      </c>
      <c r="BQ382" s="23">
        <f t="shared" si="391"/>
        <v>1.4111999999999998E-2</v>
      </c>
    </row>
    <row r="383" spans="1:69" ht="20" x14ac:dyDescent="0.35">
      <c r="A383" s="102" t="s">
        <v>21</v>
      </c>
      <c r="B383" s="86">
        <v>56</v>
      </c>
      <c r="C383" s="86" t="s">
        <v>4896</v>
      </c>
      <c r="D383" s="2" t="s">
        <v>2163</v>
      </c>
      <c r="E383" s="2" t="s">
        <v>2169</v>
      </c>
      <c r="F383" s="247"/>
      <c r="G383" s="71" t="s">
        <v>2188</v>
      </c>
      <c r="H383" s="71" t="s">
        <v>2334</v>
      </c>
      <c r="I383" s="71" t="s">
        <v>2335</v>
      </c>
      <c r="J383" s="71">
        <v>0.08</v>
      </c>
      <c r="K383" s="71">
        <v>1</v>
      </c>
      <c r="L383" s="101">
        <v>0.25</v>
      </c>
      <c r="M383" s="101">
        <v>0.25</v>
      </c>
      <c r="N383" s="120">
        <f t="shared" si="335"/>
        <v>1</v>
      </c>
      <c r="O383" s="120">
        <f t="shared" si="336"/>
        <v>0.25</v>
      </c>
      <c r="P383" s="71" t="s">
        <v>2323</v>
      </c>
      <c r="Q383" s="71" t="s">
        <v>2336</v>
      </c>
      <c r="R383" s="71"/>
      <c r="S383" s="71"/>
      <c r="T383" s="71"/>
      <c r="U383" s="71"/>
      <c r="V383" s="71"/>
      <c r="W383" s="101">
        <v>0.25</v>
      </c>
      <c r="X383" s="101">
        <v>0.25</v>
      </c>
      <c r="Y383" s="101">
        <v>0.25</v>
      </c>
      <c r="Z383" s="101">
        <v>0.25</v>
      </c>
      <c r="AA383" s="101">
        <v>0.25</v>
      </c>
      <c r="AB383" s="101">
        <v>0.5</v>
      </c>
      <c r="AC383" s="101">
        <v>0.75</v>
      </c>
      <c r="AD383" s="101">
        <v>1</v>
      </c>
      <c r="AE383" s="101">
        <v>0.25</v>
      </c>
      <c r="AF383" s="101"/>
      <c r="AG383" s="101"/>
      <c r="AH383" s="101"/>
      <c r="AI383" s="109">
        <v>0.25</v>
      </c>
      <c r="AJ383" s="109" t="s">
        <v>4450</v>
      </c>
      <c r="AK383" s="109" t="s">
        <v>4450</v>
      </c>
      <c r="AL383" s="109" t="s">
        <v>4450</v>
      </c>
      <c r="AM383" s="9" t="s">
        <v>4142</v>
      </c>
      <c r="AN383" s="9"/>
      <c r="AO383" s="9"/>
      <c r="AP383" s="9"/>
      <c r="AQ383" s="2">
        <v>3.3599999999999998E-2</v>
      </c>
      <c r="AR383" s="110">
        <v>1</v>
      </c>
      <c r="AS383" s="110" t="s">
        <v>4450</v>
      </c>
      <c r="AT383" s="110" t="s">
        <v>4450</v>
      </c>
      <c r="AU383" s="110" t="s">
        <v>4450</v>
      </c>
      <c r="AV383" s="110">
        <v>0.25</v>
      </c>
      <c r="AW383" s="110" t="s">
        <v>4450</v>
      </c>
      <c r="AX383" s="110" t="s">
        <v>4450</v>
      </c>
      <c r="AY383" s="110" t="s">
        <v>4450</v>
      </c>
      <c r="AZ383" s="8">
        <v>3.3599999999999998E-2</v>
      </c>
      <c r="BA383" s="8" t="s">
        <v>4450</v>
      </c>
      <c r="BB383" s="8" t="s">
        <v>4450</v>
      </c>
      <c r="BC383" s="8" t="s">
        <v>4450</v>
      </c>
      <c r="BD383" s="8">
        <v>3.3599999999999998E-2</v>
      </c>
      <c r="BE383" s="8">
        <v>3.3599999999999998E-2</v>
      </c>
      <c r="BF383" s="8">
        <v>3.3599999999999998E-2</v>
      </c>
      <c r="BG383" s="8">
        <v>3.3599999999999998E-2</v>
      </c>
      <c r="BJ383" s="8">
        <v>0.6</v>
      </c>
      <c r="BK383" s="8">
        <v>0.7</v>
      </c>
      <c r="BL383" s="8">
        <v>1</v>
      </c>
      <c r="BM383" s="8">
        <v>3.3599999999999998E-2</v>
      </c>
      <c r="BN383" s="23">
        <f t="shared" si="337"/>
        <v>0.6</v>
      </c>
      <c r="BO383" s="23">
        <f t="shared" ref="BO383:BQ383" si="392">BK383*BN383</f>
        <v>0.42</v>
      </c>
      <c r="BP383" s="23">
        <f t="shared" si="392"/>
        <v>0.42</v>
      </c>
      <c r="BQ383" s="23">
        <f t="shared" si="392"/>
        <v>1.4111999999999998E-2</v>
      </c>
    </row>
    <row r="384" spans="1:69" ht="20" x14ac:dyDescent="0.35">
      <c r="A384" s="102" t="s">
        <v>21</v>
      </c>
      <c r="B384" s="86">
        <v>57</v>
      </c>
      <c r="C384" s="86" t="s">
        <v>4897</v>
      </c>
      <c r="D384" s="2" t="s">
        <v>2163</v>
      </c>
      <c r="E384" s="2" t="s">
        <v>2169</v>
      </c>
      <c r="F384" s="247"/>
      <c r="G384" s="71" t="s">
        <v>2188</v>
      </c>
      <c r="H384" s="71" t="s">
        <v>2337</v>
      </c>
      <c r="I384" s="71" t="s">
        <v>2338</v>
      </c>
      <c r="J384" s="71">
        <v>0.08</v>
      </c>
      <c r="K384" s="71">
        <v>1</v>
      </c>
      <c r="L384" s="101">
        <v>0.25</v>
      </c>
      <c r="M384" s="101">
        <v>0.25</v>
      </c>
      <c r="N384" s="120">
        <f t="shared" si="335"/>
        <v>1</v>
      </c>
      <c r="O384" s="120">
        <f t="shared" si="336"/>
        <v>0.25</v>
      </c>
      <c r="P384" s="71" t="s">
        <v>2323</v>
      </c>
      <c r="Q384" s="71" t="s">
        <v>2336</v>
      </c>
      <c r="R384" s="71"/>
      <c r="S384" s="71"/>
      <c r="T384" s="71"/>
      <c r="U384" s="71"/>
      <c r="V384" s="71"/>
      <c r="W384" s="101">
        <v>0.25</v>
      </c>
      <c r="X384" s="101">
        <v>0.25</v>
      </c>
      <c r="Y384" s="101">
        <v>0.25</v>
      </c>
      <c r="Z384" s="101">
        <v>0.25</v>
      </c>
      <c r="AA384" s="101">
        <v>0.25</v>
      </c>
      <c r="AB384" s="101">
        <v>0.5</v>
      </c>
      <c r="AC384" s="101">
        <v>0.75</v>
      </c>
      <c r="AD384" s="101">
        <v>1</v>
      </c>
      <c r="AE384" s="101">
        <v>0.25</v>
      </c>
      <c r="AF384" s="101"/>
      <c r="AG384" s="101"/>
      <c r="AH384" s="101"/>
      <c r="AI384" s="109">
        <v>0.25</v>
      </c>
      <c r="AJ384" s="109" t="s">
        <v>4450</v>
      </c>
      <c r="AK384" s="109" t="s">
        <v>4450</v>
      </c>
      <c r="AL384" s="109" t="s">
        <v>4450</v>
      </c>
      <c r="AM384" s="9" t="s">
        <v>4143</v>
      </c>
      <c r="AN384" s="9"/>
      <c r="AO384" s="9"/>
      <c r="AP384" s="9"/>
      <c r="AQ384" s="2">
        <v>3.3599999999999998E-2</v>
      </c>
      <c r="AR384" s="110">
        <v>1</v>
      </c>
      <c r="AS384" s="110" t="s">
        <v>4450</v>
      </c>
      <c r="AT384" s="110" t="s">
        <v>4450</v>
      </c>
      <c r="AU384" s="110" t="s">
        <v>4450</v>
      </c>
      <c r="AV384" s="110">
        <v>0.25</v>
      </c>
      <c r="AW384" s="110" t="s">
        <v>4450</v>
      </c>
      <c r="AX384" s="110" t="s">
        <v>4450</v>
      </c>
      <c r="AY384" s="110" t="s">
        <v>4450</v>
      </c>
      <c r="AZ384" s="8">
        <v>3.3599999999999998E-2</v>
      </c>
      <c r="BA384" s="8" t="s">
        <v>4450</v>
      </c>
      <c r="BB384" s="8" t="s">
        <v>4450</v>
      </c>
      <c r="BC384" s="8" t="s">
        <v>4450</v>
      </c>
      <c r="BD384" s="8">
        <v>3.3599999999999998E-2</v>
      </c>
      <c r="BE384" s="8">
        <v>3.3599999999999998E-2</v>
      </c>
      <c r="BF384" s="8">
        <v>3.3599999999999998E-2</v>
      </c>
      <c r="BG384" s="8">
        <v>3.3599999999999998E-2</v>
      </c>
      <c r="BJ384" s="8">
        <v>0.6</v>
      </c>
      <c r="BK384" s="8">
        <v>0.7</v>
      </c>
      <c r="BL384" s="8">
        <v>1</v>
      </c>
      <c r="BM384" s="8">
        <v>3.3599999999999998E-2</v>
      </c>
      <c r="BN384" s="23">
        <f t="shared" si="337"/>
        <v>0.6</v>
      </c>
      <c r="BO384" s="23">
        <f t="shared" ref="BO384:BQ384" si="393">BK384*BN384</f>
        <v>0.42</v>
      </c>
      <c r="BP384" s="23">
        <f t="shared" si="393"/>
        <v>0.42</v>
      </c>
      <c r="BQ384" s="23">
        <f t="shared" si="393"/>
        <v>1.4111999999999998E-2</v>
      </c>
    </row>
    <row r="385" spans="1:69" ht="20" x14ac:dyDescent="0.35">
      <c r="A385" s="102" t="s">
        <v>21</v>
      </c>
      <c r="B385" s="86">
        <v>58</v>
      </c>
      <c r="C385" s="86" t="s">
        <v>4898</v>
      </c>
      <c r="D385" s="2" t="s">
        <v>2163</v>
      </c>
      <c r="E385" s="2" t="s">
        <v>2169</v>
      </c>
      <c r="F385" s="247"/>
      <c r="G385" s="71" t="s">
        <v>2188</v>
      </c>
      <c r="H385" s="71" t="s">
        <v>2339</v>
      </c>
      <c r="I385" s="71" t="s">
        <v>2340</v>
      </c>
      <c r="J385" s="71">
        <v>0.08</v>
      </c>
      <c r="K385" s="71">
        <v>1</v>
      </c>
      <c r="L385" s="101">
        <v>0.25</v>
      </c>
      <c r="M385" s="101">
        <v>0.25</v>
      </c>
      <c r="N385" s="120">
        <f t="shared" si="335"/>
        <v>1</v>
      </c>
      <c r="O385" s="120">
        <f t="shared" si="336"/>
        <v>0.25</v>
      </c>
      <c r="P385" s="71" t="s">
        <v>2284</v>
      </c>
      <c r="Q385" s="71" t="s">
        <v>2221</v>
      </c>
      <c r="R385" s="71"/>
      <c r="S385" s="71"/>
      <c r="T385" s="71"/>
      <c r="U385" s="71"/>
      <c r="V385" s="71"/>
      <c r="W385" s="101">
        <v>0.25</v>
      </c>
      <c r="X385" s="101">
        <v>0.25</v>
      </c>
      <c r="Y385" s="101">
        <v>0.25</v>
      </c>
      <c r="Z385" s="101">
        <v>0.25</v>
      </c>
      <c r="AA385" s="101">
        <v>0.25</v>
      </c>
      <c r="AB385" s="101">
        <v>0.5</v>
      </c>
      <c r="AC385" s="101">
        <v>0.75</v>
      </c>
      <c r="AD385" s="101">
        <v>1</v>
      </c>
      <c r="AE385" s="101">
        <v>0.25</v>
      </c>
      <c r="AF385" s="101"/>
      <c r="AG385" s="101"/>
      <c r="AH385" s="101"/>
      <c r="AI385" s="109">
        <v>0.25</v>
      </c>
      <c r="AJ385" s="109" t="s">
        <v>4450</v>
      </c>
      <c r="AK385" s="109" t="s">
        <v>4450</v>
      </c>
      <c r="AL385" s="109" t="s">
        <v>4450</v>
      </c>
      <c r="AM385" s="9" t="s">
        <v>4144</v>
      </c>
      <c r="AN385" s="9"/>
      <c r="AO385" s="9"/>
      <c r="AP385" s="9"/>
      <c r="AQ385" s="2">
        <v>3.3599999999999998E-2</v>
      </c>
      <c r="AR385" s="110">
        <v>1</v>
      </c>
      <c r="AS385" s="110" t="s">
        <v>4450</v>
      </c>
      <c r="AT385" s="110" t="s">
        <v>4450</v>
      </c>
      <c r="AU385" s="110" t="s">
        <v>4450</v>
      </c>
      <c r="AV385" s="110">
        <v>0.25</v>
      </c>
      <c r="AW385" s="110" t="s">
        <v>4450</v>
      </c>
      <c r="AX385" s="110" t="s">
        <v>4450</v>
      </c>
      <c r="AY385" s="110" t="s">
        <v>4450</v>
      </c>
      <c r="AZ385" s="8">
        <v>3.3599999999999998E-2</v>
      </c>
      <c r="BA385" s="8" t="s">
        <v>4450</v>
      </c>
      <c r="BB385" s="8" t="s">
        <v>4450</v>
      </c>
      <c r="BC385" s="8" t="s">
        <v>4450</v>
      </c>
      <c r="BD385" s="8">
        <v>3.3599999999999998E-2</v>
      </c>
      <c r="BE385" s="8">
        <v>3.3599999999999998E-2</v>
      </c>
      <c r="BF385" s="8">
        <v>3.3599999999999998E-2</v>
      </c>
      <c r="BG385" s="8">
        <v>3.3599999999999998E-2</v>
      </c>
      <c r="BJ385" s="8">
        <v>0.6</v>
      </c>
      <c r="BK385" s="8">
        <v>0.7</v>
      </c>
      <c r="BL385" s="8">
        <v>1</v>
      </c>
      <c r="BM385" s="8">
        <v>3.3599999999999998E-2</v>
      </c>
      <c r="BN385" s="23">
        <f t="shared" si="337"/>
        <v>0.6</v>
      </c>
      <c r="BO385" s="23">
        <f t="shared" ref="BO385:BQ385" si="394">BK385*BN385</f>
        <v>0.42</v>
      </c>
      <c r="BP385" s="23">
        <f t="shared" si="394"/>
        <v>0.42</v>
      </c>
      <c r="BQ385" s="23">
        <f t="shared" si="394"/>
        <v>1.4111999999999998E-2</v>
      </c>
    </row>
    <row r="386" spans="1:69" ht="20" x14ac:dyDescent="0.35">
      <c r="A386" s="102" t="s">
        <v>21</v>
      </c>
      <c r="B386" s="86">
        <v>59</v>
      </c>
      <c r="C386" s="86" t="s">
        <v>4899</v>
      </c>
      <c r="D386" s="2" t="s">
        <v>2163</v>
      </c>
      <c r="E386" s="2" t="s">
        <v>2171</v>
      </c>
      <c r="F386" s="247"/>
      <c r="G386" s="71" t="s">
        <v>2198</v>
      </c>
      <c r="H386" s="71" t="s">
        <v>2371</v>
      </c>
      <c r="I386" s="71" t="s">
        <v>2372</v>
      </c>
      <c r="J386" s="71">
        <v>0.2</v>
      </c>
      <c r="K386" s="71">
        <v>1</v>
      </c>
      <c r="L386" s="101">
        <v>0</v>
      </c>
      <c r="M386" s="101">
        <v>0</v>
      </c>
      <c r="N386" s="120" t="str">
        <f t="shared" si="335"/>
        <v/>
      </c>
      <c r="O386" s="120">
        <f t="shared" si="336"/>
        <v>0</v>
      </c>
      <c r="P386" s="71" t="s">
        <v>2373</v>
      </c>
      <c r="Q386" s="71" t="s">
        <v>2374</v>
      </c>
      <c r="R386" s="71"/>
      <c r="S386" s="71"/>
      <c r="T386" s="71"/>
      <c r="U386" s="71"/>
      <c r="V386" s="71"/>
      <c r="W386" s="101">
        <v>0</v>
      </c>
      <c r="X386" s="101">
        <v>0</v>
      </c>
      <c r="Y386" s="101">
        <v>0</v>
      </c>
      <c r="Z386" s="101">
        <v>1</v>
      </c>
      <c r="AA386" s="101">
        <v>0</v>
      </c>
      <c r="AB386" s="101">
        <v>0</v>
      </c>
      <c r="AC386" s="101">
        <v>0</v>
      </c>
      <c r="AD386" s="101">
        <v>1</v>
      </c>
      <c r="AE386" s="101">
        <v>0</v>
      </c>
      <c r="AF386" s="101"/>
      <c r="AG386" s="101"/>
      <c r="AH386" s="101"/>
      <c r="AI386" s="109">
        <v>0</v>
      </c>
      <c r="AJ386" s="109" t="s">
        <v>4450</v>
      </c>
      <c r="AK386" s="109" t="s">
        <v>4450</v>
      </c>
      <c r="AL386" s="109" t="s">
        <v>4450</v>
      </c>
      <c r="AM386" s="9" t="s">
        <v>4121</v>
      </c>
      <c r="AN386" s="9"/>
      <c r="AO386" s="9"/>
      <c r="AP386" s="9"/>
      <c r="AQ386" s="2" t="s">
        <v>4450</v>
      </c>
      <c r="AR386" s="110" t="s">
        <v>4450</v>
      </c>
      <c r="AS386" s="110" t="s">
        <v>4450</v>
      </c>
      <c r="AT386" s="110" t="s">
        <v>4450</v>
      </c>
      <c r="AU386" s="110" t="s">
        <v>4450</v>
      </c>
      <c r="AV386" s="110">
        <v>0</v>
      </c>
      <c r="AW386" s="110" t="s">
        <v>4450</v>
      </c>
      <c r="AX386" s="110" t="s">
        <v>4450</v>
      </c>
      <c r="AY386" s="110" t="s">
        <v>4450</v>
      </c>
      <c r="AZ386" s="8" t="s">
        <v>4450</v>
      </c>
      <c r="BA386" s="8" t="s">
        <v>4450</v>
      </c>
      <c r="BB386" s="8" t="s">
        <v>4450</v>
      </c>
      <c r="BC386" s="8" t="s">
        <v>4450</v>
      </c>
      <c r="BD386" s="8" t="s">
        <v>4450</v>
      </c>
      <c r="BE386" s="8" t="s">
        <v>4450</v>
      </c>
      <c r="BF386" s="8" t="s">
        <v>4450</v>
      </c>
      <c r="BG386" s="8">
        <v>3.5999999999999997E-2</v>
      </c>
      <c r="BJ386" s="8">
        <v>0.6</v>
      </c>
      <c r="BK386" s="8">
        <v>0.3</v>
      </c>
      <c r="BL386" s="8">
        <v>1</v>
      </c>
      <c r="BM386" s="8">
        <v>3.5999999999999997E-2</v>
      </c>
      <c r="BN386" s="23">
        <f t="shared" si="337"/>
        <v>0.6</v>
      </c>
      <c r="BO386" s="23">
        <f t="shared" ref="BO386:BQ386" si="395">BK386*BN386</f>
        <v>0.18</v>
      </c>
      <c r="BP386" s="23">
        <f t="shared" si="395"/>
        <v>0.18</v>
      </c>
      <c r="BQ386" s="23">
        <f t="shared" si="395"/>
        <v>6.4799999999999996E-3</v>
      </c>
    </row>
    <row r="387" spans="1:69" ht="20" x14ac:dyDescent="0.35">
      <c r="A387" s="102" t="s">
        <v>21</v>
      </c>
      <c r="B387" s="86">
        <v>60</v>
      </c>
      <c r="C387" s="86" t="s">
        <v>4900</v>
      </c>
      <c r="D387" s="2" t="s">
        <v>2163</v>
      </c>
      <c r="E387" s="2" t="s">
        <v>2171</v>
      </c>
      <c r="F387" s="247"/>
      <c r="G387" s="71" t="s">
        <v>2198</v>
      </c>
      <c r="H387" s="71" t="s">
        <v>2375</v>
      </c>
      <c r="I387" s="71" t="s">
        <v>2376</v>
      </c>
      <c r="J387" s="71">
        <v>0.8</v>
      </c>
      <c r="K387" s="71">
        <v>5</v>
      </c>
      <c r="L387" s="101">
        <v>0</v>
      </c>
      <c r="M387" s="101">
        <v>0</v>
      </c>
      <c r="N387" s="120" t="str">
        <f t="shared" si="335"/>
        <v/>
      </c>
      <c r="O387" s="120">
        <f t="shared" si="336"/>
        <v>0</v>
      </c>
      <c r="P387" s="71" t="s">
        <v>2377</v>
      </c>
      <c r="Q387" s="71" t="s">
        <v>2374</v>
      </c>
      <c r="R387" s="71"/>
      <c r="S387" s="71"/>
      <c r="T387" s="71"/>
      <c r="U387" s="71"/>
      <c r="V387" s="71"/>
      <c r="W387" s="101">
        <v>0</v>
      </c>
      <c r="X387" s="101">
        <v>0</v>
      </c>
      <c r="Y387" s="101">
        <v>0</v>
      </c>
      <c r="Z387" s="101">
        <v>5</v>
      </c>
      <c r="AA387" s="101">
        <v>0</v>
      </c>
      <c r="AB387" s="101">
        <v>0</v>
      </c>
      <c r="AC387" s="101">
        <v>0</v>
      </c>
      <c r="AD387" s="101">
        <v>5</v>
      </c>
      <c r="AE387" s="101">
        <v>0</v>
      </c>
      <c r="AF387" s="101"/>
      <c r="AG387" s="101"/>
      <c r="AH387" s="101"/>
      <c r="AI387" s="109">
        <v>0</v>
      </c>
      <c r="AJ387" s="109" t="s">
        <v>4450</v>
      </c>
      <c r="AK387" s="109" t="s">
        <v>4450</v>
      </c>
      <c r="AL387" s="109" t="s">
        <v>4450</v>
      </c>
      <c r="AM387" s="9" t="s">
        <v>4121</v>
      </c>
      <c r="AN387" s="9"/>
      <c r="AO387" s="9"/>
      <c r="AP387" s="9"/>
      <c r="AQ387" s="2" t="s">
        <v>4450</v>
      </c>
      <c r="AR387" s="110" t="s">
        <v>4450</v>
      </c>
      <c r="AS387" s="110" t="s">
        <v>4450</v>
      </c>
      <c r="AT387" s="110" t="s">
        <v>4450</v>
      </c>
      <c r="AU387" s="110" t="s">
        <v>4450</v>
      </c>
      <c r="AV387" s="110">
        <v>0</v>
      </c>
      <c r="AW387" s="110" t="s">
        <v>4450</v>
      </c>
      <c r="AX387" s="110" t="s">
        <v>4450</v>
      </c>
      <c r="AY387" s="110" t="s">
        <v>4450</v>
      </c>
      <c r="AZ387" s="8" t="s">
        <v>4450</v>
      </c>
      <c r="BA387" s="8" t="s">
        <v>4450</v>
      </c>
      <c r="BB387" s="8" t="s">
        <v>4450</v>
      </c>
      <c r="BC387" s="8" t="s">
        <v>4450</v>
      </c>
      <c r="BD387" s="8" t="s">
        <v>4450</v>
      </c>
      <c r="BE387" s="8" t="s">
        <v>4450</v>
      </c>
      <c r="BF387" s="8" t="s">
        <v>4450</v>
      </c>
      <c r="BG387" s="8">
        <v>0.14399999999999999</v>
      </c>
      <c r="BJ387" s="8">
        <v>0.6</v>
      </c>
      <c r="BK387" s="8">
        <v>0.3</v>
      </c>
      <c r="BL387" s="8">
        <v>1</v>
      </c>
      <c r="BM387" s="8">
        <v>0.14399999999999999</v>
      </c>
      <c r="BN387" s="23">
        <f t="shared" si="337"/>
        <v>0.6</v>
      </c>
      <c r="BO387" s="23">
        <f t="shared" ref="BO387:BQ387" si="396">BK387*BN387</f>
        <v>0.18</v>
      </c>
      <c r="BP387" s="23">
        <f t="shared" si="396"/>
        <v>0.18</v>
      </c>
      <c r="BQ387" s="23">
        <f t="shared" si="396"/>
        <v>2.5919999999999999E-2</v>
      </c>
    </row>
    <row r="388" spans="1:69" ht="30" x14ac:dyDescent="0.35">
      <c r="A388" s="102" t="s">
        <v>21</v>
      </c>
      <c r="B388" s="86">
        <v>61</v>
      </c>
      <c r="C388" s="86" t="s">
        <v>4901</v>
      </c>
      <c r="D388" s="2" t="s">
        <v>2163</v>
      </c>
      <c r="E388" s="2" t="s">
        <v>2171</v>
      </c>
      <c r="F388" s="247"/>
      <c r="G388" s="71" t="s">
        <v>2199</v>
      </c>
      <c r="H388" s="71" t="s">
        <v>2378</v>
      </c>
      <c r="I388" s="71" t="s">
        <v>2297</v>
      </c>
      <c r="J388" s="71">
        <v>0.3</v>
      </c>
      <c r="K388" s="71">
        <v>1</v>
      </c>
      <c r="L388" s="101">
        <v>0.25</v>
      </c>
      <c r="M388" s="101">
        <v>0.25</v>
      </c>
      <c r="N388" s="120">
        <f t="shared" si="335"/>
        <v>1</v>
      </c>
      <c r="O388" s="120">
        <f t="shared" si="336"/>
        <v>0.25</v>
      </c>
      <c r="P388" s="71" t="s">
        <v>2298</v>
      </c>
      <c r="Q388" s="71" t="s">
        <v>2299</v>
      </c>
      <c r="R388" s="71"/>
      <c r="S388" s="71"/>
      <c r="T388" s="71"/>
      <c r="U388" s="71"/>
      <c r="V388" s="71"/>
      <c r="W388" s="101">
        <v>0.25</v>
      </c>
      <c r="X388" s="101">
        <v>0.25</v>
      </c>
      <c r="Y388" s="101">
        <v>0.25</v>
      </c>
      <c r="Z388" s="101">
        <v>0.25</v>
      </c>
      <c r="AA388" s="101">
        <v>0.25</v>
      </c>
      <c r="AB388" s="101">
        <v>0.5</v>
      </c>
      <c r="AC388" s="101">
        <v>0.75</v>
      </c>
      <c r="AD388" s="101">
        <v>1</v>
      </c>
      <c r="AE388" s="101">
        <v>0.25</v>
      </c>
      <c r="AF388" s="101"/>
      <c r="AG388" s="101"/>
      <c r="AH388" s="101"/>
      <c r="AI388" s="109">
        <v>0.25</v>
      </c>
      <c r="AJ388" s="109" t="s">
        <v>4450</v>
      </c>
      <c r="AK388" s="109" t="s">
        <v>4450</v>
      </c>
      <c r="AL388" s="109" t="s">
        <v>4450</v>
      </c>
      <c r="AM388" s="9" t="s">
        <v>4128</v>
      </c>
      <c r="AN388" s="9"/>
      <c r="AO388" s="9"/>
      <c r="AP388" s="9"/>
      <c r="AQ388" s="2">
        <v>5.3999999999999999E-2</v>
      </c>
      <c r="AR388" s="110">
        <v>1</v>
      </c>
      <c r="AS388" s="110" t="s">
        <v>4450</v>
      </c>
      <c r="AT388" s="110" t="s">
        <v>4450</v>
      </c>
      <c r="AU388" s="110" t="s">
        <v>4450</v>
      </c>
      <c r="AV388" s="110">
        <v>0.25</v>
      </c>
      <c r="AW388" s="110" t="s">
        <v>4450</v>
      </c>
      <c r="AX388" s="110" t="s">
        <v>4450</v>
      </c>
      <c r="AY388" s="110" t="s">
        <v>4450</v>
      </c>
      <c r="AZ388" s="8">
        <v>5.3999999999999999E-2</v>
      </c>
      <c r="BA388" s="8" t="s">
        <v>4450</v>
      </c>
      <c r="BB388" s="8" t="s">
        <v>4450</v>
      </c>
      <c r="BC388" s="8" t="s">
        <v>4450</v>
      </c>
      <c r="BD388" s="8">
        <v>5.3999999999999999E-2</v>
      </c>
      <c r="BE388" s="8">
        <v>5.3999999999999999E-2</v>
      </c>
      <c r="BF388" s="8">
        <v>5.3999999999999999E-2</v>
      </c>
      <c r="BG388" s="8">
        <v>5.3999999999999999E-2</v>
      </c>
      <c r="BJ388" s="8">
        <v>0.6</v>
      </c>
      <c r="BK388" s="8">
        <v>0.3</v>
      </c>
      <c r="BL388" s="8">
        <v>1</v>
      </c>
      <c r="BM388" s="8">
        <v>5.3999999999999999E-2</v>
      </c>
      <c r="BN388" s="23">
        <f t="shared" si="337"/>
        <v>0.6</v>
      </c>
      <c r="BO388" s="23">
        <f t="shared" ref="BO388:BQ388" si="397">BK388*BN388</f>
        <v>0.18</v>
      </c>
      <c r="BP388" s="23">
        <f t="shared" si="397"/>
        <v>0.18</v>
      </c>
      <c r="BQ388" s="23">
        <f t="shared" si="397"/>
        <v>9.7199999999999995E-3</v>
      </c>
    </row>
    <row r="389" spans="1:69" ht="30" x14ac:dyDescent="0.35">
      <c r="A389" s="102" t="s">
        <v>21</v>
      </c>
      <c r="B389" s="86">
        <v>62</v>
      </c>
      <c r="C389" s="86" t="s">
        <v>4902</v>
      </c>
      <c r="D389" s="2" t="s">
        <v>2163</v>
      </c>
      <c r="E389" s="2" t="s">
        <v>2171</v>
      </c>
      <c r="F389" s="247"/>
      <c r="G389" s="71" t="s">
        <v>2199</v>
      </c>
      <c r="H389" s="71" t="s">
        <v>2379</v>
      </c>
      <c r="I389" s="71" t="s">
        <v>2301</v>
      </c>
      <c r="J389" s="71">
        <v>0.7</v>
      </c>
      <c r="K389" s="71">
        <v>1</v>
      </c>
      <c r="L389" s="101">
        <v>0.25</v>
      </c>
      <c r="M389" s="101">
        <v>0.25</v>
      </c>
      <c r="N389" s="120">
        <f t="shared" si="335"/>
        <v>1</v>
      </c>
      <c r="O389" s="120">
        <f t="shared" si="336"/>
        <v>0.25</v>
      </c>
      <c r="P389" s="71" t="s">
        <v>2302</v>
      </c>
      <c r="Q389" s="71" t="s">
        <v>2299</v>
      </c>
      <c r="R389" s="71"/>
      <c r="S389" s="71"/>
      <c r="T389" s="71"/>
      <c r="U389" s="71"/>
      <c r="V389" s="71"/>
      <c r="W389" s="101">
        <v>0.25</v>
      </c>
      <c r="X389" s="101">
        <v>0.25</v>
      </c>
      <c r="Y389" s="101">
        <v>0.25</v>
      </c>
      <c r="Z389" s="101">
        <v>0.25</v>
      </c>
      <c r="AA389" s="101">
        <v>0.25</v>
      </c>
      <c r="AB389" s="101">
        <v>0.5</v>
      </c>
      <c r="AC389" s="101">
        <v>0.75</v>
      </c>
      <c r="AD389" s="101">
        <v>1</v>
      </c>
      <c r="AE389" s="101">
        <v>0.25</v>
      </c>
      <c r="AF389" s="101"/>
      <c r="AG389" s="101"/>
      <c r="AH389" s="101"/>
      <c r="AI389" s="109">
        <v>0.25</v>
      </c>
      <c r="AJ389" s="109" t="s">
        <v>4450</v>
      </c>
      <c r="AK389" s="109" t="s">
        <v>4450</v>
      </c>
      <c r="AL389" s="109" t="s">
        <v>4450</v>
      </c>
      <c r="AM389" s="9" t="s">
        <v>4129</v>
      </c>
      <c r="AN389" s="9"/>
      <c r="AO389" s="9"/>
      <c r="AP389" s="9"/>
      <c r="AQ389" s="2">
        <v>0.126</v>
      </c>
      <c r="AR389" s="110">
        <v>1</v>
      </c>
      <c r="AS389" s="110" t="s">
        <v>4450</v>
      </c>
      <c r="AT389" s="110" t="s">
        <v>4450</v>
      </c>
      <c r="AU389" s="110" t="s">
        <v>4450</v>
      </c>
      <c r="AV389" s="110">
        <v>0.25</v>
      </c>
      <c r="AW389" s="110" t="s">
        <v>4450</v>
      </c>
      <c r="AX389" s="110" t="s">
        <v>4450</v>
      </c>
      <c r="AY389" s="110" t="s">
        <v>4450</v>
      </c>
      <c r="AZ389" s="8">
        <v>0.126</v>
      </c>
      <c r="BA389" s="8" t="s">
        <v>4450</v>
      </c>
      <c r="BB389" s="8" t="s">
        <v>4450</v>
      </c>
      <c r="BC389" s="8" t="s">
        <v>4450</v>
      </c>
      <c r="BD389" s="8">
        <v>0.126</v>
      </c>
      <c r="BE389" s="8">
        <v>0.126</v>
      </c>
      <c r="BF389" s="8">
        <v>0.126</v>
      </c>
      <c r="BG389" s="8">
        <v>0.126</v>
      </c>
      <c r="BJ389" s="8">
        <v>0.6</v>
      </c>
      <c r="BK389" s="8">
        <v>0.3</v>
      </c>
      <c r="BL389" s="8">
        <v>1</v>
      </c>
      <c r="BM389" s="8">
        <v>0.126</v>
      </c>
      <c r="BN389" s="23">
        <f t="shared" si="337"/>
        <v>0.6</v>
      </c>
      <c r="BO389" s="23">
        <f t="shared" ref="BO389:BQ389" si="398">BK389*BN389</f>
        <v>0.18</v>
      </c>
      <c r="BP389" s="23">
        <f t="shared" si="398"/>
        <v>0.18</v>
      </c>
      <c r="BQ389" s="23">
        <f t="shared" si="398"/>
        <v>2.2679999999999999E-2</v>
      </c>
    </row>
    <row r="390" spans="1:69" ht="50" x14ac:dyDescent="0.35">
      <c r="A390" s="102" t="s">
        <v>21</v>
      </c>
      <c r="B390" s="86">
        <v>63</v>
      </c>
      <c r="C390" s="86" t="s">
        <v>4903</v>
      </c>
      <c r="D390" s="2" t="s">
        <v>2163</v>
      </c>
      <c r="E390" s="2" t="s">
        <v>2171</v>
      </c>
      <c r="F390" s="247"/>
      <c r="G390" s="71" t="s">
        <v>2200</v>
      </c>
      <c r="H390" s="71" t="s">
        <v>2380</v>
      </c>
      <c r="I390" s="71" t="s">
        <v>2381</v>
      </c>
      <c r="J390" s="71">
        <v>0.25</v>
      </c>
      <c r="K390" s="71">
        <v>4</v>
      </c>
      <c r="L390" s="101">
        <v>1</v>
      </c>
      <c r="M390" s="101">
        <v>1</v>
      </c>
      <c r="N390" s="120">
        <f t="shared" si="335"/>
        <v>1</v>
      </c>
      <c r="O390" s="120">
        <f t="shared" si="336"/>
        <v>0.25</v>
      </c>
      <c r="P390" s="71" t="s">
        <v>2220</v>
      </c>
      <c r="Q390" s="71" t="s">
        <v>2382</v>
      </c>
      <c r="R390" s="71"/>
      <c r="S390" s="71"/>
      <c r="T390" s="71"/>
      <c r="U390" s="71"/>
      <c r="V390" s="71"/>
      <c r="W390" s="101">
        <v>1</v>
      </c>
      <c r="X390" s="101">
        <v>1</v>
      </c>
      <c r="Y390" s="101">
        <v>1</v>
      </c>
      <c r="Z390" s="101">
        <v>1</v>
      </c>
      <c r="AA390" s="101">
        <v>1</v>
      </c>
      <c r="AB390" s="101">
        <v>2</v>
      </c>
      <c r="AC390" s="101">
        <v>3</v>
      </c>
      <c r="AD390" s="101">
        <v>4</v>
      </c>
      <c r="AE390" s="101">
        <v>1</v>
      </c>
      <c r="AF390" s="101"/>
      <c r="AG390" s="101"/>
      <c r="AH390" s="101"/>
      <c r="AI390" s="109">
        <v>1</v>
      </c>
      <c r="AJ390" s="109" t="s">
        <v>4450</v>
      </c>
      <c r="AK390" s="109" t="s">
        <v>4450</v>
      </c>
      <c r="AL390" s="109" t="s">
        <v>4450</v>
      </c>
      <c r="AM390" s="9" t="s">
        <v>4145</v>
      </c>
      <c r="AN390" s="9"/>
      <c r="AO390" s="9"/>
      <c r="AP390" s="9"/>
      <c r="AQ390" s="2">
        <v>4.4999999999999998E-2</v>
      </c>
      <c r="AR390" s="110">
        <v>1</v>
      </c>
      <c r="AS390" s="110" t="s">
        <v>4450</v>
      </c>
      <c r="AT390" s="110" t="s">
        <v>4450</v>
      </c>
      <c r="AU390" s="110" t="s">
        <v>4450</v>
      </c>
      <c r="AV390" s="110">
        <v>0.25</v>
      </c>
      <c r="AW390" s="110" t="s">
        <v>4450</v>
      </c>
      <c r="AX390" s="110" t="s">
        <v>4450</v>
      </c>
      <c r="AY390" s="110" t="s">
        <v>4450</v>
      </c>
      <c r="AZ390" s="8">
        <v>4.4999999999999998E-2</v>
      </c>
      <c r="BA390" s="8" t="s">
        <v>4450</v>
      </c>
      <c r="BB390" s="8" t="s">
        <v>4450</v>
      </c>
      <c r="BC390" s="8" t="s">
        <v>4450</v>
      </c>
      <c r="BD390" s="8">
        <v>4.4999999999999998E-2</v>
      </c>
      <c r="BE390" s="8">
        <v>4.4999999999999998E-2</v>
      </c>
      <c r="BF390" s="8">
        <v>4.4999999999999998E-2</v>
      </c>
      <c r="BG390" s="8">
        <v>4.4999999999999998E-2</v>
      </c>
      <c r="BJ390" s="8">
        <v>0.6</v>
      </c>
      <c r="BK390" s="8">
        <v>0.3</v>
      </c>
      <c r="BL390" s="8">
        <v>1</v>
      </c>
      <c r="BM390" s="8">
        <v>4.4999999999999998E-2</v>
      </c>
      <c r="BN390" s="23">
        <f t="shared" si="337"/>
        <v>0.6</v>
      </c>
      <c r="BO390" s="23">
        <f t="shared" ref="BO390:BQ390" si="399">BK390*BN390</f>
        <v>0.18</v>
      </c>
      <c r="BP390" s="23">
        <f t="shared" si="399"/>
        <v>0.18</v>
      </c>
      <c r="BQ390" s="23">
        <f t="shared" si="399"/>
        <v>8.0999999999999996E-3</v>
      </c>
    </row>
    <row r="391" spans="1:69" ht="40" x14ac:dyDescent="0.35">
      <c r="A391" s="102" t="s">
        <v>21</v>
      </c>
      <c r="B391" s="86">
        <v>64</v>
      </c>
      <c r="C391" s="86" t="s">
        <v>4904</v>
      </c>
      <c r="D391" s="2" t="s">
        <v>2163</v>
      </c>
      <c r="E391" s="2" t="s">
        <v>2171</v>
      </c>
      <c r="F391" s="247"/>
      <c r="G391" s="71" t="s">
        <v>2200</v>
      </c>
      <c r="H391" s="71" t="s">
        <v>2383</v>
      </c>
      <c r="I391" s="71" t="s">
        <v>2384</v>
      </c>
      <c r="J391" s="71">
        <v>0.75</v>
      </c>
      <c r="K391" s="71">
        <v>4</v>
      </c>
      <c r="L391" s="101">
        <v>1</v>
      </c>
      <c r="M391" s="101">
        <v>1</v>
      </c>
      <c r="N391" s="120">
        <f t="shared" si="335"/>
        <v>1</v>
      </c>
      <c r="O391" s="120">
        <f t="shared" si="336"/>
        <v>0.25</v>
      </c>
      <c r="P391" s="71" t="s">
        <v>2220</v>
      </c>
      <c r="Q391" s="71" t="s">
        <v>2382</v>
      </c>
      <c r="R391" s="71"/>
      <c r="S391" s="71"/>
      <c r="T391" s="71"/>
      <c r="U391" s="71"/>
      <c r="V391" s="71"/>
      <c r="W391" s="101">
        <v>1</v>
      </c>
      <c r="X391" s="101">
        <v>1</v>
      </c>
      <c r="Y391" s="101">
        <v>1</v>
      </c>
      <c r="Z391" s="101">
        <v>1</v>
      </c>
      <c r="AA391" s="101">
        <v>1</v>
      </c>
      <c r="AB391" s="101">
        <v>2</v>
      </c>
      <c r="AC391" s="101">
        <v>3</v>
      </c>
      <c r="AD391" s="101">
        <v>4</v>
      </c>
      <c r="AE391" s="101">
        <v>1</v>
      </c>
      <c r="AF391" s="101"/>
      <c r="AG391" s="101"/>
      <c r="AH391" s="101"/>
      <c r="AI391" s="109">
        <v>1</v>
      </c>
      <c r="AJ391" s="109" t="s">
        <v>4450</v>
      </c>
      <c r="AK391" s="109" t="s">
        <v>4450</v>
      </c>
      <c r="AL391" s="109" t="s">
        <v>4450</v>
      </c>
      <c r="AM391" s="9" t="s">
        <v>4145</v>
      </c>
      <c r="AN391" s="9"/>
      <c r="AO391" s="9"/>
      <c r="AP391" s="9"/>
      <c r="AQ391" s="2">
        <v>0.13499999999999998</v>
      </c>
      <c r="AR391" s="110">
        <v>1</v>
      </c>
      <c r="AS391" s="110" t="s">
        <v>4450</v>
      </c>
      <c r="AT391" s="110" t="s">
        <v>4450</v>
      </c>
      <c r="AU391" s="110" t="s">
        <v>4450</v>
      </c>
      <c r="AV391" s="110">
        <v>0.25</v>
      </c>
      <c r="AW391" s="110" t="s">
        <v>4450</v>
      </c>
      <c r="AX391" s="110" t="s">
        <v>4450</v>
      </c>
      <c r="AY391" s="110" t="s">
        <v>4450</v>
      </c>
      <c r="AZ391" s="8">
        <v>0.13499999999999998</v>
      </c>
      <c r="BA391" s="8" t="s">
        <v>4450</v>
      </c>
      <c r="BB391" s="8" t="s">
        <v>4450</v>
      </c>
      <c r="BC391" s="8" t="s">
        <v>4450</v>
      </c>
      <c r="BD391" s="8">
        <v>0.13499999999999998</v>
      </c>
      <c r="BE391" s="8">
        <v>0.13499999999999998</v>
      </c>
      <c r="BF391" s="8">
        <v>0.13499999999999998</v>
      </c>
      <c r="BG391" s="8">
        <v>0.13499999999999998</v>
      </c>
      <c r="BJ391" s="8">
        <v>0.6</v>
      </c>
      <c r="BK391" s="8">
        <v>0.3</v>
      </c>
      <c r="BL391" s="8">
        <v>1</v>
      </c>
      <c r="BM391" s="8">
        <v>0.13499999999999998</v>
      </c>
      <c r="BN391" s="23">
        <f t="shared" si="337"/>
        <v>0.6</v>
      </c>
      <c r="BO391" s="23">
        <f t="shared" ref="BO391:BQ391" si="400">BK391*BN391</f>
        <v>0.18</v>
      </c>
      <c r="BP391" s="23">
        <f t="shared" si="400"/>
        <v>0.18</v>
      </c>
      <c r="BQ391" s="23">
        <f t="shared" si="400"/>
        <v>2.4299999999999995E-2</v>
      </c>
    </row>
    <row r="392" spans="1:69" ht="30" x14ac:dyDescent="0.35">
      <c r="A392" s="102" t="s">
        <v>21</v>
      </c>
      <c r="B392" s="86">
        <v>65</v>
      </c>
      <c r="C392" s="86" t="s">
        <v>4905</v>
      </c>
      <c r="D392" s="2" t="s">
        <v>2164</v>
      </c>
      <c r="E392" s="2" t="s">
        <v>2170</v>
      </c>
      <c r="F392" s="247"/>
      <c r="G392" s="71" t="s">
        <v>2190</v>
      </c>
      <c r="H392" s="71" t="s">
        <v>2341</v>
      </c>
      <c r="I392" s="71" t="s">
        <v>2342</v>
      </c>
      <c r="J392" s="71">
        <v>0.8</v>
      </c>
      <c r="K392" s="71"/>
      <c r="L392" s="101">
        <v>0</v>
      </c>
      <c r="M392" s="101">
        <v>19</v>
      </c>
      <c r="N392" s="120" t="str">
        <f t="shared" si="335"/>
        <v/>
      </c>
      <c r="O392" s="120" t="e">
        <f t="shared" si="336"/>
        <v>#DIV/0!</v>
      </c>
      <c r="P392" s="71" t="s">
        <v>2343</v>
      </c>
      <c r="Q392" s="71" t="s">
        <v>2344</v>
      </c>
      <c r="R392" s="71"/>
      <c r="S392" s="71"/>
      <c r="T392" s="71"/>
      <c r="U392" s="71"/>
      <c r="V392" s="71"/>
      <c r="W392" s="101">
        <v>0</v>
      </c>
      <c r="X392" s="101">
        <v>0</v>
      </c>
      <c r="Y392" s="101">
        <v>0</v>
      </c>
      <c r="Z392" s="101">
        <v>0</v>
      </c>
      <c r="AA392" s="101">
        <v>0</v>
      </c>
      <c r="AB392" s="101">
        <v>0</v>
      </c>
      <c r="AC392" s="101">
        <v>0</v>
      </c>
      <c r="AD392" s="101">
        <v>0</v>
      </c>
      <c r="AE392" s="101">
        <v>19</v>
      </c>
      <c r="AF392" s="101"/>
      <c r="AG392" s="101"/>
      <c r="AH392" s="101"/>
      <c r="AI392" s="109">
        <v>19</v>
      </c>
      <c r="AJ392" s="109" t="s">
        <v>4450</v>
      </c>
      <c r="AK392" s="109" t="s">
        <v>4450</v>
      </c>
      <c r="AL392" s="109" t="s">
        <v>4450</v>
      </c>
      <c r="AM392" s="9" t="s">
        <v>4146</v>
      </c>
      <c r="AN392" s="9"/>
      <c r="AO392" s="9"/>
      <c r="AP392" s="9"/>
      <c r="AQ392" s="2" t="s">
        <v>4450</v>
      </c>
      <c r="AR392" s="110" t="s">
        <v>4450</v>
      </c>
      <c r="AS392" s="110" t="s">
        <v>4450</v>
      </c>
      <c r="AT392" s="110" t="s">
        <v>4450</v>
      </c>
      <c r="AU392" s="110" t="s">
        <v>4450</v>
      </c>
      <c r="AV392" s="110" t="e">
        <v>#DIV/0!</v>
      </c>
      <c r="AW392" s="110" t="s">
        <v>4450</v>
      </c>
      <c r="AX392" s="110" t="s">
        <v>4450</v>
      </c>
      <c r="AY392" s="110" t="s">
        <v>4450</v>
      </c>
      <c r="AZ392" s="8" t="s">
        <v>4450</v>
      </c>
      <c r="BA392" s="8" t="s">
        <v>4450</v>
      </c>
      <c r="BB392" s="8" t="s">
        <v>4450</v>
      </c>
      <c r="BC392" s="8" t="s">
        <v>4450</v>
      </c>
      <c r="BD392" s="8" t="s">
        <v>4450</v>
      </c>
      <c r="BE392" s="8" t="s">
        <v>4450</v>
      </c>
      <c r="BF392" s="8" t="s">
        <v>4450</v>
      </c>
      <c r="BG392" s="8" t="s">
        <v>4450</v>
      </c>
      <c r="BJ392" s="8">
        <v>0.3</v>
      </c>
      <c r="BK392" s="8">
        <v>0.7</v>
      </c>
      <c r="BL392" s="8">
        <v>1</v>
      </c>
      <c r="BM392" s="8">
        <v>0.16799999999999998</v>
      </c>
      <c r="BN392" s="23">
        <f t="shared" si="337"/>
        <v>0.3</v>
      </c>
      <c r="BO392" s="23">
        <f t="shared" ref="BO392:BQ392" si="401">BK392*BN392</f>
        <v>0.21</v>
      </c>
      <c r="BP392" s="23">
        <f t="shared" si="401"/>
        <v>0.21</v>
      </c>
      <c r="BQ392" s="23">
        <f t="shared" si="401"/>
        <v>3.5279999999999992E-2</v>
      </c>
    </row>
    <row r="393" spans="1:69" ht="30" x14ac:dyDescent="0.35">
      <c r="A393" s="102" t="s">
        <v>21</v>
      </c>
      <c r="B393" s="86">
        <v>66</v>
      </c>
      <c r="C393" s="86" t="s">
        <v>4906</v>
      </c>
      <c r="D393" s="2" t="s">
        <v>2164</v>
      </c>
      <c r="E393" s="2" t="s">
        <v>2170</v>
      </c>
      <c r="F393" s="247"/>
      <c r="G393" s="71" t="s">
        <v>2190</v>
      </c>
      <c r="H393" s="71" t="s">
        <v>2345</v>
      </c>
      <c r="I393" s="71" t="s">
        <v>2346</v>
      </c>
      <c r="J393" s="71">
        <v>0.2</v>
      </c>
      <c r="K393" s="71"/>
      <c r="L393" s="101">
        <v>0</v>
      </c>
      <c r="M393" s="101">
        <v>0</v>
      </c>
      <c r="N393" s="120" t="str">
        <f t="shared" ref="N393:N456" si="402">IF(L393=0,"",IF(M393/L393&gt;1,1,M393/L393))</f>
        <v/>
      </c>
      <c r="O393" s="120" t="e">
        <f t="shared" ref="O393:O456" si="403">M393/K393</f>
        <v>#DIV/0!</v>
      </c>
      <c r="P393" s="71" t="s">
        <v>2343</v>
      </c>
      <c r="Q393" s="71" t="s">
        <v>2344</v>
      </c>
      <c r="R393" s="71"/>
      <c r="S393" s="71"/>
      <c r="T393" s="71"/>
      <c r="U393" s="71"/>
      <c r="V393" s="71"/>
      <c r="W393" s="101">
        <v>0</v>
      </c>
      <c r="X393" s="101">
        <v>0</v>
      </c>
      <c r="Y393" s="101">
        <v>0</v>
      </c>
      <c r="Z393" s="101">
        <v>0</v>
      </c>
      <c r="AA393" s="101">
        <v>0</v>
      </c>
      <c r="AB393" s="101">
        <v>0</v>
      </c>
      <c r="AC393" s="101">
        <v>0</v>
      </c>
      <c r="AD393" s="101">
        <v>0</v>
      </c>
      <c r="AE393" s="101">
        <v>0</v>
      </c>
      <c r="AF393" s="101"/>
      <c r="AG393" s="101"/>
      <c r="AH393" s="101"/>
      <c r="AI393" s="109">
        <v>0</v>
      </c>
      <c r="AJ393" s="109" t="s">
        <v>4450</v>
      </c>
      <c r="AK393" s="109" t="s">
        <v>4450</v>
      </c>
      <c r="AL393" s="109" t="s">
        <v>4450</v>
      </c>
      <c r="AM393" s="9" t="s">
        <v>4147</v>
      </c>
      <c r="AN393" s="9"/>
      <c r="AO393" s="9"/>
      <c r="AP393" s="9"/>
      <c r="AQ393" s="2" t="s">
        <v>4450</v>
      </c>
      <c r="AR393" s="110" t="s">
        <v>4450</v>
      </c>
      <c r="AS393" s="110" t="s">
        <v>4450</v>
      </c>
      <c r="AT393" s="110" t="s">
        <v>4450</v>
      </c>
      <c r="AU393" s="110" t="s">
        <v>4450</v>
      </c>
      <c r="AV393" s="110" t="e">
        <v>#DIV/0!</v>
      </c>
      <c r="AW393" s="110" t="s">
        <v>4450</v>
      </c>
      <c r="AX393" s="110" t="s">
        <v>4450</v>
      </c>
      <c r="AY393" s="110" t="s">
        <v>4450</v>
      </c>
      <c r="AZ393" s="8" t="s">
        <v>4450</v>
      </c>
      <c r="BA393" s="8" t="s">
        <v>4450</v>
      </c>
      <c r="BB393" s="8" t="s">
        <v>4450</v>
      </c>
      <c r="BC393" s="8" t="s">
        <v>4450</v>
      </c>
      <c r="BD393" s="8" t="s">
        <v>4450</v>
      </c>
      <c r="BE393" s="8" t="s">
        <v>4450</v>
      </c>
      <c r="BF393" s="8" t="s">
        <v>4450</v>
      </c>
      <c r="BG393" s="8" t="s">
        <v>4450</v>
      </c>
      <c r="BJ393" s="8">
        <v>0.3</v>
      </c>
      <c r="BK393" s="8">
        <v>0.7</v>
      </c>
      <c r="BL393" s="8">
        <v>1</v>
      </c>
      <c r="BM393" s="8">
        <v>4.1999999999999996E-2</v>
      </c>
      <c r="BN393" s="23">
        <f t="shared" ref="BN393:BN456" si="404">BJ393</f>
        <v>0.3</v>
      </c>
      <c r="BO393" s="23">
        <f t="shared" ref="BO393:BQ393" si="405">BK393*BN393</f>
        <v>0.21</v>
      </c>
      <c r="BP393" s="23">
        <f t="shared" si="405"/>
        <v>0.21</v>
      </c>
      <c r="BQ393" s="23">
        <f t="shared" si="405"/>
        <v>8.819999999999998E-3</v>
      </c>
    </row>
    <row r="394" spans="1:69" ht="30" x14ac:dyDescent="0.35">
      <c r="A394" s="102" t="s">
        <v>21</v>
      </c>
      <c r="B394" s="86">
        <v>67</v>
      </c>
      <c r="C394" s="86" t="s">
        <v>4907</v>
      </c>
      <c r="D394" s="2" t="s">
        <v>2164</v>
      </c>
      <c r="E394" s="2" t="s">
        <v>2170</v>
      </c>
      <c r="F394" s="247"/>
      <c r="G394" s="71" t="s">
        <v>2192</v>
      </c>
      <c r="H394" s="71" t="s">
        <v>2347</v>
      </c>
      <c r="I394" s="71" t="s">
        <v>2348</v>
      </c>
      <c r="J394" s="71">
        <v>0.8</v>
      </c>
      <c r="K394" s="71">
        <v>6</v>
      </c>
      <c r="L394" s="101">
        <v>1</v>
      </c>
      <c r="M394" s="101">
        <v>1</v>
      </c>
      <c r="N394" s="120">
        <f t="shared" si="402"/>
        <v>1</v>
      </c>
      <c r="O394" s="120">
        <f t="shared" si="403"/>
        <v>0.16666666666666666</v>
      </c>
      <c r="P394" s="71" t="s">
        <v>2349</v>
      </c>
      <c r="Q394" s="71" t="s">
        <v>2350</v>
      </c>
      <c r="R394" s="71"/>
      <c r="S394" s="71"/>
      <c r="T394" s="71"/>
      <c r="U394" s="71"/>
      <c r="V394" s="71"/>
      <c r="W394" s="101">
        <v>1</v>
      </c>
      <c r="X394" s="101">
        <v>2</v>
      </c>
      <c r="Y394" s="101">
        <v>2</v>
      </c>
      <c r="Z394" s="101">
        <v>1</v>
      </c>
      <c r="AA394" s="101">
        <v>1</v>
      </c>
      <c r="AB394" s="101">
        <v>3</v>
      </c>
      <c r="AC394" s="101">
        <v>5</v>
      </c>
      <c r="AD394" s="101">
        <v>6</v>
      </c>
      <c r="AE394" s="101">
        <v>1</v>
      </c>
      <c r="AF394" s="101"/>
      <c r="AG394" s="101"/>
      <c r="AH394" s="101"/>
      <c r="AI394" s="109">
        <v>1</v>
      </c>
      <c r="AJ394" s="109" t="s">
        <v>4450</v>
      </c>
      <c r="AK394" s="109" t="s">
        <v>4450</v>
      </c>
      <c r="AL394" s="109" t="s">
        <v>4450</v>
      </c>
      <c r="AM394" s="9" t="s">
        <v>4148</v>
      </c>
      <c r="AN394" s="9"/>
      <c r="AO394" s="9"/>
      <c r="AP394" s="9"/>
      <c r="AQ394" s="2">
        <v>0.16799999999999998</v>
      </c>
      <c r="AR394" s="110">
        <v>1</v>
      </c>
      <c r="AS394" s="110" t="s">
        <v>4450</v>
      </c>
      <c r="AT394" s="110" t="s">
        <v>4450</v>
      </c>
      <c r="AU394" s="110" t="s">
        <v>4450</v>
      </c>
      <c r="AV394" s="110">
        <v>0.16666666666666666</v>
      </c>
      <c r="AW394" s="110" t="s">
        <v>4450</v>
      </c>
      <c r="AX394" s="110" t="s">
        <v>4450</v>
      </c>
      <c r="AY394" s="110" t="s">
        <v>4450</v>
      </c>
      <c r="AZ394" s="8">
        <v>0.16799999999999998</v>
      </c>
      <c r="BA394" s="8" t="s">
        <v>4450</v>
      </c>
      <c r="BB394" s="8" t="s">
        <v>4450</v>
      </c>
      <c r="BC394" s="8" t="s">
        <v>4450</v>
      </c>
      <c r="BD394" s="8">
        <v>0.16799999999999998</v>
      </c>
      <c r="BE394" s="8">
        <v>0.16799999999999998</v>
      </c>
      <c r="BF394" s="8">
        <v>0.16799999999999998</v>
      </c>
      <c r="BG394" s="8">
        <v>0.16799999999999998</v>
      </c>
      <c r="BJ394" s="8">
        <v>0.3</v>
      </c>
      <c r="BK394" s="8">
        <v>0.7</v>
      </c>
      <c r="BL394" s="8">
        <v>1</v>
      </c>
      <c r="BM394" s="8">
        <v>0.16799999999999998</v>
      </c>
      <c r="BN394" s="23">
        <f t="shared" si="404"/>
        <v>0.3</v>
      </c>
      <c r="BO394" s="23">
        <f t="shared" ref="BO394:BQ394" si="406">BK394*BN394</f>
        <v>0.21</v>
      </c>
      <c r="BP394" s="23">
        <f t="shared" si="406"/>
        <v>0.21</v>
      </c>
      <c r="BQ394" s="23">
        <f t="shared" si="406"/>
        <v>3.5279999999999992E-2</v>
      </c>
    </row>
    <row r="395" spans="1:69" ht="20" x14ac:dyDescent="0.35">
      <c r="A395" s="102" t="s">
        <v>21</v>
      </c>
      <c r="B395" s="86">
        <v>68</v>
      </c>
      <c r="C395" s="86" t="s">
        <v>4908</v>
      </c>
      <c r="D395" s="2" t="s">
        <v>2164</v>
      </c>
      <c r="E395" s="2" t="s">
        <v>2170</v>
      </c>
      <c r="F395" s="247"/>
      <c r="G395" s="73" t="s">
        <v>2192</v>
      </c>
      <c r="H395" s="73" t="s">
        <v>2397</v>
      </c>
      <c r="I395" s="71" t="s">
        <v>2351</v>
      </c>
      <c r="J395" s="71">
        <v>0.2</v>
      </c>
      <c r="K395" s="71">
        <v>6</v>
      </c>
      <c r="L395" s="101">
        <v>1</v>
      </c>
      <c r="M395" s="101">
        <v>1</v>
      </c>
      <c r="N395" s="120">
        <f t="shared" si="402"/>
        <v>1</v>
      </c>
      <c r="O395" s="120">
        <f t="shared" si="403"/>
        <v>0.16666666666666666</v>
      </c>
      <c r="P395" s="71" t="s">
        <v>2352</v>
      </c>
      <c r="Q395" s="71" t="s">
        <v>2350</v>
      </c>
      <c r="R395" s="71"/>
      <c r="S395" s="71"/>
      <c r="T395" s="71"/>
      <c r="U395" s="71"/>
      <c r="V395" s="71"/>
      <c r="W395" s="101">
        <v>1</v>
      </c>
      <c r="X395" s="101">
        <v>2</v>
      </c>
      <c r="Y395" s="101">
        <v>2</v>
      </c>
      <c r="Z395" s="101">
        <v>1</v>
      </c>
      <c r="AA395" s="101">
        <v>1</v>
      </c>
      <c r="AB395" s="101">
        <v>3</v>
      </c>
      <c r="AC395" s="101">
        <v>5</v>
      </c>
      <c r="AD395" s="101">
        <v>6</v>
      </c>
      <c r="AE395" s="101">
        <v>1</v>
      </c>
      <c r="AF395" s="101"/>
      <c r="AG395" s="101"/>
      <c r="AH395" s="101"/>
      <c r="AI395" s="109">
        <v>1</v>
      </c>
      <c r="AJ395" s="109" t="s">
        <v>4450</v>
      </c>
      <c r="AK395" s="109" t="s">
        <v>4450</v>
      </c>
      <c r="AL395" s="109" t="s">
        <v>4450</v>
      </c>
      <c r="AM395" s="9" t="s">
        <v>4149</v>
      </c>
      <c r="AN395" s="9"/>
      <c r="AO395" s="9"/>
      <c r="AP395" s="9"/>
      <c r="AQ395" s="2">
        <v>4.1999999999999996E-2</v>
      </c>
      <c r="AR395" s="110">
        <v>1</v>
      </c>
      <c r="AS395" s="110" t="s">
        <v>4450</v>
      </c>
      <c r="AT395" s="110" t="s">
        <v>4450</v>
      </c>
      <c r="AU395" s="110" t="s">
        <v>4450</v>
      </c>
      <c r="AV395" s="110">
        <v>0.16666666666666666</v>
      </c>
      <c r="AW395" s="110" t="s">
        <v>4450</v>
      </c>
      <c r="AX395" s="110" t="s">
        <v>4450</v>
      </c>
      <c r="AY395" s="110" t="s">
        <v>4450</v>
      </c>
      <c r="AZ395" s="8">
        <v>4.1999999999999996E-2</v>
      </c>
      <c r="BA395" s="8" t="s">
        <v>4450</v>
      </c>
      <c r="BB395" s="8" t="s">
        <v>4450</v>
      </c>
      <c r="BC395" s="8" t="s">
        <v>4450</v>
      </c>
      <c r="BD395" s="8">
        <v>4.1999999999999996E-2</v>
      </c>
      <c r="BE395" s="8">
        <v>4.1999999999999996E-2</v>
      </c>
      <c r="BF395" s="8">
        <v>4.1999999999999996E-2</v>
      </c>
      <c r="BG395" s="8">
        <v>4.1999999999999996E-2</v>
      </c>
      <c r="BJ395" s="8">
        <v>0.3</v>
      </c>
      <c r="BK395" s="8">
        <v>0.7</v>
      </c>
      <c r="BL395" s="8">
        <v>1</v>
      </c>
      <c r="BM395" s="8">
        <v>4.1999999999999996E-2</v>
      </c>
      <c r="BN395" s="23">
        <f t="shared" si="404"/>
        <v>0.3</v>
      </c>
      <c r="BO395" s="23">
        <f t="shared" ref="BO395:BQ395" si="407">BK395*BN395</f>
        <v>0.21</v>
      </c>
      <c r="BP395" s="23">
        <f t="shared" si="407"/>
        <v>0.21</v>
      </c>
      <c r="BQ395" s="23">
        <f t="shared" si="407"/>
        <v>8.819999999999998E-3</v>
      </c>
    </row>
    <row r="396" spans="1:69" ht="30" x14ac:dyDescent="0.35">
      <c r="A396" s="102" t="s">
        <v>21</v>
      </c>
      <c r="B396" s="86">
        <v>69</v>
      </c>
      <c r="C396" s="86" t="s">
        <v>4909</v>
      </c>
      <c r="D396" s="2" t="s">
        <v>2164</v>
      </c>
      <c r="E396" s="2" t="s">
        <v>2170</v>
      </c>
      <c r="F396" s="247"/>
      <c r="G396" s="73" t="s">
        <v>2194</v>
      </c>
      <c r="H396" s="73" t="s">
        <v>2398</v>
      </c>
      <c r="I396" s="71" t="s">
        <v>2353</v>
      </c>
      <c r="J396" s="71">
        <v>0.14000000000000001</v>
      </c>
      <c r="K396" s="71"/>
      <c r="L396" s="101">
        <v>0</v>
      </c>
      <c r="M396" s="101">
        <v>1</v>
      </c>
      <c r="N396" s="120" t="str">
        <f t="shared" si="402"/>
        <v/>
      </c>
      <c r="O396" s="120" t="e">
        <f t="shared" si="403"/>
        <v>#DIV/0!</v>
      </c>
      <c r="P396" s="71" t="s">
        <v>2284</v>
      </c>
      <c r="Q396" s="71" t="s">
        <v>2227</v>
      </c>
      <c r="R396" s="71"/>
      <c r="S396" s="71"/>
      <c r="T396" s="71"/>
      <c r="U396" s="71"/>
      <c r="V396" s="71"/>
      <c r="W396" s="101">
        <v>0</v>
      </c>
      <c r="X396" s="101">
        <v>0</v>
      </c>
      <c r="Y396" s="101">
        <v>0</v>
      </c>
      <c r="Z396" s="101">
        <v>0</v>
      </c>
      <c r="AA396" s="101">
        <v>0</v>
      </c>
      <c r="AB396" s="101">
        <v>0</v>
      </c>
      <c r="AC396" s="101">
        <v>0</v>
      </c>
      <c r="AD396" s="101">
        <v>0</v>
      </c>
      <c r="AE396" s="101">
        <v>1</v>
      </c>
      <c r="AF396" s="101"/>
      <c r="AG396" s="101"/>
      <c r="AH396" s="101"/>
      <c r="AI396" s="109">
        <v>1</v>
      </c>
      <c r="AJ396" s="109" t="s">
        <v>4450</v>
      </c>
      <c r="AK396" s="109" t="s">
        <v>4450</v>
      </c>
      <c r="AL396" s="109" t="s">
        <v>4450</v>
      </c>
      <c r="AM396" s="9" t="s">
        <v>4150</v>
      </c>
      <c r="AN396" s="9"/>
      <c r="AO396" s="9"/>
      <c r="AP396" s="9"/>
      <c r="AQ396" s="2" t="s">
        <v>4450</v>
      </c>
      <c r="AR396" s="110" t="s">
        <v>4450</v>
      </c>
      <c r="AS396" s="110" t="s">
        <v>4450</v>
      </c>
      <c r="AT396" s="110" t="s">
        <v>4450</v>
      </c>
      <c r="AU396" s="110" t="s">
        <v>4450</v>
      </c>
      <c r="AV396" s="110" t="e">
        <v>#DIV/0!</v>
      </c>
      <c r="AW396" s="110" t="s">
        <v>4450</v>
      </c>
      <c r="AX396" s="110" t="s">
        <v>4450</v>
      </c>
      <c r="AY396" s="110" t="s">
        <v>4450</v>
      </c>
      <c r="AZ396" s="8" t="s">
        <v>4450</v>
      </c>
      <c r="BA396" s="8" t="s">
        <v>4450</v>
      </c>
      <c r="BB396" s="8" t="s">
        <v>4450</v>
      </c>
      <c r="BC396" s="8" t="s">
        <v>4450</v>
      </c>
      <c r="BD396" s="8" t="s">
        <v>4450</v>
      </c>
      <c r="BE396" s="8" t="s">
        <v>4450</v>
      </c>
      <c r="BF396" s="8" t="s">
        <v>4450</v>
      </c>
      <c r="BG396" s="8" t="s">
        <v>4450</v>
      </c>
      <c r="BJ396" s="8">
        <v>0.3</v>
      </c>
      <c r="BK396" s="8">
        <v>0.7</v>
      </c>
      <c r="BL396" s="8">
        <v>1</v>
      </c>
      <c r="BM396" s="8">
        <v>2.9399999999999999E-2</v>
      </c>
      <c r="BN396" s="23">
        <f t="shared" si="404"/>
        <v>0.3</v>
      </c>
      <c r="BO396" s="23">
        <f t="shared" ref="BO396:BQ396" si="408">BK396*BN396</f>
        <v>0.21</v>
      </c>
      <c r="BP396" s="23">
        <f t="shared" si="408"/>
        <v>0.21</v>
      </c>
      <c r="BQ396" s="23">
        <f t="shared" si="408"/>
        <v>6.1739999999999998E-3</v>
      </c>
    </row>
    <row r="397" spans="1:69" ht="40" x14ac:dyDescent="0.35">
      <c r="A397" s="102" t="s">
        <v>21</v>
      </c>
      <c r="B397" s="86">
        <v>70</v>
      </c>
      <c r="C397" s="86" t="s">
        <v>4910</v>
      </c>
      <c r="D397" s="2" t="s">
        <v>2164</v>
      </c>
      <c r="E397" s="2" t="s">
        <v>2170</v>
      </c>
      <c r="F397" s="247"/>
      <c r="G397" s="73" t="s">
        <v>2194</v>
      </c>
      <c r="H397" s="73" t="s">
        <v>2399</v>
      </c>
      <c r="I397" s="71" t="s">
        <v>2354</v>
      </c>
      <c r="J397" s="71">
        <v>0.15</v>
      </c>
      <c r="K397" s="71">
        <v>1</v>
      </c>
      <c r="L397" s="101">
        <v>0.25</v>
      </c>
      <c r="M397" s="101">
        <v>0.25</v>
      </c>
      <c r="N397" s="120">
        <f t="shared" si="402"/>
        <v>1</v>
      </c>
      <c r="O397" s="120">
        <f t="shared" si="403"/>
        <v>0.25</v>
      </c>
      <c r="P397" s="71" t="s">
        <v>2284</v>
      </c>
      <c r="Q397" s="71" t="s">
        <v>2236</v>
      </c>
      <c r="R397" s="71"/>
      <c r="S397" s="71"/>
      <c r="T397" s="71"/>
      <c r="U397" s="71"/>
      <c r="V397" s="71"/>
      <c r="W397" s="101">
        <v>0.25</v>
      </c>
      <c r="X397" s="101">
        <v>0.25</v>
      </c>
      <c r="Y397" s="101">
        <v>0.25</v>
      </c>
      <c r="Z397" s="101">
        <v>0.25</v>
      </c>
      <c r="AA397" s="101">
        <v>0.25</v>
      </c>
      <c r="AB397" s="101">
        <v>0.5</v>
      </c>
      <c r="AC397" s="101">
        <v>0.75</v>
      </c>
      <c r="AD397" s="101">
        <v>1</v>
      </c>
      <c r="AE397" s="101">
        <v>0.25</v>
      </c>
      <c r="AF397" s="101"/>
      <c r="AG397" s="101"/>
      <c r="AH397" s="101"/>
      <c r="AI397" s="109">
        <v>0.25</v>
      </c>
      <c r="AJ397" s="109" t="s">
        <v>4450</v>
      </c>
      <c r="AK397" s="109" t="s">
        <v>4450</v>
      </c>
      <c r="AL397" s="109" t="s">
        <v>4450</v>
      </c>
      <c r="AM397" s="9" t="s">
        <v>4151</v>
      </c>
      <c r="AN397" s="9"/>
      <c r="AO397" s="9"/>
      <c r="AP397" s="9"/>
      <c r="AQ397" s="2">
        <v>3.15E-2</v>
      </c>
      <c r="AR397" s="110">
        <v>1</v>
      </c>
      <c r="AS397" s="110" t="s">
        <v>4450</v>
      </c>
      <c r="AT397" s="110" t="s">
        <v>4450</v>
      </c>
      <c r="AU397" s="110" t="s">
        <v>4450</v>
      </c>
      <c r="AV397" s="110">
        <v>0.25</v>
      </c>
      <c r="AW397" s="110" t="s">
        <v>4450</v>
      </c>
      <c r="AX397" s="110" t="s">
        <v>4450</v>
      </c>
      <c r="AY397" s="110" t="s">
        <v>4450</v>
      </c>
      <c r="AZ397" s="8">
        <v>3.15E-2</v>
      </c>
      <c r="BA397" s="8" t="s">
        <v>4450</v>
      </c>
      <c r="BB397" s="8" t="s">
        <v>4450</v>
      </c>
      <c r="BC397" s="8" t="s">
        <v>4450</v>
      </c>
      <c r="BD397" s="8">
        <v>3.15E-2</v>
      </c>
      <c r="BE397" s="8">
        <v>3.15E-2</v>
      </c>
      <c r="BF397" s="8">
        <v>3.15E-2</v>
      </c>
      <c r="BG397" s="8">
        <v>3.15E-2</v>
      </c>
      <c r="BJ397" s="8">
        <v>0.3</v>
      </c>
      <c r="BK397" s="8">
        <v>0.7</v>
      </c>
      <c r="BL397" s="8">
        <v>1</v>
      </c>
      <c r="BM397" s="8">
        <v>3.15E-2</v>
      </c>
      <c r="BN397" s="23">
        <f t="shared" si="404"/>
        <v>0.3</v>
      </c>
      <c r="BO397" s="23">
        <f t="shared" ref="BO397:BQ397" si="409">BK397*BN397</f>
        <v>0.21</v>
      </c>
      <c r="BP397" s="23">
        <f t="shared" si="409"/>
        <v>0.21</v>
      </c>
      <c r="BQ397" s="23">
        <f t="shared" si="409"/>
        <v>6.6150000000000002E-3</v>
      </c>
    </row>
    <row r="398" spans="1:69" ht="40" x14ac:dyDescent="0.35">
      <c r="A398" s="102" t="s">
        <v>21</v>
      </c>
      <c r="B398" s="86">
        <v>71</v>
      </c>
      <c r="C398" s="86" t="s">
        <v>4911</v>
      </c>
      <c r="D398" s="2" t="s">
        <v>2164</v>
      </c>
      <c r="E398" s="2" t="s">
        <v>2170</v>
      </c>
      <c r="F398" s="247"/>
      <c r="G398" s="71" t="s">
        <v>2194</v>
      </c>
      <c r="H398" s="71" t="s">
        <v>2356</v>
      </c>
      <c r="I398" s="71" t="s">
        <v>2357</v>
      </c>
      <c r="J398" s="71">
        <v>0.14000000000000001</v>
      </c>
      <c r="K398" s="71">
        <v>1</v>
      </c>
      <c r="L398" s="101">
        <v>0.25</v>
      </c>
      <c r="M398" s="101">
        <v>0.25</v>
      </c>
      <c r="N398" s="120">
        <f t="shared" si="402"/>
        <v>1</v>
      </c>
      <c r="O398" s="120">
        <f t="shared" si="403"/>
        <v>0.25</v>
      </c>
      <c r="P398" s="71" t="s">
        <v>2284</v>
      </c>
      <c r="Q398" s="71" t="s">
        <v>2239</v>
      </c>
      <c r="R398" s="71"/>
      <c r="S398" s="71"/>
      <c r="T398" s="71"/>
      <c r="U398" s="71"/>
      <c r="V398" s="71"/>
      <c r="W398" s="101">
        <v>0.25</v>
      </c>
      <c r="X398" s="101">
        <v>0.25</v>
      </c>
      <c r="Y398" s="101">
        <v>0.25</v>
      </c>
      <c r="Z398" s="101">
        <v>0.25</v>
      </c>
      <c r="AA398" s="101">
        <v>0.25</v>
      </c>
      <c r="AB398" s="101">
        <v>0.5</v>
      </c>
      <c r="AC398" s="101">
        <v>0.75</v>
      </c>
      <c r="AD398" s="101">
        <v>1</v>
      </c>
      <c r="AE398" s="101">
        <v>0.25</v>
      </c>
      <c r="AF398" s="101"/>
      <c r="AG398" s="101"/>
      <c r="AH398" s="101"/>
      <c r="AI398" s="109">
        <v>0.25</v>
      </c>
      <c r="AJ398" s="109" t="s">
        <v>4450</v>
      </c>
      <c r="AK398" s="109" t="s">
        <v>4450</v>
      </c>
      <c r="AL398" s="109" t="s">
        <v>4450</v>
      </c>
      <c r="AM398" s="9" t="s">
        <v>4152</v>
      </c>
      <c r="AN398" s="9"/>
      <c r="AO398" s="9"/>
      <c r="AP398" s="9"/>
      <c r="AQ398" s="2">
        <v>2.9399999999999999E-2</v>
      </c>
      <c r="AR398" s="110">
        <v>1</v>
      </c>
      <c r="AS398" s="110" t="s">
        <v>4450</v>
      </c>
      <c r="AT398" s="110" t="s">
        <v>4450</v>
      </c>
      <c r="AU398" s="110" t="s">
        <v>4450</v>
      </c>
      <c r="AV398" s="110">
        <v>0.25</v>
      </c>
      <c r="AW398" s="110" t="s">
        <v>4450</v>
      </c>
      <c r="AX398" s="110" t="s">
        <v>4450</v>
      </c>
      <c r="AY398" s="110" t="s">
        <v>4450</v>
      </c>
      <c r="AZ398" s="8">
        <v>2.9399999999999999E-2</v>
      </c>
      <c r="BA398" s="8" t="s">
        <v>4450</v>
      </c>
      <c r="BB398" s="8" t="s">
        <v>4450</v>
      </c>
      <c r="BC398" s="8" t="s">
        <v>4450</v>
      </c>
      <c r="BD398" s="8">
        <v>2.9399999999999999E-2</v>
      </c>
      <c r="BE398" s="8">
        <v>2.9399999999999999E-2</v>
      </c>
      <c r="BF398" s="8">
        <v>2.9399999999999999E-2</v>
      </c>
      <c r="BG398" s="8">
        <v>2.9399999999999999E-2</v>
      </c>
      <c r="BJ398" s="8">
        <v>0.3</v>
      </c>
      <c r="BK398" s="8">
        <v>0.7</v>
      </c>
      <c r="BL398" s="8">
        <v>1</v>
      </c>
      <c r="BM398" s="8">
        <v>2.9399999999999999E-2</v>
      </c>
      <c r="BN398" s="23">
        <f t="shared" si="404"/>
        <v>0.3</v>
      </c>
      <c r="BO398" s="23">
        <f t="shared" ref="BO398:BQ398" si="410">BK398*BN398</f>
        <v>0.21</v>
      </c>
      <c r="BP398" s="23">
        <f t="shared" si="410"/>
        <v>0.21</v>
      </c>
      <c r="BQ398" s="23">
        <f t="shared" si="410"/>
        <v>6.1739999999999998E-3</v>
      </c>
    </row>
    <row r="399" spans="1:69" ht="30" x14ac:dyDescent="0.35">
      <c r="A399" s="102" t="s">
        <v>21</v>
      </c>
      <c r="B399" s="86">
        <v>72</v>
      </c>
      <c r="C399" s="86" t="s">
        <v>4912</v>
      </c>
      <c r="D399" s="2" t="s">
        <v>2164</v>
      </c>
      <c r="E399" s="2" t="s">
        <v>2170</v>
      </c>
      <c r="F399" s="247"/>
      <c r="G399" s="71" t="s">
        <v>2194</v>
      </c>
      <c r="H399" s="71" t="s">
        <v>2358</v>
      </c>
      <c r="I399" s="71" t="s">
        <v>2359</v>
      </c>
      <c r="J399" s="71">
        <v>0.14000000000000001</v>
      </c>
      <c r="K399" s="71"/>
      <c r="L399" s="101">
        <v>0</v>
      </c>
      <c r="M399" s="101">
        <v>0.25</v>
      </c>
      <c r="N399" s="120" t="str">
        <f t="shared" si="402"/>
        <v/>
      </c>
      <c r="O399" s="120" t="e">
        <f t="shared" si="403"/>
        <v>#DIV/0!</v>
      </c>
      <c r="P399" s="71" t="s">
        <v>2284</v>
      </c>
      <c r="Q399" s="71" t="s">
        <v>2360</v>
      </c>
      <c r="R399" s="71"/>
      <c r="S399" s="71"/>
      <c r="T399" s="71"/>
      <c r="U399" s="71"/>
      <c r="V399" s="71"/>
      <c r="W399" s="101">
        <v>0</v>
      </c>
      <c r="X399" s="101">
        <v>0.5</v>
      </c>
      <c r="Y399" s="101">
        <v>0</v>
      </c>
      <c r="Z399" s="101">
        <v>0.5</v>
      </c>
      <c r="AA399" s="101">
        <v>0</v>
      </c>
      <c r="AB399" s="101">
        <v>0.5</v>
      </c>
      <c r="AC399" s="101">
        <v>0.5</v>
      </c>
      <c r="AD399" s="101">
        <v>1</v>
      </c>
      <c r="AE399" s="101">
        <v>0.25</v>
      </c>
      <c r="AF399" s="101"/>
      <c r="AG399" s="101"/>
      <c r="AH399" s="101"/>
      <c r="AI399" s="109">
        <v>0.25</v>
      </c>
      <c r="AJ399" s="109" t="s">
        <v>4450</v>
      </c>
      <c r="AK399" s="109" t="s">
        <v>4450</v>
      </c>
      <c r="AL399" s="109" t="s">
        <v>4450</v>
      </c>
      <c r="AM399" s="9" t="s">
        <v>4153</v>
      </c>
      <c r="AN399" s="9"/>
      <c r="AO399" s="9"/>
      <c r="AP399" s="9"/>
      <c r="AQ399" s="2" t="s">
        <v>4450</v>
      </c>
      <c r="AR399" s="110" t="s">
        <v>4450</v>
      </c>
      <c r="AS399" s="110" t="s">
        <v>4450</v>
      </c>
      <c r="AT399" s="110" t="s">
        <v>4450</v>
      </c>
      <c r="AU399" s="110" t="s">
        <v>4450</v>
      </c>
      <c r="AV399" s="110" t="e">
        <v>#DIV/0!</v>
      </c>
      <c r="AW399" s="110" t="s">
        <v>4450</v>
      </c>
      <c r="AX399" s="110" t="s">
        <v>4450</v>
      </c>
      <c r="AY399" s="110" t="s">
        <v>4450</v>
      </c>
      <c r="AZ399" s="8" t="s">
        <v>4450</v>
      </c>
      <c r="BA399" s="8" t="s">
        <v>4450</v>
      </c>
      <c r="BB399" s="8" t="s">
        <v>4450</v>
      </c>
      <c r="BC399" s="8" t="s">
        <v>4450</v>
      </c>
      <c r="BD399" s="8" t="s">
        <v>4450</v>
      </c>
      <c r="BE399" s="8">
        <v>2.9399999999999999E-2</v>
      </c>
      <c r="BF399" s="8" t="s">
        <v>4450</v>
      </c>
      <c r="BG399" s="8">
        <v>2.9399999999999999E-2</v>
      </c>
      <c r="BJ399" s="8">
        <v>0.3</v>
      </c>
      <c r="BK399" s="8">
        <v>0.7</v>
      </c>
      <c r="BL399" s="8">
        <v>1</v>
      </c>
      <c r="BM399" s="8">
        <v>2.9399999999999999E-2</v>
      </c>
      <c r="BN399" s="23">
        <f t="shared" si="404"/>
        <v>0.3</v>
      </c>
      <c r="BO399" s="23">
        <f t="shared" ref="BO399:BQ399" si="411">BK399*BN399</f>
        <v>0.21</v>
      </c>
      <c r="BP399" s="23">
        <f t="shared" si="411"/>
        <v>0.21</v>
      </c>
      <c r="BQ399" s="23">
        <f t="shared" si="411"/>
        <v>6.1739999999999998E-3</v>
      </c>
    </row>
    <row r="400" spans="1:69" ht="30" x14ac:dyDescent="0.35">
      <c r="A400" s="102" t="s">
        <v>21</v>
      </c>
      <c r="B400" s="86">
        <v>73</v>
      </c>
      <c r="C400" s="86" t="s">
        <v>4913</v>
      </c>
      <c r="D400" s="2" t="s">
        <v>2164</v>
      </c>
      <c r="E400" s="2" t="s">
        <v>2170</v>
      </c>
      <c r="F400" s="247"/>
      <c r="G400" s="71" t="s">
        <v>2194</v>
      </c>
      <c r="H400" s="71" t="s">
        <v>2361</v>
      </c>
      <c r="I400" s="71" t="s">
        <v>2362</v>
      </c>
      <c r="J400" s="71">
        <v>0.14000000000000001</v>
      </c>
      <c r="K400" s="71"/>
      <c r="L400" s="101">
        <v>0</v>
      </c>
      <c r="M400" s="101">
        <v>0.25</v>
      </c>
      <c r="N400" s="120" t="str">
        <f t="shared" si="402"/>
        <v/>
      </c>
      <c r="O400" s="120" t="e">
        <f t="shared" si="403"/>
        <v>#DIV/0!</v>
      </c>
      <c r="P400" s="71" t="s">
        <v>2284</v>
      </c>
      <c r="Q400" s="71" t="s">
        <v>2360</v>
      </c>
      <c r="R400" s="71"/>
      <c r="S400" s="71"/>
      <c r="T400" s="71"/>
      <c r="U400" s="71"/>
      <c r="V400" s="71"/>
      <c r="W400" s="101">
        <v>0</v>
      </c>
      <c r="X400" s="101">
        <v>0.5</v>
      </c>
      <c r="Y400" s="101">
        <v>0</v>
      </c>
      <c r="Z400" s="101">
        <v>0.5</v>
      </c>
      <c r="AA400" s="101">
        <v>0</v>
      </c>
      <c r="AB400" s="101">
        <v>0.5</v>
      </c>
      <c r="AC400" s="101">
        <v>0.5</v>
      </c>
      <c r="AD400" s="101">
        <v>1</v>
      </c>
      <c r="AE400" s="101">
        <v>0.25</v>
      </c>
      <c r="AF400" s="101"/>
      <c r="AG400" s="101"/>
      <c r="AH400" s="101"/>
      <c r="AI400" s="109">
        <v>0.25</v>
      </c>
      <c r="AJ400" s="109" t="s">
        <v>4450</v>
      </c>
      <c r="AK400" s="109" t="s">
        <v>4450</v>
      </c>
      <c r="AL400" s="109" t="s">
        <v>4450</v>
      </c>
      <c r="AM400" s="9" t="s">
        <v>4154</v>
      </c>
      <c r="AN400" s="9"/>
      <c r="AO400" s="9"/>
      <c r="AP400" s="9"/>
      <c r="AQ400" s="2" t="s">
        <v>4450</v>
      </c>
      <c r="AR400" s="110" t="s">
        <v>4450</v>
      </c>
      <c r="AS400" s="110" t="s">
        <v>4450</v>
      </c>
      <c r="AT400" s="110" t="s">
        <v>4450</v>
      </c>
      <c r="AU400" s="110" t="s">
        <v>4450</v>
      </c>
      <c r="AV400" s="110" t="e">
        <v>#DIV/0!</v>
      </c>
      <c r="AW400" s="110" t="s">
        <v>4450</v>
      </c>
      <c r="AX400" s="110" t="s">
        <v>4450</v>
      </c>
      <c r="AY400" s="110" t="s">
        <v>4450</v>
      </c>
      <c r="AZ400" s="8" t="s">
        <v>4450</v>
      </c>
      <c r="BA400" s="8" t="s">
        <v>4450</v>
      </c>
      <c r="BB400" s="8" t="s">
        <v>4450</v>
      </c>
      <c r="BC400" s="8" t="s">
        <v>4450</v>
      </c>
      <c r="BD400" s="8" t="s">
        <v>4450</v>
      </c>
      <c r="BE400" s="8">
        <v>2.9399999999999999E-2</v>
      </c>
      <c r="BF400" s="8" t="s">
        <v>4450</v>
      </c>
      <c r="BG400" s="8">
        <v>2.9399999999999999E-2</v>
      </c>
      <c r="BJ400" s="8">
        <v>0.3</v>
      </c>
      <c r="BK400" s="8">
        <v>0.7</v>
      </c>
      <c r="BL400" s="8">
        <v>1</v>
      </c>
      <c r="BM400" s="8">
        <v>2.9399999999999999E-2</v>
      </c>
      <c r="BN400" s="23">
        <f t="shared" si="404"/>
        <v>0.3</v>
      </c>
      <c r="BO400" s="23">
        <f t="shared" ref="BO400:BQ400" si="412">BK400*BN400</f>
        <v>0.21</v>
      </c>
      <c r="BP400" s="23">
        <f t="shared" si="412"/>
        <v>0.21</v>
      </c>
      <c r="BQ400" s="23">
        <f t="shared" si="412"/>
        <v>6.1739999999999998E-3</v>
      </c>
    </row>
    <row r="401" spans="1:69" ht="60" x14ac:dyDescent="0.35">
      <c r="A401" s="102" t="s">
        <v>21</v>
      </c>
      <c r="B401" s="86">
        <v>74</v>
      </c>
      <c r="C401" s="86" t="s">
        <v>4914</v>
      </c>
      <c r="D401" s="2" t="s">
        <v>2164</v>
      </c>
      <c r="E401" s="2" t="s">
        <v>2170</v>
      </c>
      <c r="F401" s="247"/>
      <c r="G401" s="71" t="s">
        <v>2194</v>
      </c>
      <c r="H401" s="71" t="s">
        <v>2363</v>
      </c>
      <c r="I401" s="71" t="s">
        <v>2364</v>
      </c>
      <c r="J401" s="71">
        <v>0.14000000000000001</v>
      </c>
      <c r="K401" s="71">
        <v>1</v>
      </c>
      <c r="L401" s="101">
        <v>0.25</v>
      </c>
      <c r="M401" s="101">
        <v>0.25</v>
      </c>
      <c r="N401" s="120">
        <f t="shared" si="402"/>
        <v>1</v>
      </c>
      <c r="O401" s="120">
        <f t="shared" si="403"/>
        <v>0.25</v>
      </c>
      <c r="P401" s="71" t="s">
        <v>2284</v>
      </c>
      <c r="Q401" s="71" t="s">
        <v>2221</v>
      </c>
      <c r="R401" s="71"/>
      <c r="S401" s="71"/>
      <c r="T401" s="71"/>
      <c r="U401" s="71"/>
      <c r="V401" s="71"/>
      <c r="W401" s="101">
        <v>0.25</v>
      </c>
      <c r="X401" s="101">
        <v>0.25</v>
      </c>
      <c r="Y401" s="101">
        <v>0.25</v>
      </c>
      <c r="Z401" s="101">
        <v>0.25</v>
      </c>
      <c r="AA401" s="101">
        <v>0.25</v>
      </c>
      <c r="AB401" s="101">
        <v>0.5</v>
      </c>
      <c r="AC401" s="101">
        <v>0.75</v>
      </c>
      <c r="AD401" s="101">
        <v>1</v>
      </c>
      <c r="AE401" s="101">
        <v>0.25</v>
      </c>
      <c r="AF401" s="101"/>
      <c r="AG401" s="101"/>
      <c r="AH401" s="101"/>
      <c r="AI401" s="109">
        <v>0.25</v>
      </c>
      <c r="AJ401" s="109" t="s">
        <v>4450</v>
      </c>
      <c r="AK401" s="109" t="s">
        <v>4450</v>
      </c>
      <c r="AL401" s="109" t="s">
        <v>4450</v>
      </c>
      <c r="AM401" s="9" t="s">
        <v>4155</v>
      </c>
      <c r="AN401" s="9"/>
      <c r="AO401" s="9"/>
      <c r="AP401" s="9"/>
      <c r="AQ401" s="2">
        <v>2.9399999999999999E-2</v>
      </c>
      <c r="AR401" s="110">
        <v>1</v>
      </c>
      <c r="AS401" s="110" t="s">
        <v>4450</v>
      </c>
      <c r="AT401" s="110" t="s">
        <v>4450</v>
      </c>
      <c r="AU401" s="110" t="s">
        <v>4450</v>
      </c>
      <c r="AV401" s="110">
        <v>0.25</v>
      </c>
      <c r="AW401" s="110" t="s">
        <v>4450</v>
      </c>
      <c r="AX401" s="110" t="s">
        <v>4450</v>
      </c>
      <c r="AY401" s="110" t="s">
        <v>4450</v>
      </c>
      <c r="AZ401" s="8">
        <v>2.9399999999999999E-2</v>
      </c>
      <c r="BA401" s="8" t="s">
        <v>4450</v>
      </c>
      <c r="BB401" s="8" t="s">
        <v>4450</v>
      </c>
      <c r="BC401" s="8" t="s">
        <v>4450</v>
      </c>
      <c r="BD401" s="8">
        <v>2.9399999999999999E-2</v>
      </c>
      <c r="BE401" s="8">
        <v>2.9399999999999999E-2</v>
      </c>
      <c r="BF401" s="8">
        <v>2.9399999999999999E-2</v>
      </c>
      <c r="BG401" s="8">
        <v>2.9399999999999999E-2</v>
      </c>
      <c r="BJ401" s="8">
        <v>0.3</v>
      </c>
      <c r="BK401" s="8">
        <v>0.7</v>
      </c>
      <c r="BL401" s="8">
        <v>1</v>
      </c>
      <c r="BM401" s="8">
        <v>2.9399999999999999E-2</v>
      </c>
      <c r="BN401" s="23">
        <f t="shared" si="404"/>
        <v>0.3</v>
      </c>
      <c r="BO401" s="23">
        <f t="shared" ref="BO401:BQ401" si="413">BK401*BN401</f>
        <v>0.21</v>
      </c>
      <c r="BP401" s="23">
        <f t="shared" si="413"/>
        <v>0.21</v>
      </c>
      <c r="BQ401" s="23">
        <f t="shared" si="413"/>
        <v>6.1739999999999998E-3</v>
      </c>
    </row>
    <row r="402" spans="1:69" ht="70" x14ac:dyDescent="0.35">
      <c r="A402" s="102" t="s">
        <v>21</v>
      </c>
      <c r="B402" s="86">
        <v>75</v>
      </c>
      <c r="C402" s="86" t="s">
        <v>4915</v>
      </c>
      <c r="D402" s="2" t="s">
        <v>2164</v>
      </c>
      <c r="E402" s="2" t="s">
        <v>2170</v>
      </c>
      <c r="F402" s="247"/>
      <c r="G402" s="73" t="s">
        <v>2194</v>
      </c>
      <c r="H402" s="73" t="s">
        <v>2400</v>
      </c>
      <c r="I402" s="71" t="s">
        <v>2355</v>
      </c>
      <c r="J402" s="71">
        <v>0.15</v>
      </c>
      <c r="K402" s="71">
        <v>1</v>
      </c>
      <c r="L402" s="101">
        <v>0.25</v>
      </c>
      <c r="M402" s="101">
        <v>0.25</v>
      </c>
      <c r="N402" s="120">
        <f t="shared" si="402"/>
        <v>1</v>
      </c>
      <c r="O402" s="120">
        <f t="shared" si="403"/>
        <v>0.25</v>
      </c>
      <c r="P402" s="71" t="s">
        <v>2284</v>
      </c>
      <c r="Q402" s="71" t="s">
        <v>2239</v>
      </c>
      <c r="R402" s="71"/>
      <c r="S402" s="71"/>
      <c r="T402" s="71"/>
      <c r="U402" s="71"/>
      <c r="V402" s="71"/>
      <c r="W402" s="101">
        <v>0.25</v>
      </c>
      <c r="X402" s="101">
        <v>0.25</v>
      </c>
      <c r="Y402" s="101">
        <v>0.25</v>
      </c>
      <c r="Z402" s="101">
        <v>0.25</v>
      </c>
      <c r="AA402" s="101">
        <v>0.25</v>
      </c>
      <c r="AB402" s="101">
        <v>0.5</v>
      </c>
      <c r="AC402" s="101">
        <v>0.75</v>
      </c>
      <c r="AD402" s="101">
        <v>1</v>
      </c>
      <c r="AE402" s="101">
        <v>0.25</v>
      </c>
      <c r="AF402" s="101"/>
      <c r="AG402" s="101"/>
      <c r="AH402" s="101"/>
      <c r="AI402" s="109">
        <v>0.25</v>
      </c>
      <c r="AJ402" s="109" t="s">
        <v>4450</v>
      </c>
      <c r="AK402" s="109" t="s">
        <v>4450</v>
      </c>
      <c r="AL402" s="109" t="s">
        <v>4450</v>
      </c>
      <c r="AM402" s="9" t="s">
        <v>4156</v>
      </c>
      <c r="AN402" s="9"/>
      <c r="AO402" s="9"/>
      <c r="AP402" s="9"/>
      <c r="AQ402" s="2">
        <v>3.15E-2</v>
      </c>
      <c r="AR402" s="110">
        <v>1</v>
      </c>
      <c r="AS402" s="110" t="s">
        <v>4450</v>
      </c>
      <c r="AT402" s="110" t="s">
        <v>4450</v>
      </c>
      <c r="AU402" s="110" t="s">
        <v>4450</v>
      </c>
      <c r="AV402" s="110">
        <v>0.25</v>
      </c>
      <c r="AW402" s="110" t="s">
        <v>4450</v>
      </c>
      <c r="AX402" s="110" t="s">
        <v>4450</v>
      </c>
      <c r="AY402" s="110" t="s">
        <v>4450</v>
      </c>
      <c r="AZ402" s="8">
        <v>3.15E-2</v>
      </c>
      <c r="BA402" s="8" t="s">
        <v>4450</v>
      </c>
      <c r="BB402" s="8" t="s">
        <v>4450</v>
      </c>
      <c r="BC402" s="8" t="s">
        <v>4450</v>
      </c>
      <c r="BD402" s="8">
        <v>3.15E-2</v>
      </c>
      <c r="BE402" s="8">
        <v>3.15E-2</v>
      </c>
      <c r="BF402" s="8">
        <v>3.15E-2</v>
      </c>
      <c r="BG402" s="8">
        <v>3.15E-2</v>
      </c>
      <c r="BJ402" s="8">
        <v>0.3</v>
      </c>
      <c r="BK402" s="8">
        <v>0.7</v>
      </c>
      <c r="BL402" s="8">
        <v>1</v>
      </c>
      <c r="BM402" s="8">
        <v>3.15E-2</v>
      </c>
      <c r="BN402" s="23">
        <f t="shared" si="404"/>
        <v>0.3</v>
      </c>
      <c r="BO402" s="23">
        <f t="shared" ref="BO402:BQ402" si="414">BK402*BN402</f>
        <v>0.21</v>
      </c>
      <c r="BP402" s="23">
        <f t="shared" si="414"/>
        <v>0.21</v>
      </c>
      <c r="BQ402" s="23">
        <f t="shared" si="414"/>
        <v>6.6150000000000002E-3</v>
      </c>
    </row>
    <row r="403" spans="1:69" ht="30" x14ac:dyDescent="0.35">
      <c r="A403" s="102" t="s">
        <v>21</v>
      </c>
      <c r="B403" s="86">
        <v>76</v>
      </c>
      <c r="C403" s="86" t="s">
        <v>4916</v>
      </c>
      <c r="D403" s="2" t="s">
        <v>2164</v>
      </c>
      <c r="E403" s="2" t="s">
        <v>2170</v>
      </c>
      <c r="F403" s="247"/>
      <c r="G403" s="71" t="s">
        <v>2196</v>
      </c>
      <c r="H403" s="71" t="s">
        <v>2365</v>
      </c>
      <c r="I403" s="71" t="s">
        <v>2366</v>
      </c>
      <c r="J403" s="71">
        <v>0.8</v>
      </c>
      <c r="K403" s="71"/>
      <c r="L403" s="101">
        <v>0</v>
      </c>
      <c r="M403" s="101">
        <v>29</v>
      </c>
      <c r="N403" s="120" t="str">
        <f t="shared" si="402"/>
        <v/>
      </c>
      <c r="O403" s="120" t="e">
        <f t="shared" si="403"/>
        <v>#DIV/0!</v>
      </c>
      <c r="P403" s="71" t="s">
        <v>2367</v>
      </c>
      <c r="Q403" s="71" t="s">
        <v>2344</v>
      </c>
      <c r="R403" s="71"/>
      <c r="S403" s="71"/>
      <c r="T403" s="71"/>
      <c r="U403" s="71"/>
      <c r="V403" s="71"/>
      <c r="W403" s="101">
        <v>0</v>
      </c>
      <c r="X403" s="101">
        <v>0</v>
      </c>
      <c r="Y403" s="101">
        <v>0</v>
      </c>
      <c r="Z403" s="101">
        <v>0</v>
      </c>
      <c r="AA403" s="101">
        <v>0</v>
      </c>
      <c r="AB403" s="101">
        <v>0</v>
      </c>
      <c r="AC403" s="101">
        <v>0</v>
      </c>
      <c r="AD403" s="101">
        <v>0</v>
      </c>
      <c r="AE403" s="101">
        <v>29</v>
      </c>
      <c r="AF403" s="101"/>
      <c r="AG403" s="101"/>
      <c r="AH403" s="101"/>
      <c r="AI403" s="109">
        <v>29</v>
      </c>
      <c r="AJ403" s="109" t="s">
        <v>4450</v>
      </c>
      <c r="AK403" s="109" t="s">
        <v>4450</v>
      </c>
      <c r="AL403" s="109" t="s">
        <v>4450</v>
      </c>
      <c r="AM403" s="9" t="s">
        <v>4157</v>
      </c>
      <c r="AN403" s="9"/>
      <c r="AO403" s="9"/>
      <c r="AP403" s="9"/>
      <c r="AQ403" s="2" t="s">
        <v>4450</v>
      </c>
      <c r="AR403" s="110" t="s">
        <v>4450</v>
      </c>
      <c r="AS403" s="110" t="s">
        <v>4450</v>
      </c>
      <c r="AT403" s="110" t="s">
        <v>4450</v>
      </c>
      <c r="AU403" s="110" t="s">
        <v>4450</v>
      </c>
      <c r="AV403" s="110" t="e">
        <v>#DIV/0!</v>
      </c>
      <c r="AW403" s="110" t="s">
        <v>4450</v>
      </c>
      <c r="AX403" s="110" t="s">
        <v>4450</v>
      </c>
      <c r="AY403" s="110" t="s">
        <v>4450</v>
      </c>
      <c r="AZ403" s="8" t="s">
        <v>4450</v>
      </c>
      <c r="BA403" s="8" t="s">
        <v>4450</v>
      </c>
      <c r="BB403" s="8" t="s">
        <v>4450</v>
      </c>
      <c r="BC403" s="8" t="s">
        <v>4450</v>
      </c>
      <c r="BD403" s="8" t="s">
        <v>4450</v>
      </c>
      <c r="BE403" s="8" t="s">
        <v>4450</v>
      </c>
      <c r="BF403" s="8" t="s">
        <v>4450</v>
      </c>
      <c r="BG403" s="8" t="s">
        <v>4450</v>
      </c>
      <c r="BJ403" s="8">
        <v>0.3</v>
      </c>
      <c r="BK403" s="8">
        <v>0.7</v>
      </c>
      <c r="BL403" s="8">
        <v>1</v>
      </c>
      <c r="BM403" s="8">
        <v>0.16799999999999998</v>
      </c>
      <c r="BN403" s="23">
        <f t="shared" si="404"/>
        <v>0.3</v>
      </c>
      <c r="BO403" s="23">
        <f t="shared" ref="BO403:BQ403" si="415">BK403*BN403</f>
        <v>0.21</v>
      </c>
      <c r="BP403" s="23">
        <f t="shared" si="415"/>
        <v>0.21</v>
      </c>
      <c r="BQ403" s="23">
        <f t="shared" si="415"/>
        <v>3.5279999999999992E-2</v>
      </c>
    </row>
    <row r="404" spans="1:69" ht="30" x14ac:dyDescent="0.35">
      <c r="A404" s="102" t="s">
        <v>21</v>
      </c>
      <c r="B404" s="86">
        <v>77</v>
      </c>
      <c r="C404" s="86" t="s">
        <v>4917</v>
      </c>
      <c r="D404" s="2" t="s">
        <v>2164</v>
      </c>
      <c r="E404" s="2" t="s">
        <v>2170</v>
      </c>
      <c r="F404" s="247"/>
      <c r="G404" s="71" t="s">
        <v>2196</v>
      </c>
      <c r="H404" s="71" t="s">
        <v>2368</v>
      </c>
      <c r="I404" s="71" t="s">
        <v>2369</v>
      </c>
      <c r="J404" s="71">
        <v>0.2</v>
      </c>
      <c r="K404" s="71"/>
      <c r="L404" s="101">
        <v>0</v>
      </c>
      <c r="M404" s="101">
        <v>5</v>
      </c>
      <c r="N404" s="120" t="str">
        <f t="shared" si="402"/>
        <v/>
      </c>
      <c r="O404" s="120" t="e">
        <f t="shared" si="403"/>
        <v>#DIV/0!</v>
      </c>
      <c r="P404" s="71" t="s">
        <v>2370</v>
      </c>
      <c r="Q404" s="71" t="s">
        <v>2344</v>
      </c>
      <c r="R404" s="71"/>
      <c r="S404" s="71"/>
      <c r="T404" s="71"/>
      <c r="U404" s="71"/>
      <c r="V404" s="71"/>
      <c r="W404" s="101">
        <v>0</v>
      </c>
      <c r="X404" s="101">
        <v>0</v>
      </c>
      <c r="Y404" s="101">
        <v>0</v>
      </c>
      <c r="Z404" s="101">
        <v>0</v>
      </c>
      <c r="AA404" s="101">
        <v>0</v>
      </c>
      <c r="AB404" s="101">
        <v>0</v>
      </c>
      <c r="AC404" s="101">
        <v>0</v>
      </c>
      <c r="AD404" s="101">
        <v>0</v>
      </c>
      <c r="AE404" s="101">
        <v>5</v>
      </c>
      <c r="AF404" s="101"/>
      <c r="AG404" s="101"/>
      <c r="AH404" s="101"/>
      <c r="AI404" s="109">
        <v>5</v>
      </c>
      <c r="AJ404" s="109" t="s">
        <v>4450</v>
      </c>
      <c r="AK404" s="109" t="s">
        <v>4450</v>
      </c>
      <c r="AL404" s="109" t="s">
        <v>4450</v>
      </c>
      <c r="AM404" s="9" t="s">
        <v>4158</v>
      </c>
      <c r="AN404" s="9"/>
      <c r="AO404" s="9"/>
      <c r="AP404" s="9"/>
      <c r="AQ404" s="2" t="s">
        <v>4450</v>
      </c>
      <c r="AR404" s="110" t="s">
        <v>4450</v>
      </c>
      <c r="AS404" s="110" t="s">
        <v>4450</v>
      </c>
      <c r="AT404" s="110" t="s">
        <v>4450</v>
      </c>
      <c r="AU404" s="110" t="s">
        <v>4450</v>
      </c>
      <c r="AV404" s="110" t="e">
        <v>#DIV/0!</v>
      </c>
      <c r="AW404" s="110" t="s">
        <v>4450</v>
      </c>
      <c r="AX404" s="110" t="s">
        <v>4450</v>
      </c>
      <c r="AY404" s="110" t="s">
        <v>4450</v>
      </c>
      <c r="AZ404" s="8" t="s">
        <v>4450</v>
      </c>
      <c r="BA404" s="8" t="s">
        <v>4450</v>
      </c>
      <c r="BB404" s="8" t="s">
        <v>4450</v>
      </c>
      <c r="BC404" s="8" t="s">
        <v>4450</v>
      </c>
      <c r="BD404" s="8" t="s">
        <v>4450</v>
      </c>
      <c r="BE404" s="8" t="s">
        <v>4450</v>
      </c>
      <c r="BF404" s="8" t="s">
        <v>4450</v>
      </c>
      <c r="BG404" s="8" t="s">
        <v>4450</v>
      </c>
      <c r="BJ404" s="8">
        <v>0.3</v>
      </c>
      <c r="BK404" s="8">
        <v>0.7</v>
      </c>
      <c r="BL404" s="8">
        <v>1</v>
      </c>
      <c r="BM404" s="8">
        <v>4.1999999999999996E-2</v>
      </c>
      <c r="BN404" s="23">
        <f t="shared" si="404"/>
        <v>0.3</v>
      </c>
      <c r="BO404" s="23">
        <f t="shared" ref="BO404:BQ404" si="416">BK404*BN404</f>
        <v>0.21</v>
      </c>
      <c r="BP404" s="23">
        <f t="shared" si="416"/>
        <v>0.21</v>
      </c>
      <c r="BQ404" s="23">
        <f t="shared" si="416"/>
        <v>8.819999999999998E-3</v>
      </c>
    </row>
    <row r="405" spans="1:69" ht="20" x14ac:dyDescent="0.35">
      <c r="A405" s="102" t="s">
        <v>21</v>
      </c>
      <c r="B405" s="86">
        <v>78</v>
      </c>
      <c r="C405" s="86" t="s">
        <v>4918</v>
      </c>
      <c r="D405" s="2" t="s">
        <v>2164</v>
      </c>
      <c r="E405" s="2" t="s">
        <v>2172</v>
      </c>
      <c r="F405" s="247"/>
      <c r="G405" s="71" t="s">
        <v>2201</v>
      </c>
      <c r="H405" s="71" t="s">
        <v>2385</v>
      </c>
      <c r="I405" s="71" t="s">
        <v>2386</v>
      </c>
      <c r="J405" s="71">
        <v>0.5</v>
      </c>
      <c r="K405" s="71">
        <v>1</v>
      </c>
      <c r="L405" s="101">
        <v>0</v>
      </c>
      <c r="M405" s="101">
        <v>0</v>
      </c>
      <c r="N405" s="120" t="str">
        <f t="shared" si="402"/>
        <v/>
      </c>
      <c r="O405" s="120">
        <f t="shared" si="403"/>
        <v>0</v>
      </c>
      <c r="P405" s="71" t="s">
        <v>2387</v>
      </c>
      <c r="Q405" s="71" t="s">
        <v>2382</v>
      </c>
      <c r="R405" s="71"/>
      <c r="S405" s="71"/>
      <c r="T405" s="71"/>
      <c r="U405" s="71"/>
      <c r="V405" s="71"/>
      <c r="W405" s="101">
        <v>0</v>
      </c>
      <c r="X405" s="101">
        <v>0</v>
      </c>
      <c r="Y405" s="101">
        <v>0</v>
      </c>
      <c r="Z405" s="101">
        <v>1</v>
      </c>
      <c r="AA405" s="101">
        <v>0</v>
      </c>
      <c r="AB405" s="101">
        <v>0</v>
      </c>
      <c r="AC405" s="101">
        <v>0</v>
      </c>
      <c r="AD405" s="101">
        <v>1</v>
      </c>
      <c r="AE405" s="101">
        <v>0</v>
      </c>
      <c r="AF405" s="101"/>
      <c r="AG405" s="101"/>
      <c r="AH405" s="101"/>
      <c r="AI405" s="109">
        <v>0</v>
      </c>
      <c r="AJ405" s="109" t="s">
        <v>4450</v>
      </c>
      <c r="AK405" s="109" t="s">
        <v>4450</v>
      </c>
      <c r="AL405" s="109" t="s">
        <v>4450</v>
      </c>
      <c r="AM405" s="9" t="s">
        <v>4121</v>
      </c>
      <c r="AN405" s="9"/>
      <c r="AO405" s="9"/>
      <c r="AP405" s="9"/>
      <c r="AQ405" s="2" t="s">
        <v>4450</v>
      </c>
      <c r="AR405" s="110" t="s">
        <v>4450</v>
      </c>
      <c r="AS405" s="110" t="s">
        <v>4450</v>
      </c>
      <c r="AT405" s="110" t="s">
        <v>4450</v>
      </c>
      <c r="AU405" s="110" t="s">
        <v>4450</v>
      </c>
      <c r="AV405" s="110">
        <v>0</v>
      </c>
      <c r="AW405" s="110" t="s">
        <v>4450</v>
      </c>
      <c r="AX405" s="110" t="s">
        <v>4450</v>
      </c>
      <c r="AY405" s="110" t="s">
        <v>4450</v>
      </c>
      <c r="AZ405" s="8" t="s">
        <v>4450</v>
      </c>
      <c r="BA405" s="8" t="s">
        <v>4450</v>
      </c>
      <c r="BB405" s="8" t="s">
        <v>4450</v>
      </c>
      <c r="BC405" s="8" t="s">
        <v>4450</v>
      </c>
      <c r="BD405" s="8" t="s">
        <v>4450</v>
      </c>
      <c r="BE405" s="8" t="s">
        <v>4450</v>
      </c>
      <c r="BF405" s="8" t="s">
        <v>4450</v>
      </c>
      <c r="BG405" s="8">
        <v>4.4999999999999998E-2</v>
      </c>
      <c r="BJ405" s="8">
        <v>0.3</v>
      </c>
      <c r="BK405" s="8">
        <v>0.3</v>
      </c>
      <c r="BL405" s="8">
        <v>1</v>
      </c>
      <c r="BM405" s="8">
        <v>4.4999999999999998E-2</v>
      </c>
      <c r="BN405" s="23">
        <f t="shared" si="404"/>
        <v>0.3</v>
      </c>
      <c r="BO405" s="23">
        <f t="shared" ref="BO405:BQ405" si="417">BK405*BN405</f>
        <v>0.09</v>
      </c>
      <c r="BP405" s="23">
        <f t="shared" si="417"/>
        <v>0.09</v>
      </c>
      <c r="BQ405" s="23">
        <f t="shared" si="417"/>
        <v>4.0499999999999998E-3</v>
      </c>
    </row>
    <row r="406" spans="1:69" ht="20" x14ac:dyDescent="0.35">
      <c r="A406" s="102" t="s">
        <v>21</v>
      </c>
      <c r="B406" s="86">
        <v>79</v>
      </c>
      <c r="C406" s="86" t="s">
        <v>4919</v>
      </c>
      <c r="D406" s="2" t="s">
        <v>2164</v>
      </c>
      <c r="E406" s="2" t="s">
        <v>2172</v>
      </c>
      <c r="F406" s="247"/>
      <c r="G406" s="71" t="s">
        <v>2201</v>
      </c>
      <c r="H406" s="71" t="s">
        <v>2388</v>
      </c>
      <c r="I406" s="71" t="s">
        <v>2389</v>
      </c>
      <c r="J406" s="71">
        <v>0.5</v>
      </c>
      <c r="K406" s="71">
        <v>1</v>
      </c>
      <c r="L406" s="101">
        <v>0</v>
      </c>
      <c r="M406" s="101">
        <v>0</v>
      </c>
      <c r="N406" s="120" t="str">
        <f t="shared" si="402"/>
        <v/>
      </c>
      <c r="O406" s="120">
        <f t="shared" si="403"/>
        <v>0</v>
      </c>
      <c r="P406" s="71" t="s">
        <v>2390</v>
      </c>
      <c r="Q406" s="71" t="s">
        <v>2382</v>
      </c>
      <c r="R406" s="71"/>
      <c r="S406" s="71"/>
      <c r="T406" s="71"/>
      <c r="U406" s="71"/>
      <c r="V406" s="71"/>
      <c r="W406" s="101">
        <v>0</v>
      </c>
      <c r="X406" s="101">
        <v>0</v>
      </c>
      <c r="Y406" s="101">
        <v>0</v>
      </c>
      <c r="Z406" s="101">
        <v>1</v>
      </c>
      <c r="AA406" s="101">
        <v>0</v>
      </c>
      <c r="AB406" s="101">
        <v>0</v>
      </c>
      <c r="AC406" s="101">
        <v>0</v>
      </c>
      <c r="AD406" s="101">
        <v>1</v>
      </c>
      <c r="AE406" s="101">
        <v>0</v>
      </c>
      <c r="AF406" s="101"/>
      <c r="AG406" s="101"/>
      <c r="AH406" s="101"/>
      <c r="AI406" s="109">
        <v>0</v>
      </c>
      <c r="AJ406" s="109" t="s">
        <v>4450</v>
      </c>
      <c r="AK406" s="109" t="s">
        <v>4450</v>
      </c>
      <c r="AL406" s="109" t="s">
        <v>4450</v>
      </c>
      <c r="AM406" s="9" t="s">
        <v>4121</v>
      </c>
      <c r="AN406" s="9"/>
      <c r="AO406" s="9"/>
      <c r="AP406" s="9"/>
      <c r="AQ406" s="2" t="s">
        <v>4450</v>
      </c>
      <c r="AR406" s="110" t="s">
        <v>4450</v>
      </c>
      <c r="AS406" s="110" t="s">
        <v>4450</v>
      </c>
      <c r="AT406" s="110" t="s">
        <v>4450</v>
      </c>
      <c r="AU406" s="110" t="s">
        <v>4450</v>
      </c>
      <c r="AV406" s="110">
        <v>0</v>
      </c>
      <c r="AW406" s="110" t="s">
        <v>4450</v>
      </c>
      <c r="AX406" s="110" t="s">
        <v>4450</v>
      </c>
      <c r="AY406" s="110" t="s">
        <v>4450</v>
      </c>
      <c r="AZ406" s="8" t="s">
        <v>4450</v>
      </c>
      <c r="BA406" s="8" t="s">
        <v>4450</v>
      </c>
      <c r="BB406" s="8" t="s">
        <v>4450</v>
      </c>
      <c r="BC406" s="8" t="s">
        <v>4450</v>
      </c>
      <c r="BD406" s="8" t="s">
        <v>4450</v>
      </c>
      <c r="BE406" s="8" t="s">
        <v>4450</v>
      </c>
      <c r="BF406" s="8" t="s">
        <v>4450</v>
      </c>
      <c r="BG406" s="8">
        <v>4.4999999999999998E-2</v>
      </c>
      <c r="BJ406" s="8">
        <v>0.3</v>
      </c>
      <c r="BK406" s="8">
        <v>0.3</v>
      </c>
      <c r="BL406" s="8">
        <v>1</v>
      </c>
      <c r="BM406" s="8">
        <v>4.4999999999999998E-2</v>
      </c>
      <c r="BN406" s="23">
        <f t="shared" si="404"/>
        <v>0.3</v>
      </c>
      <c r="BO406" s="23">
        <f t="shared" ref="BO406:BQ406" si="418">BK406*BN406</f>
        <v>0.09</v>
      </c>
      <c r="BP406" s="23">
        <f t="shared" si="418"/>
        <v>0.09</v>
      </c>
      <c r="BQ406" s="23">
        <f t="shared" si="418"/>
        <v>4.0499999999999998E-3</v>
      </c>
    </row>
    <row r="407" spans="1:69" ht="20" x14ac:dyDescent="0.35">
      <c r="A407" s="102" t="s">
        <v>21</v>
      </c>
      <c r="B407" s="86">
        <v>80</v>
      </c>
      <c r="C407" s="86" t="s">
        <v>4920</v>
      </c>
      <c r="D407" s="2" t="s">
        <v>2164</v>
      </c>
      <c r="E407" s="2" t="s">
        <v>2172</v>
      </c>
      <c r="F407" s="247"/>
      <c r="G407" s="71" t="s">
        <v>2203</v>
      </c>
      <c r="H407" s="71" t="s">
        <v>2391</v>
      </c>
      <c r="I407" s="71" t="s">
        <v>2392</v>
      </c>
      <c r="J407" s="71">
        <v>0.8</v>
      </c>
      <c r="K407" s="71">
        <v>1</v>
      </c>
      <c r="L407" s="101">
        <v>0</v>
      </c>
      <c r="M407" s="101">
        <v>0</v>
      </c>
      <c r="N407" s="120" t="str">
        <f t="shared" si="402"/>
        <v/>
      </c>
      <c r="O407" s="120">
        <f t="shared" si="403"/>
        <v>0</v>
      </c>
      <c r="P407" s="71" t="s">
        <v>2393</v>
      </c>
      <c r="Q407" s="71" t="s">
        <v>2382</v>
      </c>
      <c r="R407" s="71"/>
      <c r="S407" s="71"/>
      <c r="T407" s="71"/>
      <c r="U407" s="71"/>
      <c r="V407" s="71"/>
      <c r="W407" s="101">
        <v>0</v>
      </c>
      <c r="X407" s="101">
        <v>0</v>
      </c>
      <c r="Y407" s="101">
        <v>0</v>
      </c>
      <c r="Z407" s="101">
        <v>1</v>
      </c>
      <c r="AA407" s="101">
        <v>0</v>
      </c>
      <c r="AB407" s="101">
        <v>0</v>
      </c>
      <c r="AC407" s="101">
        <v>0</v>
      </c>
      <c r="AD407" s="101">
        <v>1</v>
      </c>
      <c r="AE407" s="101">
        <v>0</v>
      </c>
      <c r="AF407" s="101"/>
      <c r="AG407" s="101"/>
      <c r="AH407" s="101"/>
      <c r="AI407" s="109">
        <v>0</v>
      </c>
      <c r="AJ407" s="109" t="s">
        <v>4450</v>
      </c>
      <c r="AK407" s="109" t="s">
        <v>4450</v>
      </c>
      <c r="AL407" s="109" t="s">
        <v>4450</v>
      </c>
      <c r="AM407" s="9" t="s">
        <v>4121</v>
      </c>
      <c r="AN407" s="9"/>
      <c r="AO407" s="9"/>
      <c r="AP407" s="9"/>
      <c r="AQ407" s="2" t="s">
        <v>4450</v>
      </c>
      <c r="AR407" s="110" t="s">
        <v>4450</v>
      </c>
      <c r="AS407" s="110" t="s">
        <v>4450</v>
      </c>
      <c r="AT407" s="110" t="s">
        <v>4450</v>
      </c>
      <c r="AU407" s="110" t="s">
        <v>4450</v>
      </c>
      <c r="AV407" s="110">
        <v>0</v>
      </c>
      <c r="AW407" s="110" t="s">
        <v>4450</v>
      </c>
      <c r="AX407" s="110" t="s">
        <v>4450</v>
      </c>
      <c r="AY407" s="110" t="s">
        <v>4450</v>
      </c>
      <c r="AZ407" s="8" t="s">
        <v>4450</v>
      </c>
      <c r="BA407" s="8" t="s">
        <v>4450</v>
      </c>
      <c r="BB407" s="8" t="s">
        <v>4450</v>
      </c>
      <c r="BC407" s="8" t="s">
        <v>4450</v>
      </c>
      <c r="BD407" s="8" t="s">
        <v>4450</v>
      </c>
      <c r="BE407" s="8" t="s">
        <v>4450</v>
      </c>
      <c r="BF407" s="8" t="s">
        <v>4450</v>
      </c>
      <c r="BG407" s="8">
        <v>7.1999999999999995E-2</v>
      </c>
      <c r="BJ407" s="8">
        <v>0.3</v>
      </c>
      <c r="BK407" s="8">
        <v>0.3</v>
      </c>
      <c r="BL407" s="8">
        <v>1</v>
      </c>
      <c r="BM407" s="8">
        <v>7.1999999999999995E-2</v>
      </c>
      <c r="BN407" s="23">
        <f t="shared" si="404"/>
        <v>0.3</v>
      </c>
      <c r="BO407" s="23">
        <f t="shared" ref="BO407:BQ407" si="419">BK407*BN407</f>
        <v>0.09</v>
      </c>
      <c r="BP407" s="23">
        <f t="shared" si="419"/>
        <v>0.09</v>
      </c>
      <c r="BQ407" s="23">
        <f t="shared" si="419"/>
        <v>6.4799999999999996E-3</v>
      </c>
    </row>
    <row r="408" spans="1:69" ht="20" x14ac:dyDescent="0.35">
      <c r="A408" s="102" t="s">
        <v>21</v>
      </c>
      <c r="B408" s="86">
        <v>81</v>
      </c>
      <c r="C408" s="86" t="s">
        <v>4921</v>
      </c>
      <c r="D408" s="2" t="s">
        <v>2164</v>
      </c>
      <c r="E408" s="2" t="s">
        <v>2172</v>
      </c>
      <c r="F408" s="247"/>
      <c r="G408" s="71" t="s">
        <v>2203</v>
      </c>
      <c r="H408" s="71" t="s">
        <v>2394</v>
      </c>
      <c r="I408" s="71" t="s">
        <v>2395</v>
      </c>
      <c r="J408" s="71">
        <v>0.2</v>
      </c>
      <c r="K408" s="71">
        <v>1</v>
      </c>
      <c r="L408" s="101">
        <v>0</v>
      </c>
      <c r="M408" s="101">
        <v>0</v>
      </c>
      <c r="N408" s="120" t="str">
        <f t="shared" si="402"/>
        <v/>
      </c>
      <c r="O408" s="120">
        <f t="shared" si="403"/>
        <v>0</v>
      </c>
      <c r="P408" s="71" t="s">
        <v>2396</v>
      </c>
      <c r="Q408" s="71" t="s">
        <v>2382</v>
      </c>
      <c r="R408" s="71"/>
      <c r="S408" s="71"/>
      <c r="T408" s="71"/>
      <c r="U408" s="71"/>
      <c r="V408" s="71"/>
      <c r="W408" s="101">
        <v>0</v>
      </c>
      <c r="X408" s="101">
        <v>0</v>
      </c>
      <c r="Y408" s="101">
        <v>0</v>
      </c>
      <c r="Z408" s="101">
        <v>1</v>
      </c>
      <c r="AA408" s="101">
        <v>0</v>
      </c>
      <c r="AB408" s="101">
        <v>0</v>
      </c>
      <c r="AC408" s="101">
        <v>0</v>
      </c>
      <c r="AD408" s="101">
        <v>1</v>
      </c>
      <c r="AE408" s="101">
        <v>0</v>
      </c>
      <c r="AF408" s="101"/>
      <c r="AG408" s="101"/>
      <c r="AH408" s="101"/>
      <c r="AI408" s="109">
        <v>0</v>
      </c>
      <c r="AJ408" s="109" t="s">
        <v>4450</v>
      </c>
      <c r="AK408" s="109" t="s">
        <v>4450</v>
      </c>
      <c r="AL408" s="109" t="s">
        <v>4450</v>
      </c>
      <c r="AM408" s="9" t="s">
        <v>4121</v>
      </c>
      <c r="AN408" s="9"/>
      <c r="AO408" s="9"/>
      <c r="AP408" s="9"/>
      <c r="AQ408" s="2" t="s">
        <v>4450</v>
      </c>
      <c r="AR408" s="110" t="s">
        <v>4450</v>
      </c>
      <c r="AS408" s="110" t="s">
        <v>4450</v>
      </c>
      <c r="AT408" s="110" t="s">
        <v>4450</v>
      </c>
      <c r="AU408" s="110" t="s">
        <v>4450</v>
      </c>
      <c r="AV408" s="110">
        <v>0</v>
      </c>
      <c r="AW408" s="110" t="s">
        <v>4450</v>
      </c>
      <c r="AX408" s="110" t="s">
        <v>4450</v>
      </c>
      <c r="AY408" s="110" t="s">
        <v>4450</v>
      </c>
      <c r="AZ408" s="8" t="s">
        <v>4450</v>
      </c>
      <c r="BA408" s="8" t="s">
        <v>4450</v>
      </c>
      <c r="BB408" s="8" t="s">
        <v>4450</v>
      </c>
      <c r="BC408" s="8" t="s">
        <v>4450</v>
      </c>
      <c r="BD408" s="8" t="s">
        <v>4450</v>
      </c>
      <c r="BE408" s="8" t="s">
        <v>4450</v>
      </c>
      <c r="BF408" s="8" t="s">
        <v>4450</v>
      </c>
      <c r="BG408" s="8">
        <v>1.7999999999999999E-2</v>
      </c>
      <c r="BJ408" s="8">
        <v>0.3</v>
      </c>
      <c r="BK408" s="8">
        <v>0.3</v>
      </c>
      <c r="BL408" s="8">
        <v>1</v>
      </c>
      <c r="BM408" s="8">
        <v>1.7999999999999999E-2</v>
      </c>
      <c r="BN408" s="23">
        <f t="shared" si="404"/>
        <v>0.3</v>
      </c>
      <c r="BO408" s="23">
        <f t="shared" ref="BO408:BQ408" si="420">BK408*BN408</f>
        <v>0.09</v>
      </c>
      <c r="BP408" s="23">
        <f t="shared" si="420"/>
        <v>0.09</v>
      </c>
      <c r="BQ408" s="23">
        <f t="shared" si="420"/>
        <v>1.6199999999999999E-3</v>
      </c>
    </row>
    <row r="409" spans="1:69" ht="20" x14ac:dyDescent="0.35">
      <c r="A409" s="102" t="s">
        <v>23</v>
      </c>
      <c r="B409" s="86">
        <v>1</v>
      </c>
      <c r="C409" s="86" t="s">
        <v>4569</v>
      </c>
      <c r="D409" s="2" t="s">
        <v>2401</v>
      </c>
      <c r="E409" s="2" t="s">
        <v>2409</v>
      </c>
      <c r="F409" s="247" t="s">
        <v>2408</v>
      </c>
      <c r="G409" s="73" t="s">
        <v>2425</v>
      </c>
      <c r="H409" s="73" t="s">
        <v>2469</v>
      </c>
      <c r="I409" s="71" t="s">
        <v>854</v>
      </c>
      <c r="J409" s="71">
        <v>1</v>
      </c>
      <c r="K409" s="71">
        <v>4</v>
      </c>
      <c r="L409" s="101">
        <v>1</v>
      </c>
      <c r="M409" s="101">
        <v>1</v>
      </c>
      <c r="N409" s="120">
        <f t="shared" si="402"/>
        <v>1</v>
      </c>
      <c r="O409" s="120">
        <f t="shared" si="403"/>
        <v>0.25</v>
      </c>
      <c r="P409" s="71" t="s">
        <v>881</v>
      </c>
      <c r="Q409" s="71" t="s">
        <v>867</v>
      </c>
      <c r="R409" s="114">
        <v>0</v>
      </c>
      <c r="S409" s="71"/>
      <c r="T409" s="71"/>
      <c r="U409" s="71"/>
      <c r="V409" s="71"/>
      <c r="W409" s="101">
        <v>1</v>
      </c>
      <c r="X409" s="101">
        <v>1</v>
      </c>
      <c r="Y409" s="101">
        <v>1</v>
      </c>
      <c r="Z409" s="101">
        <v>1</v>
      </c>
      <c r="AA409" s="101">
        <v>1</v>
      </c>
      <c r="AB409" s="101">
        <v>2</v>
      </c>
      <c r="AC409" s="101">
        <v>3</v>
      </c>
      <c r="AD409" s="101">
        <v>4</v>
      </c>
      <c r="AE409" s="101">
        <v>1</v>
      </c>
      <c r="AF409" s="101"/>
      <c r="AG409" s="101"/>
      <c r="AH409" s="101"/>
      <c r="AI409" s="109">
        <v>1</v>
      </c>
      <c r="AJ409" s="109" t="s">
        <v>4450</v>
      </c>
      <c r="AK409" s="109" t="s">
        <v>4450</v>
      </c>
      <c r="AL409" s="109" t="s">
        <v>4450</v>
      </c>
      <c r="AM409" s="9" t="s">
        <v>3843</v>
      </c>
      <c r="AN409" s="9"/>
      <c r="AO409" s="9"/>
      <c r="AP409" s="9"/>
      <c r="AQ409" s="2">
        <v>2.5000000000000001E-2</v>
      </c>
      <c r="AR409" s="110">
        <v>1</v>
      </c>
      <c r="AS409" s="110" t="s">
        <v>4450</v>
      </c>
      <c r="AT409" s="110" t="s">
        <v>4450</v>
      </c>
      <c r="AU409" s="110" t="s">
        <v>4450</v>
      </c>
      <c r="AV409" s="110">
        <v>0.25</v>
      </c>
      <c r="AW409" s="110" t="s">
        <v>4450</v>
      </c>
      <c r="AX409" s="110" t="s">
        <v>4450</v>
      </c>
      <c r="AY409" s="110" t="s">
        <v>4450</v>
      </c>
      <c r="AZ409" s="8">
        <v>2.5000000000000001E-2</v>
      </c>
      <c r="BA409" s="8" t="s">
        <v>4450</v>
      </c>
      <c r="BB409" s="8" t="s">
        <v>4450</v>
      </c>
      <c r="BC409" s="8" t="s">
        <v>4450</v>
      </c>
      <c r="BD409" s="8">
        <v>2.5000000000000001E-2</v>
      </c>
      <c r="BE409" s="8">
        <v>2.5000000000000001E-2</v>
      </c>
      <c r="BF409" s="8">
        <v>2.5000000000000001E-2</v>
      </c>
      <c r="BG409" s="8">
        <v>2.5000000000000001E-2</v>
      </c>
      <c r="BJ409" s="8">
        <v>0.1</v>
      </c>
      <c r="BK409" s="8">
        <v>0.25</v>
      </c>
      <c r="BL409" s="8">
        <v>1</v>
      </c>
      <c r="BM409" s="8">
        <v>2.5000000000000001E-2</v>
      </c>
      <c r="BN409" s="23">
        <f t="shared" si="404"/>
        <v>0.1</v>
      </c>
      <c r="BO409" s="23">
        <f t="shared" ref="BO409:BQ409" si="421">BK409*BN409</f>
        <v>2.5000000000000001E-2</v>
      </c>
      <c r="BP409" s="23">
        <f t="shared" si="421"/>
        <v>2.5000000000000001E-2</v>
      </c>
      <c r="BQ409" s="23">
        <f t="shared" si="421"/>
        <v>6.2500000000000012E-4</v>
      </c>
    </row>
    <row r="410" spans="1:69" ht="20" x14ac:dyDescent="0.35">
      <c r="A410" s="102" t="s">
        <v>23</v>
      </c>
      <c r="B410" s="86">
        <v>2</v>
      </c>
      <c r="C410" s="86" t="s">
        <v>4570</v>
      </c>
      <c r="D410" s="2" t="s">
        <v>2401</v>
      </c>
      <c r="E410" s="2" t="s">
        <v>2410</v>
      </c>
      <c r="F410" s="247"/>
      <c r="G410" s="73" t="s">
        <v>2426</v>
      </c>
      <c r="H410" s="73" t="s">
        <v>2470</v>
      </c>
      <c r="I410" s="71" t="s">
        <v>860</v>
      </c>
      <c r="J410" s="71">
        <v>0.25</v>
      </c>
      <c r="K410" s="71">
        <v>12</v>
      </c>
      <c r="L410" s="101">
        <v>3</v>
      </c>
      <c r="M410" s="101">
        <v>3</v>
      </c>
      <c r="N410" s="120">
        <f t="shared" si="402"/>
        <v>1</v>
      </c>
      <c r="O410" s="120">
        <f t="shared" si="403"/>
        <v>0.25</v>
      </c>
      <c r="P410" s="71" t="s">
        <v>869</v>
      </c>
      <c r="Q410" s="71" t="s">
        <v>868</v>
      </c>
      <c r="R410" s="114">
        <v>0</v>
      </c>
      <c r="S410" s="71"/>
      <c r="T410" s="71"/>
      <c r="U410" s="71"/>
      <c r="V410" s="71"/>
      <c r="W410" s="101">
        <v>3</v>
      </c>
      <c r="X410" s="101">
        <v>3</v>
      </c>
      <c r="Y410" s="101">
        <v>3</v>
      </c>
      <c r="Z410" s="101">
        <v>3</v>
      </c>
      <c r="AA410" s="101">
        <v>3</v>
      </c>
      <c r="AB410" s="101">
        <v>6</v>
      </c>
      <c r="AC410" s="101">
        <v>9</v>
      </c>
      <c r="AD410" s="101">
        <v>12</v>
      </c>
      <c r="AE410" s="101">
        <v>3</v>
      </c>
      <c r="AF410" s="101"/>
      <c r="AG410" s="101"/>
      <c r="AH410" s="101"/>
      <c r="AI410" s="109">
        <v>3</v>
      </c>
      <c r="AJ410" s="109" t="s">
        <v>4450</v>
      </c>
      <c r="AK410" s="109" t="s">
        <v>4450</v>
      </c>
      <c r="AL410" s="109" t="s">
        <v>4450</v>
      </c>
      <c r="AM410" s="9" t="s">
        <v>3844</v>
      </c>
      <c r="AN410" s="9"/>
      <c r="AO410" s="9"/>
      <c r="AP410" s="9"/>
      <c r="AQ410" s="2">
        <v>6.2500000000000003E-3</v>
      </c>
      <c r="AR410" s="110">
        <v>1</v>
      </c>
      <c r="AS410" s="110" t="s">
        <v>4450</v>
      </c>
      <c r="AT410" s="110" t="s">
        <v>4450</v>
      </c>
      <c r="AU410" s="110" t="s">
        <v>4450</v>
      </c>
      <c r="AV410" s="110">
        <v>0.25</v>
      </c>
      <c r="AW410" s="110" t="s">
        <v>4450</v>
      </c>
      <c r="AX410" s="110" t="s">
        <v>4450</v>
      </c>
      <c r="AY410" s="110" t="s">
        <v>4450</v>
      </c>
      <c r="AZ410" s="8">
        <v>6.2500000000000003E-3</v>
      </c>
      <c r="BA410" s="8" t="s">
        <v>4450</v>
      </c>
      <c r="BB410" s="8" t="s">
        <v>4450</v>
      </c>
      <c r="BC410" s="8" t="s">
        <v>4450</v>
      </c>
      <c r="BD410" s="8">
        <v>6.2500000000000003E-3</v>
      </c>
      <c r="BE410" s="8">
        <v>6.2500000000000003E-3</v>
      </c>
      <c r="BF410" s="8">
        <v>6.2500000000000003E-3</v>
      </c>
      <c r="BG410" s="8">
        <v>6.2500000000000003E-3</v>
      </c>
      <c r="BJ410" s="8">
        <v>0.1</v>
      </c>
      <c r="BK410" s="8">
        <v>0.25</v>
      </c>
      <c r="BL410" s="8">
        <v>1</v>
      </c>
      <c r="BM410" s="8">
        <v>6.2500000000000003E-3</v>
      </c>
      <c r="BN410" s="23">
        <f t="shared" si="404"/>
        <v>0.1</v>
      </c>
      <c r="BO410" s="23">
        <f t="shared" ref="BO410:BQ410" si="422">BK410*BN410</f>
        <v>2.5000000000000001E-2</v>
      </c>
      <c r="BP410" s="23">
        <f t="shared" si="422"/>
        <v>2.5000000000000001E-2</v>
      </c>
      <c r="BQ410" s="23">
        <f t="shared" si="422"/>
        <v>1.5625000000000003E-4</v>
      </c>
    </row>
    <row r="411" spans="1:69" ht="30" x14ac:dyDescent="0.35">
      <c r="A411" s="102" t="s">
        <v>23</v>
      </c>
      <c r="B411" s="86">
        <v>3</v>
      </c>
      <c r="C411" s="86" t="s">
        <v>4571</v>
      </c>
      <c r="D411" s="2" t="s">
        <v>2401</v>
      </c>
      <c r="E411" s="2" t="s">
        <v>2410</v>
      </c>
      <c r="F411" s="247"/>
      <c r="G411" s="73" t="s">
        <v>2426</v>
      </c>
      <c r="H411" s="73" t="s">
        <v>2471</v>
      </c>
      <c r="I411" s="71" t="s">
        <v>861</v>
      </c>
      <c r="J411" s="71">
        <v>0.25</v>
      </c>
      <c r="K411" s="71">
        <v>1</v>
      </c>
      <c r="L411" s="101">
        <v>1</v>
      </c>
      <c r="M411" s="101">
        <v>1</v>
      </c>
      <c r="N411" s="120">
        <f t="shared" si="402"/>
        <v>1</v>
      </c>
      <c r="O411" s="120">
        <f t="shared" si="403"/>
        <v>1</v>
      </c>
      <c r="P411" s="71" t="s">
        <v>870</v>
      </c>
      <c r="Q411" s="71" t="s">
        <v>868</v>
      </c>
      <c r="R411" s="114">
        <v>0</v>
      </c>
      <c r="S411" s="71"/>
      <c r="T411" s="71"/>
      <c r="U411" s="71"/>
      <c r="V411" s="71"/>
      <c r="W411" s="101">
        <v>1</v>
      </c>
      <c r="X411" s="101">
        <v>0</v>
      </c>
      <c r="Y411" s="101">
        <v>0</v>
      </c>
      <c r="Z411" s="101">
        <v>0</v>
      </c>
      <c r="AA411" s="101">
        <v>1</v>
      </c>
      <c r="AB411" s="101">
        <v>1</v>
      </c>
      <c r="AC411" s="101">
        <v>1</v>
      </c>
      <c r="AD411" s="101">
        <v>1</v>
      </c>
      <c r="AE411" s="101">
        <v>1</v>
      </c>
      <c r="AF411" s="101"/>
      <c r="AG411" s="101"/>
      <c r="AH411" s="101"/>
      <c r="AI411" s="109">
        <v>1</v>
      </c>
      <c r="AJ411" s="109" t="s">
        <v>4450</v>
      </c>
      <c r="AK411" s="109" t="s">
        <v>4450</v>
      </c>
      <c r="AL411" s="109" t="s">
        <v>4450</v>
      </c>
      <c r="AM411" s="9" t="s">
        <v>3845</v>
      </c>
      <c r="AN411" s="9"/>
      <c r="AO411" s="9"/>
      <c r="AP411" s="9"/>
      <c r="AQ411" s="2">
        <v>6.2500000000000003E-3</v>
      </c>
      <c r="AR411" s="110">
        <v>1</v>
      </c>
      <c r="AS411" s="110" t="s">
        <v>4450</v>
      </c>
      <c r="AT411" s="110" t="s">
        <v>4450</v>
      </c>
      <c r="AU411" s="110" t="s">
        <v>4450</v>
      </c>
      <c r="AV411" s="110">
        <v>1</v>
      </c>
      <c r="AW411" s="110" t="s">
        <v>4450</v>
      </c>
      <c r="AX411" s="110" t="s">
        <v>4450</v>
      </c>
      <c r="AY411" s="110" t="s">
        <v>4450</v>
      </c>
      <c r="AZ411" s="8">
        <v>6.2500000000000003E-3</v>
      </c>
      <c r="BA411" s="8" t="s">
        <v>4450</v>
      </c>
      <c r="BB411" s="8" t="s">
        <v>4450</v>
      </c>
      <c r="BC411" s="8" t="s">
        <v>4450</v>
      </c>
      <c r="BD411" s="8">
        <v>6.2500000000000003E-3</v>
      </c>
      <c r="BE411" s="8" t="s">
        <v>4450</v>
      </c>
      <c r="BF411" s="8" t="s">
        <v>4450</v>
      </c>
      <c r="BG411" s="8" t="s">
        <v>4450</v>
      </c>
      <c r="BJ411" s="8">
        <v>0.1</v>
      </c>
      <c r="BK411" s="8">
        <v>0.25</v>
      </c>
      <c r="BL411" s="8">
        <v>1</v>
      </c>
      <c r="BM411" s="8">
        <v>6.2500000000000003E-3</v>
      </c>
      <c r="BN411" s="23">
        <f t="shared" si="404"/>
        <v>0.1</v>
      </c>
      <c r="BO411" s="23">
        <f t="shared" ref="BO411:BQ411" si="423">BK411*BN411</f>
        <v>2.5000000000000001E-2</v>
      </c>
      <c r="BP411" s="23">
        <f t="shared" si="423"/>
        <v>2.5000000000000001E-2</v>
      </c>
      <c r="BQ411" s="23">
        <f t="shared" si="423"/>
        <v>1.5625000000000003E-4</v>
      </c>
    </row>
    <row r="412" spans="1:69" ht="30" x14ac:dyDescent="0.35">
      <c r="A412" s="102" t="s">
        <v>23</v>
      </c>
      <c r="B412" s="86">
        <v>4</v>
      </c>
      <c r="C412" s="86" t="s">
        <v>4572</v>
      </c>
      <c r="D412" s="2" t="s">
        <v>2401</v>
      </c>
      <c r="E412" s="2" t="s">
        <v>2410</v>
      </c>
      <c r="F412" s="247"/>
      <c r="G412" s="73" t="s">
        <v>2426</v>
      </c>
      <c r="H412" s="73" t="s">
        <v>2472</v>
      </c>
      <c r="I412" s="71" t="s">
        <v>855</v>
      </c>
      <c r="J412" s="71">
        <v>0.25</v>
      </c>
      <c r="K412" s="71">
        <v>4</v>
      </c>
      <c r="L412" s="101">
        <v>1</v>
      </c>
      <c r="M412" s="101">
        <v>1</v>
      </c>
      <c r="N412" s="120">
        <f t="shared" si="402"/>
        <v>1</v>
      </c>
      <c r="O412" s="120">
        <f t="shared" si="403"/>
        <v>0.25</v>
      </c>
      <c r="P412" s="71" t="s">
        <v>871</v>
      </c>
      <c r="Q412" s="71" t="s">
        <v>868</v>
      </c>
      <c r="R412" s="114">
        <v>0</v>
      </c>
      <c r="S412" s="71"/>
      <c r="T412" s="71"/>
      <c r="U412" s="71"/>
      <c r="V412" s="71"/>
      <c r="W412" s="101">
        <v>1</v>
      </c>
      <c r="X412" s="101">
        <v>1</v>
      </c>
      <c r="Y412" s="101">
        <v>1</v>
      </c>
      <c r="Z412" s="101">
        <v>1</v>
      </c>
      <c r="AA412" s="101">
        <v>1</v>
      </c>
      <c r="AB412" s="101">
        <v>2</v>
      </c>
      <c r="AC412" s="101">
        <v>3</v>
      </c>
      <c r="AD412" s="101">
        <v>4</v>
      </c>
      <c r="AE412" s="101">
        <v>1</v>
      </c>
      <c r="AF412" s="101"/>
      <c r="AG412" s="101"/>
      <c r="AH412" s="101"/>
      <c r="AI412" s="109">
        <v>1</v>
      </c>
      <c r="AJ412" s="109" t="s">
        <v>4450</v>
      </c>
      <c r="AK412" s="109" t="s">
        <v>4450</v>
      </c>
      <c r="AL412" s="109" t="s">
        <v>4450</v>
      </c>
      <c r="AM412" s="9" t="s">
        <v>3846</v>
      </c>
      <c r="AN412" s="9"/>
      <c r="AO412" s="9"/>
      <c r="AP412" s="9"/>
      <c r="AQ412" s="2">
        <v>6.2500000000000003E-3</v>
      </c>
      <c r="AR412" s="110">
        <v>1</v>
      </c>
      <c r="AS412" s="110" t="s">
        <v>4450</v>
      </c>
      <c r="AT412" s="110" t="s">
        <v>4450</v>
      </c>
      <c r="AU412" s="110" t="s">
        <v>4450</v>
      </c>
      <c r="AV412" s="110">
        <v>0.25</v>
      </c>
      <c r="AW412" s="110" t="s">
        <v>4450</v>
      </c>
      <c r="AX412" s="110" t="s">
        <v>4450</v>
      </c>
      <c r="AY412" s="110" t="s">
        <v>4450</v>
      </c>
      <c r="AZ412" s="8">
        <v>6.2500000000000003E-3</v>
      </c>
      <c r="BA412" s="8" t="s">
        <v>4450</v>
      </c>
      <c r="BB412" s="8" t="s">
        <v>4450</v>
      </c>
      <c r="BC412" s="8" t="s">
        <v>4450</v>
      </c>
      <c r="BD412" s="8">
        <v>6.2500000000000003E-3</v>
      </c>
      <c r="BE412" s="8">
        <v>6.2500000000000003E-3</v>
      </c>
      <c r="BF412" s="8">
        <v>6.2500000000000003E-3</v>
      </c>
      <c r="BG412" s="8">
        <v>6.2500000000000003E-3</v>
      </c>
      <c r="BJ412" s="8">
        <v>0.1</v>
      </c>
      <c r="BK412" s="8">
        <v>0.25</v>
      </c>
      <c r="BL412" s="8">
        <v>1</v>
      </c>
      <c r="BM412" s="8">
        <v>6.2500000000000003E-3</v>
      </c>
      <c r="BN412" s="23">
        <f t="shared" si="404"/>
        <v>0.1</v>
      </c>
      <c r="BO412" s="23">
        <f t="shared" ref="BO412:BQ412" si="424">BK412*BN412</f>
        <v>2.5000000000000001E-2</v>
      </c>
      <c r="BP412" s="23">
        <f t="shared" si="424"/>
        <v>2.5000000000000001E-2</v>
      </c>
      <c r="BQ412" s="23">
        <f t="shared" si="424"/>
        <v>1.5625000000000003E-4</v>
      </c>
    </row>
    <row r="413" spans="1:69" ht="30" x14ac:dyDescent="0.35">
      <c r="A413" s="102" t="s">
        <v>23</v>
      </c>
      <c r="B413" s="86">
        <v>5</v>
      </c>
      <c r="C413" s="86" t="s">
        <v>4573</v>
      </c>
      <c r="D413" s="2" t="s">
        <v>2401</v>
      </c>
      <c r="E413" s="2" t="s">
        <v>2410</v>
      </c>
      <c r="F413" s="247"/>
      <c r="G413" s="73" t="s">
        <v>2426</v>
      </c>
      <c r="H413" s="73" t="s">
        <v>2473</v>
      </c>
      <c r="I413" s="71" t="s">
        <v>858</v>
      </c>
      <c r="J413" s="71">
        <v>0.25</v>
      </c>
      <c r="K413" s="71">
        <v>4</v>
      </c>
      <c r="L413" s="101">
        <v>1</v>
      </c>
      <c r="M413" s="101">
        <v>1</v>
      </c>
      <c r="N413" s="120">
        <f t="shared" si="402"/>
        <v>1</v>
      </c>
      <c r="O413" s="120">
        <f t="shared" si="403"/>
        <v>0.25</v>
      </c>
      <c r="P413" s="71" t="s">
        <v>872</v>
      </c>
      <c r="Q413" s="71" t="s">
        <v>868</v>
      </c>
      <c r="R413" s="114">
        <v>0</v>
      </c>
      <c r="S413" s="71"/>
      <c r="T413" s="71"/>
      <c r="U413" s="71"/>
      <c r="V413" s="71"/>
      <c r="W413" s="101">
        <v>1</v>
      </c>
      <c r="X413" s="101">
        <v>1</v>
      </c>
      <c r="Y413" s="101">
        <v>1</v>
      </c>
      <c r="Z413" s="101">
        <v>1</v>
      </c>
      <c r="AA413" s="101">
        <v>1</v>
      </c>
      <c r="AB413" s="101">
        <v>2</v>
      </c>
      <c r="AC413" s="101">
        <v>3</v>
      </c>
      <c r="AD413" s="101">
        <v>4</v>
      </c>
      <c r="AE413" s="101">
        <v>1</v>
      </c>
      <c r="AF413" s="101"/>
      <c r="AG413" s="101"/>
      <c r="AH413" s="101"/>
      <c r="AI413" s="109">
        <v>1</v>
      </c>
      <c r="AJ413" s="109" t="s">
        <v>4450</v>
      </c>
      <c r="AK413" s="109" t="s">
        <v>4450</v>
      </c>
      <c r="AL413" s="109" t="s">
        <v>4450</v>
      </c>
      <c r="AM413" s="9" t="s">
        <v>3847</v>
      </c>
      <c r="AN413" s="9"/>
      <c r="AO413" s="9"/>
      <c r="AP413" s="9"/>
      <c r="AQ413" s="2">
        <v>6.2500000000000003E-3</v>
      </c>
      <c r="AR413" s="110">
        <v>1</v>
      </c>
      <c r="AS413" s="110" t="s">
        <v>4450</v>
      </c>
      <c r="AT413" s="110" t="s">
        <v>4450</v>
      </c>
      <c r="AU413" s="110" t="s">
        <v>4450</v>
      </c>
      <c r="AV413" s="110">
        <v>0.25</v>
      </c>
      <c r="AW413" s="110" t="s">
        <v>4450</v>
      </c>
      <c r="AX413" s="110" t="s">
        <v>4450</v>
      </c>
      <c r="AY413" s="110" t="s">
        <v>4450</v>
      </c>
      <c r="AZ413" s="8">
        <v>6.2500000000000003E-3</v>
      </c>
      <c r="BA413" s="8" t="s">
        <v>4450</v>
      </c>
      <c r="BB413" s="8" t="s">
        <v>4450</v>
      </c>
      <c r="BC413" s="8" t="s">
        <v>4450</v>
      </c>
      <c r="BD413" s="8">
        <v>6.2500000000000003E-3</v>
      </c>
      <c r="BE413" s="8">
        <v>6.2500000000000003E-3</v>
      </c>
      <c r="BF413" s="8">
        <v>6.2500000000000003E-3</v>
      </c>
      <c r="BG413" s="8">
        <v>6.2500000000000003E-3</v>
      </c>
      <c r="BJ413" s="8">
        <v>0.1</v>
      </c>
      <c r="BK413" s="8">
        <v>0.25</v>
      </c>
      <c r="BL413" s="8">
        <v>1</v>
      </c>
      <c r="BM413" s="8">
        <v>6.2500000000000003E-3</v>
      </c>
      <c r="BN413" s="23">
        <f t="shared" si="404"/>
        <v>0.1</v>
      </c>
      <c r="BO413" s="23">
        <f t="shared" ref="BO413:BQ413" si="425">BK413*BN413</f>
        <v>2.5000000000000001E-2</v>
      </c>
      <c r="BP413" s="23">
        <f t="shared" si="425"/>
        <v>2.5000000000000001E-2</v>
      </c>
      <c r="BQ413" s="23">
        <f t="shared" si="425"/>
        <v>1.5625000000000003E-4</v>
      </c>
    </row>
    <row r="414" spans="1:69" ht="20" x14ac:dyDescent="0.35">
      <c r="A414" s="102" t="s">
        <v>23</v>
      </c>
      <c r="B414" s="86">
        <v>6</v>
      </c>
      <c r="C414" s="86" t="s">
        <v>4574</v>
      </c>
      <c r="D414" s="2" t="s">
        <v>2401</v>
      </c>
      <c r="E414" s="2" t="s">
        <v>2411</v>
      </c>
      <c r="F414" s="247"/>
      <c r="G414" s="73" t="s">
        <v>2427</v>
      </c>
      <c r="H414" s="73" t="s">
        <v>2474</v>
      </c>
      <c r="I414" s="71" t="s">
        <v>1303</v>
      </c>
      <c r="J414" s="71">
        <v>0.15</v>
      </c>
      <c r="K414" s="71">
        <v>1</v>
      </c>
      <c r="L414" s="101">
        <v>1</v>
      </c>
      <c r="M414" s="101">
        <v>1</v>
      </c>
      <c r="N414" s="120">
        <f t="shared" si="402"/>
        <v>1</v>
      </c>
      <c r="O414" s="120">
        <f t="shared" si="403"/>
        <v>1</v>
      </c>
      <c r="P414" s="71" t="s">
        <v>873</v>
      </c>
      <c r="Q414" s="71" t="s">
        <v>874</v>
      </c>
      <c r="R414" s="114">
        <v>0</v>
      </c>
      <c r="S414" s="71"/>
      <c r="T414" s="71"/>
      <c r="U414" s="71"/>
      <c r="V414" s="71"/>
      <c r="W414" s="101">
        <v>1</v>
      </c>
      <c r="X414" s="101">
        <v>0</v>
      </c>
      <c r="Y414" s="101">
        <v>0</v>
      </c>
      <c r="Z414" s="101">
        <v>0</v>
      </c>
      <c r="AA414" s="101">
        <v>1</v>
      </c>
      <c r="AB414" s="101">
        <v>1</v>
      </c>
      <c r="AC414" s="101">
        <v>1</v>
      </c>
      <c r="AD414" s="101">
        <v>1</v>
      </c>
      <c r="AE414" s="101">
        <v>1</v>
      </c>
      <c r="AF414" s="101"/>
      <c r="AG414" s="101"/>
      <c r="AH414" s="101"/>
      <c r="AI414" s="109">
        <v>1</v>
      </c>
      <c r="AJ414" s="109" t="s">
        <v>4450</v>
      </c>
      <c r="AK414" s="109" t="s">
        <v>4450</v>
      </c>
      <c r="AL414" s="109" t="s">
        <v>4450</v>
      </c>
      <c r="AM414" s="9" t="s">
        <v>3848</v>
      </c>
      <c r="AN414" s="9"/>
      <c r="AO414" s="9"/>
      <c r="AP414" s="9"/>
      <c r="AQ414" s="2">
        <v>3.7499999999999999E-3</v>
      </c>
      <c r="AR414" s="110">
        <v>1</v>
      </c>
      <c r="AS414" s="110" t="s">
        <v>4450</v>
      </c>
      <c r="AT414" s="110" t="s">
        <v>4450</v>
      </c>
      <c r="AU414" s="110" t="s">
        <v>4450</v>
      </c>
      <c r="AV414" s="110">
        <v>1</v>
      </c>
      <c r="AW414" s="110" t="s">
        <v>4450</v>
      </c>
      <c r="AX414" s="110" t="s">
        <v>4450</v>
      </c>
      <c r="AY414" s="110" t="s">
        <v>4450</v>
      </c>
      <c r="AZ414" s="8">
        <v>3.7499999999999999E-3</v>
      </c>
      <c r="BA414" s="8" t="s">
        <v>4450</v>
      </c>
      <c r="BB414" s="8" t="s">
        <v>4450</v>
      </c>
      <c r="BC414" s="8" t="s">
        <v>4450</v>
      </c>
      <c r="BD414" s="8">
        <v>3.7499999999999999E-3</v>
      </c>
      <c r="BE414" s="8" t="s">
        <v>4450</v>
      </c>
      <c r="BF414" s="8" t="s">
        <v>4450</v>
      </c>
      <c r="BG414" s="8" t="s">
        <v>4450</v>
      </c>
      <c r="BJ414" s="8">
        <v>0.1</v>
      </c>
      <c r="BK414" s="8">
        <v>0.25</v>
      </c>
      <c r="BL414" s="8">
        <v>1</v>
      </c>
      <c r="BM414" s="8">
        <v>3.7499999999999999E-3</v>
      </c>
      <c r="BN414" s="23">
        <f t="shared" si="404"/>
        <v>0.1</v>
      </c>
      <c r="BO414" s="23">
        <f t="shared" ref="BO414:BQ414" si="426">BK414*BN414</f>
        <v>2.5000000000000001E-2</v>
      </c>
      <c r="BP414" s="23">
        <f t="shared" si="426"/>
        <v>2.5000000000000001E-2</v>
      </c>
      <c r="BQ414" s="23">
        <f t="shared" si="426"/>
        <v>9.3750000000000002E-5</v>
      </c>
    </row>
    <row r="415" spans="1:69" ht="30" x14ac:dyDescent="0.35">
      <c r="A415" s="102" t="s">
        <v>23</v>
      </c>
      <c r="B415" s="86">
        <v>7</v>
      </c>
      <c r="C415" s="86" t="s">
        <v>4575</v>
      </c>
      <c r="D415" s="2" t="s">
        <v>2401</v>
      </c>
      <c r="E415" s="2" t="s">
        <v>2411</v>
      </c>
      <c r="F415" s="247"/>
      <c r="G415" s="73" t="s">
        <v>2427</v>
      </c>
      <c r="H415" s="73" t="s">
        <v>2475</v>
      </c>
      <c r="I415" s="71" t="s">
        <v>859</v>
      </c>
      <c r="J415" s="71">
        <v>0.7</v>
      </c>
      <c r="K415" s="71">
        <v>4</v>
      </c>
      <c r="L415" s="101">
        <v>1</v>
      </c>
      <c r="M415" s="101">
        <v>1</v>
      </c>
      <c r="N415" s="120">
        <f t="shared" si="402"/>
        <v>1</v>
      </c>
      <c r="O415" s="120">
        <f t="shared" si="403"/>
        <v>0.25</v>
      </c>
      <c r="P415" s="71" t="s">
        <v>875</v>
      </c>
      <c r="Q415" s="71" t="s">
        <v>874</v>
      </c>
      <c r="R415" s="114">
        <v>0</v>
      </c>
      <c r="S415" s="71"/>
      <c r="T415" s="71"/>
      <c r="U415" s="71"/>
      <c r="V415" s="71"/>
      <c r="W415" s="101">
        <v>1</v>
      </c>
      <c r="X415" s="101">
        <v>1</v>
      </c>
      <c r="Y415" s="101">
        <v>1</v>
      </c>
      <c r="Z415" s="101">
        <v>1</v>
      </c>
      <c r="AA415" s="101">
        <v>1</v>
      </c>
      <c r="AB415" s="101">
        <v>2</v>
      </c>
      <c r="AC415" s="101">
        <v>3</v>
      </c>
      <c r="AD415" s="101">
        <v>4</v>
      </c>
      <c r="AE415" s="101">
        <v>1</v>
      </c>
      <c r="AF415" s="101"/>
      <c r="AG415" s="101"/>
      <c r="AH415" s="101"/>
      <c r="AI415" s="109">
        <v>1</v>
      </c>
      <c r="AJ415" s="109" t="s">
        <v>4450</v>
      </c>
      <c r="AK415" s="109" t="s">
        <v>4450</v>
      </c>
      <c r="AL415" s="109" t="s">
        <v>4450</v>
      </c>
      <c r="AM415" s="9" t="s">
        <v>3849</v>
      </c>
      <c r="AN415" s="9"/>
      <c r="AO415" s="9"/>
      <c r="AP415" s="9"/>
      <c r="AQ415" s="2">
        <v>1.7499999999999998E-2</v>
      </c>
      <c r="AR415" s="110">
        <v>1</v>
      </c>
      <c r="AS415" s="110" t="s">
        <v>4450</v>
      </c>
      <c r="AT415" s="110" t="s">
        <v>4450</v>
      </c>
      <c r="AU415" s="110" t="s">
        <v>4450</v>
      </c>
      <c r="AV415" s="110">
        <v>0.25</v>
      </c>
      <c r="AW415" s="110" t="s">
        <v>4450</v>
      </c>
      <c r="AX415" s="110" t="s">
        <v>4450</v>
      </c>
      <c r="AY415" s="110" t="s">
        <v>4450</v>
      </c>
      <c r="AZ415" s="8">
        <v>1.7499999999999998E-2</v>
      </c>
      <c r="BA415" s="8" t="s">
        <v>4450</v>
      </c>
      <c r="BB415" s="8" t="s">
        <v>4450</v>
      </c>
      <c r="BC415" s="8" t="s">
        <v>4450</v>
      </c>
      <c r="BD415" s="8">
        <v>1.7499999999999998E-2</v>
      </c>
      <c r="BE415" s="8">
        <v>1.7499999999999998E-2</v>
      </c>
      <c r="BF415" s="8">
        <v>1.7499999999999998E-2</v>
      </c>
      <c r="BG415" s="8">
        <v>1.7499999999999998E-2</v>
      </c>
      <c r="BJ415" s="8">
        <v>0.1</v>
      </c>
      <c r="BK415" s="8">
        <v>0.25</v>
      </c>
      <c r="BL415" s="8">
        <v>1</v>
      </c>
      <c r="BM415" s="8">
        <v>1.7499999999999998E-2</v>
      </c>
      <c r="BN415" s="23">
        <f t="shared" si="404"/>
        <v>0.1</v>
      </c>
      <c r="BO415" s="23">
        <f t="shared" ref="BO415:BQ415" si="427">BK415*BN415</f>
        <v>2.5000000000000001E-2</v>
      </c>
      <c r="BP415" s="23">
        <f t="shared" si="427"/>
        <v>2.5000000000000001E-2</v>
      </c>
      <c r="BQ415" s="23">
        <f t="shared" si="427"/>
        <v>4.3749999999999995E-4</v>
      </c>
    </row>
    <row r="416" spans="1:69" ht="20" x14ac:dyDescent="0.35">
      <c r="A416" s="102" t="s">
        <v>23</v>
      </c>
      <c r="B416" s="86">
        <v>8</v>
      </c>
      <c r="C416" s="86" t="s">
        <v>4576</v>
      </c>
      <c r="D416" s="2" t="s">
        <v>2401</v>
      </c>
      <c r="E416" s="2" t="s">
        <v>2411</v>
      </c>
      <c r="F416" s="247"/>
      <c r="G416" s="73" t="s">
        <v>2427</v>
      </c>
      <c r="H416" s="73" t="s">
        <v>2476</v>
      </c>
      <c r="I416" s="71" t="s">
        <v>1304</v>
      </c>
      <c r="J416" s="71">
        <v>0.05</v>
      </c>
      <c r="K416" s="71">
        <v>1</v>
      </c>
      <c r="L416" s="101">
        <v>0</v>
      </c>
      <c r="M416" s="101">
        <v>0</v>
      </c>
      <c r="N416" s="120" t="str">
        <f t="shared" si="402"/>
        <v/>
      </c>
      <c r="O416" s="120">
        <f t="shared" si="403"/>
        <v>0</v>
      </c>
      <c r="P416" s="71" t="s">
        <v>876</v>
      </c>
      <c r="Q416" s="71" t="s">
        <v>874</v>
      </c>
      <c r="R416" s="114">
        <v>0</v>
      </c>
      <c r="S416" s="71"/>
      <c r="T416" s="71"/>
      <c r="U416" s="71"/>
      <c r="V416" s="71"/>
      <c r="W416" s="101">
        <v>0</v>
      </c>
      <c r="X416" s="101">
        <v>0</v>
      </c>
      <c r="Y416" s="101">
        <v>0</v>
      </c>
      <c r="Z416" s="101">
        <v>1</v>
      </c>
      <c r="AA416" s="101">
        <v>0</v>
      </c>
      <c r="AB416" s="101">
        <v>0</v>
      </c>
      <c r="AC416" s="101">
        <v>0</v>
      </c>
      <c r="AD416" s="101">
        <v>1</v>
      </c>
      <c r="AE416" s="101">
        <v>0</v>
      </c>
      <c r="AF416" s="101"/>
      <c r="AG416" s="101"/>
      <c r="AH416" s="101"/>
      <c r="AI416" s="109">
        <v>0</v>
      </c>
      <c r="AJ416" s="109" t="s">
        <v>4450</v>
      </c>
      <c r="AK416" s="109" t="s">
        <v>4450</v>
      </c>
      <c r="AL416" s="109" t="s">
        <v>4450</v>
      </c>
      <c r="AM416" s="9" t="s">
        <v>3850</v>
      </c>
      <c r="AN416" s="9"/>
      <c r="AO416" s="9"/>
      <c r="AP416" s="9"/>
      <c r="AQ416" s="2" t="s">
        <v>4450</v>
      </c>
      <c r="AR416" s="110" t="s">
        <v>4450</v>
      </c>
      <c r="AS416" s="110" t="s">
        <v>4450</v>
      </c>
      <c r="AT416" s="110" t="s">
        <v>4450</v>
      </c>
      <c r="AU416" s="110" t="s">
        <v>4450</v>
      </c>
      <c r="AV416" s="110">
        <v>0</v>
      </c>
      <c r="AW416" s="110" t="s">
        <v>4450</v>
      </c>
      <c r="AX416" s="110" t="s">
        <v>4450</v>
      </c>
      <c r="AY416" s="110" t="s">
        <v>4450</v>
      </c>
      <c r="AZ416" s="8" t="s">
        <v>4450</v>
      </c>
      <c r="BA416" s="8" t="s">
        <v>4450</v>
      </c>
      <c r="BB416" s="8" t="s">
        <v>4450</v>
      </c>
      <c r="BC416" s="8" t="s">
        <v>4450</v>
      </c>
      <c r="BD416" s="8" t="s">
        <v>4450</v>
      </c>
      <c r="BE416" s="8" t="s">
        <v>4450</v>
      </c>
      <c r="BF416" s="8" t="s">
        <v>4450</v>
      </c>
      <c r="BG416" s="8">
        <v>1.2500000000000002E-3</v>
      </c>
      <c r="BJ416" s="8">
        <v>0.1</v>
      </c>
      <c r="BK416" s="8">
        <v>0.25</v>
      </c>
      <c r="BL416" s="8">
        <v>1</v>
      </c>
      <c r="BM416" s="8">
        <v>1.2500000000000002E-3</v>
      </c>
      <c r="BN416" s="23">
        <f t="shared" si="404"/>
        <v>0.1</v>
      </c>
      <c r="BO416" s="23">
        <f t="shared" ref="BO416:BQ416" si="428">BK416*BN416</f>
        <v>2.5000000000000001E-2</v>
      </c>
      <c r="BP416" s="23">
        <f t="shared" si="428"/>
        <v>2.5000000000000001E-2</v>
      </c>
      <c r="BQ416" s="23">
        <f t="shared" si="428"/>
        <v>3.1250000000000007E-5</v>
      </c>
    </row>
    <row r="417" spans="1:69" x14ac:dyDescent="0.35">
      <c r="A417" s="102" t="s">
        <v>23</v>
      </c>
      <c r="B417" s="86">
        <v>9</v>
      </c>
      <c r="C417" s="86" t="s">
        <v>4577</v>
      </c>
      <c r="D417" s="2" t="s">
        <v>2401</v>
      </c>
      <c r="E417" s="2" t="s">
        <v>2411</v>
      </c>
      <c r="F417" s="247"/>
      <c r="G417" s="73" t="s">
        <v>2427</v>
      </c>
      <c r="H417" s="73" t="s">
        <v>2477</v>
      </c>
      <c r="I417" s="71" t="s">
        <v>1305</v>
      </c>
      <c r="J417" s="71">
        <v>0.1</v>
      </c>
      <c r="K417" s="71">
        <v>1</v>
      </c>
      <c r="L417" s="101">
        <v>0</v>
      </c>
      <c r="M417" s="101">
        <v>0</v>
      </c>
      <c r="N417" s="120" t="str">
        <f t="shared" si="402"/>
        <v/>
      </c>
      <c r="O417" s="120">
        <f t="shared" si="403"/>
        <v>0</v>
      </c>
      <c r="P417" s="71" t="s">
        <v>877</v>
      </c>
      <c r="Q417" s="71" t="s">
        <v>874</v>
      </c>
      <c r="R417" s="114">
        <v>0</v>
      </c>
      <c r="S417" s="71"/>
      <c r="T417" s="71"/>
      <c r="U417" s="71"/>
      <c r="V417" s="71"/>
      <c r="W417" s="101">
        <v>0</v>
      </c>
      <c r="X417" s="101">
        <v>0</v>
      </c>
      <c r="Y417" s="101">
        <v>0</v>
      </c>
      <c r="Z417" s="101">
        <v>1</v>
      </c>
      <c r="AA417" s="101">
        <v>0</v>
      </c>
      <c r="AB417" s="101">
        <v>0</v>
      </c>
      <c r="AC417" s="101">
        <v>0</v>
      </c>
      <c r="AD417" s="101">
        <v>1</v>
      </c>
      <c r="AE417" s="101">
        <v>0</v>
      </c>
      <c r="AF417" s="101"/>
      <c r="AG417" s="101"/>
      <c r="AH417" s="101"/>
      <c r="AI417" s="109">
        <v>0</v>
      </c>
      <c r="AJ417" s="109" t="s">
        <v>4450</v>
      </c>
      <c r="AK417" s="109" t="s">
        <v>4450</v>
      </c>
      <c r="AL417" s="109" t="s">
        <v>4450</v>
      </c>
      <c r="AM417" s="9" t="s">
        <v>3850</v>
      </c>
      <c r="AN417" s="9"/>
      <c r="AO417" s="9"/>
      <c r="AP417" s="9"/>
      <c r="AQ417" s="2" t="s">
        <v>4450</v>
      </c>
      <c r="AR417" s="110" t="s">
        <v>4450</v>
      </c>
      <c r="AS417" s="110" t="s">
        <v>4450</v>
      </c>
      <c r="AT417" s="110" t="s">
        <v>4450</v>
      </c>
      <c r="AU417" s="110" t="s">
        <v>4450</v>
      </c>
      <c r="AV417" s="110">
        <v>0</v>
      </c>
      <c r="AW417" s="110" t="s">
        <v>4450</v>
      </c>
      <c r="AX417" s="110" t="s">
        <v>4450</v>
      </c>
      <c r="AY417" s="110" t="s">
        <v>4450</v>
      </c>
      <c r="AZ417" s="8" t="s">
        <v>4450</v>
      </c>
      <c r="BA417" s="8" t="s">
        <v>4450</v>
      </c>
      <c r="BB417" s="8" t="s">
        <v>4450</v>
      </c>
      <c r="BC417" s="8" t="s">
        <v>4450</v>
      </c>
      <c r="BD417" s="8" t="s">
        <v>4450</v>
      </c>
      <c r="BE417" s="8" t="s">
        <v>4450</v>
      </c>
      <c r="BF417" s="8" t="s">
        <v>4450</v>
      </c>
      <c r="BG417" s="8">
        <v>2.5000000000000005E-3</v>
      </c>
      <c r="BJ417" s="8">
        <v>0.1</v>
      </c>
      <c r="BK417" s="8">
        <v>0.25</v>
      </c>
      <c r="BL417" s="8">
        <v>1</v>
      </c>
      <c r="BM417" s="8">
        <v>2.5000000000000005E-3</v>
      </c>
      <c r="BN417" s="23">
        <f t="shared" si="404"/>
        <v>0.1</v>
      </c>
      <c r="BO417" s="23">
        <f t="shared" ref="BO417:BQ417" si="429">BK417*BN417</f>
        <v>2.5000000000000001E-2</v>
      </c>
      <c r="BP417" s="23">
        <f t="shared" si="429"/>
        <v>2.5000000000000001E-2</v>
      </c>
      <c r="BQ417" s="23">
        <f t="shared" si="429"/>
        <v>6.2500000000000015E-5</v>
      </c>
    </row>
    <row r="418" spans="1:69" ht="20" x14ac:dyDescent="0.35">
      <c r="A418" s="102" t="s">
        <v>23</v>
      </c>
      <c r="B418" s="86">
        <v>10</v>
      </c>
      <c r="C418" s="86" t="s">
        <v>4578</v>
      </c>
      <c r="D418" s="2" t="s">
        <v>2401</v>
      </c>
      <c r="E418" s="2" t="s">
        <v>2412</v>
      </c>
      <c r="F418" s="247"/>
      <c r="G418" s="73" t="s">
        <v>2428</v>
      </c>
      <c r="H418" s="73" t="s">
        <v>2478</v>
      </c>
      <c r="I418" s="71" t="s">
        <v>862</v>
      </c>
      <c r="J418" s="71">
        <v>0.25</v>
      </c>
      <c r="K418" s="71">
        <v>12</v>
      </c>
      <c r="L418" s="101">
        <v>3</v>
      </c>
      <c r="M418" s="101">
        <v>3</v>
      </c>
      <c r="N418" s="120">
        <f t="shared" si="402"/>
        <v>1</v>
      </c>
      <c r="O418" s="120">
        <f t="shared" si="403"/>
        <v>0.25</v>
      </c>
      <c r="P418" s="71" t="s">
        <v>878</v>
      </c>
      <c r="Q418" s="71" t="s">
        <v>868</v>
      </c>
      <c r="R418" s="114">
        <v>0</v>
      </c>
      <c r="S418" s="71"/>
      <c r="T418" s="71"/>
      <c r="U418" s="71"/>
      <c r="V418" s="71"/>
      <c r="W418" s="101">
        <v>3</v>
      </c>
      <c r="X418" s="101">
        <v>3</v>
      </c>
      <c r="Y418" s="101">
        <v>3</v>
      </c>
      <c r="Z418" s="101">
        <v>3</v>
      </c>
      <c r="AA418" s="101">
        <v>3</v>
      </c>
      <c r="AB418" s="101">
        <v>6</v>
      </c>
      <c r="AC418" s="101">
        <v>9</v>
      </c>
      <c r="AD418" s="101">
        <v>12</v>
      </c>
      <c r="AE418" s="101">
        <v>3</v>
      </c>
      <c r="AF418" s="101"/>
      <c r="AG418" s="101"/>
      <c r="AH418" s="101"/>
      <c r="AI418" s="109">
        <v>3</v>
      </c>
      <c r="AJ418" s="109" t="s">
        <v>4450</v>
      </c>
      <c r="AK418" s="109" t="s">
        <v>4450</v>
      </c>
      <c r="AL418" s="109" t="s">
        <v>4450</v>
      </c>
      <c r="AM418" s="9" t="s">
        <v>3851</v>
      </c>
      <c r="AN418" s="9"/>
      <c r="AO418" s="9"/>
      <c r="AP418" s="9"/>
      <c r="AQ418" s="2">
        <v>6.2500000000000003E-3</v>
      </c>
      <c r="AR418" s="110">
        <v>1</v>
      </c>
      <c r="AS418" s="110" t="s">
        <v>4450</v>
      </c>
      <c r="AT418" s="110" t="s">
        <v>4450</v>
      </c>
      <c r="AU418" s="110" t="s">
        <v>4450</v>
      </c>
      <c r="AV418" s="110">
        <v>0.25</v>
      </c>
      <c r="AW418" s="110" t="s">
        <v>4450</v>
      </c>
      <c r="AX418" s="110" t="s">
        <v>4450</v>
      </c>
      <c r="AY418" s="110" t="s">
        <v>4450</v>
      </c>
      <c r="AZ418" s="8">
        <v>6.2500000000000003E-3</v>
      </c>
      <c r="BA418" s="8" t="s">
        <v>4450</v>
      </c>
      <c r="BB418" s="8" t="s">
        <v>4450</v>
      </c>
      <c r="BC418" s="8" t="s">
        <v>4450</v>
      </c>
      <c r="BD418" s="8">
        <v>6.2500000000000003E-3</v>
      </c>
      <c r="BE418" s="8">
        <v>6.2500000000000003E-3</v>
      </c>
      <c r="BF418" s="8">
        <v>6.2500000000000003E-3</v>
      </c>
      <c r="BG418" s="8">
        <v>6.2500000000000003E-3</v>
      </c>
      <c r="BJ418" s="8">
        <v>0.1</v>
      </c>
      <c r="BK418" s="8">
        <v>0.25</v>
      </c>
      <c r="BL418" s="8">
        <v>1</v>
      </c>
      <c r="BM418" s="8">
        <v>6.2500000000000003E-3</v>
      </c>
      <c r="BN418" s="23">
        <f t="shared" si="404"/>
        <v>0.1</v>
      </c>
      <c r="BO418" s="23">
        <f t="shared" ref="BO418:BQ418" si="430">BK418*BN418</f>
        <v>2.5000000000000001E-2</v>
      </c>
      <c r="BP418" s="23">
        <f t="shared" si="430"/>
        <v>2.5000000000000001E-2</v>
      </c>
      <c r="BQ418" s="23">
        <f t="shared" si="430"/>
        <v>1.5625000000000003E-4</v>
      </c>
    </row>
    <row r="419" spans="1:69" ht="20" x14ac:dyDescent="0.35">
      <c r="A419" s="102" t="s">
        <v>23</v>
      </c>
      <c r="B419" s="86">
        <v>11</v>
      </c>
      <c r="C419" s="86" t="s">
        <v>4579</v>
      </c>
      <c r="D419" s="2" t="s">
        <v>2401</v>
      </c>
      <c r="E419" s="2" t="s">
        <v>2412</v>
      </c>
      <c r="F419" s="247"/>
      <c r="G419" s="73" t="s">
        <v>2428</v>
      </c>
      <c r="H419" s="73" t="s">
        <v>2479</v>
      </c>
      <c r="I419" s="71" t="s">
        <v>863</v>
      </c>
      <c r="J419" s="71">
        <v>0.25</v>
      </c>
      <c r="K419" s="71">
        <v>12</v>
      </c>
      <c r="L419" s="101">
        <v>3</v>
      </c>
      <c r="M419" s="101">
        <v>3</v>
      </c>
      <c r="N419" s="120">
        <f t="shared" si="402"/>
        <v>1</v>
      </c>
      <c r="O419" s="120">
        <f t="shared" si="403"/>
        <v>0.25</v>
      </c>
      <c r="P419" s="71" t="s">
        <v>879</v>
      </c>
      <c r="Q419" s="71" t="s">
        <v>880</v>
      </c>
      <c r="R419" s="114">
        <v>0</v>
      </c>
      <c r="S419" s="71"/>
      <c r="T419" s="71"/>
      <c r="U419" s="71"/>
      <c r="V419" s="71"/>
      <c r="W419" s="101">
        <v>3</v>
      </c>
      <c r="X419" s="101">
        <v>3</v>
      </c>
      <c r="Y419" s="101">
        <v>3</v>
      </c>
      <c r="Z419" s="101">
        <v>3</v>
      </c>
      <c r="AA419" s="101">
        <v>3</v>
      </c>
      <c r="AB419" s="101">
        <v>6</v>
      </c>
      <c r="AC419" s="101">
        <v>9</v>
      </c>
      <c r="AD419" s="101">
        <v>12</v>
      </c>
      <c r="AE419" s="101">
        <v>3</v>
      </c>
      <c r="AF419" s="101"/>
      <c r="AG419" s="101"/>
      <c r="AH419" s="101"/>
      <c r="AI419" s="109">
        <v>3</v>
      </c>
      <c r="AJ419" s="109" t="s">
        <v>4450</v>
      </c>
      <c r="AK419" s="109" t="s">
        <v>4450</v>
      </c>
      <c r="AL419" s="109" t="s">
        <v>4450</v>
      </c>
      <c r="AM419" s="9" t="s">
        <v>3852</v>
      </c>
      <c r="AN419" s="9"/>
      <c r="AO419" s="9"/>
      <c r="AP419" s="9"/>
      <c r="AQ419" s="2">
        <v>6.2500000000000003E-3</v>
      </c>
      <c r="AR419" s="110">
        <v>1</v>
      </c>
      <c r="AS419" s="110" t="s">
        <v>4450</v>
      </c>
      <c r="AT419" s="110" t="s">
        <v>4450</v>
      </c>
      <c r="AU419" s="110" t="s">
        <v>4450</v>
      </c>
      <c r="AV419" s="110">
        <v>0.25</v>
      </c>
      <c r="AW419" s="110" t="s">
        <v>4450</v>
      </c>
      <c r="AX419" s="110" t="s">
        <v>4450</v>
      </c>
      <c r="AY419" s="110" t="s">
        <v>4450</v>
      </c>
      <c r="AZ419" s="8">
        <v>6.2500000000000003E-3</v>
      </c>
      <c r="BA419" s="8" t="s">
        <v>4450</v>
      </c>
      <c r="BB419" s="8" t="s">
        <v>4450</v>
      </c>
      <c r="BC419" s="8" t="s">
        <v>4450</v>
      </c>
      <c r="BD419" s="8">
        <v>6.2500000000000003E-3</v>
      </c>
      <c r="BE419" s="8">
        <v>6.2500000000000003E-3</v>
      </c>
      <c r="BF419" s="8">
        <v>6.2500000000000003E-3</v>
      </c>
      <c r="BG419" s="8">
        <v>6.2500000000000003E-3</v>
      </c>
      <c r="BJ419" s="8">
        <v>0.1</v>
      </c>
      <c r="BK419" s="8">
        <v>0.25</v>
      </c>
      <c r="BL419" s="8">
        <v>1</v>
      </c>
      <c r="BM419" s="8">
        <v>6.2500000000000003E-3</v>
      </c>
      <c r="BN419" s="23">
        <f t="shared" si="404"/>
        <v>0.1</v>
      </c>
      <c r="BO419" s="23">
        <f t="shared" ref="BO419:BQ419" si="431">BK419*BN419</f>
        <v>2.5000000000000001E-2</v>
      </c>
      <c r="BP419" s="23">
        <f t="shared" si="431"/>
        <v>2.5000000000000001E-2</v>
      </c>
      <c r="BQ419" s="23">
        <f t="shared" si="431"/>
        <v>1.5625000000000003E-4</v>
      </c>
    </row>
    <row r="420" spans="1:69" ht="30" x14ac:dyDescent="0.35">
      <c r="A420" s="102" t="s">
        <v>23</v>
      </c>
      <c r="B420" s="86">
        <v>12</v>
      </c>
      <c r="C420" s="86" t="s">
        <v>4580</v>
      </c>
      <c r="D420" s="2" t="s">
        <v>2401</v>
      </c>
      <c r="E420" s="2" t="s">
        <v>2412</v>
      </c>
      <c r="F420" s="247"/>
      <c r="G420" s="73" t="s">
        <v>2428</v>
      </c>
      <c r="H420" s="73" t="s">
        <v>2480</v>
      </c>
      <c r="I420" s="71" t="s">
        <v>864</v>
      </c>
      <c r="J420" s="71">
        <v>0.25</v>
      </c>
      <c r="K420" s="71">
        <v>2</v>
      </c>
      <c r="L420" s="101">
        <v>1</v>
      </c>
      <c r="M420" s="101">
        <v>1</v>
      </c>
      <c r="N420" s="120">
        <f t="shared" si="402"/>
        <v>1</v>
      </c>
      <c r="O420" s="120">
        <f t="shared" si="403"/>
        <v>0.5</v>
      </c>
      <c r="P420" s="71" t="s">
        <v>882</v>
      </c>
      <c r="Q420" s="71" t="s">
        <v>880</v>
      </c>
      <c r="R420" s="114">
        <v>0</v>
      </c>
      <c r="S420" s="71"/>
      <c r="T420" s="71"/>
      <c r="U420" s="71"/>
      <c r="V420" s="71"/>
      <c r="W420" s="101">
        <v>1</v>
      </c>
      <c r="X420" s="101">
        <v>1</v>
      </c>
      <c r="Y420" s="101">
        <v>0</v>
      </c>
      <c r="Z420" s="101">
        <v>0</v>
      </c>
      <c r="AA420" s="101">
        <v>1</v>
      </c>
      <c r="AB420" s="101">
        <v>2</v>
      </c>
      <c r="AC420" s="101">
        <v>2</v>
      </c>
      <c r="AD420" s="101">
        <v>2</v>
      </c>
      <c r="AE420" s="101">
        <v>1</v>
      </c>
      <c r="AF420" s="101"/>
      <c r="AG420" s="101"/>
      <c r="AH420" s="101"/>
      <c r="AI420" s="109">
        <v>1</v>
      </c>
      <c r="AJ420" s="109" t="s">
        <v>4450</v>
      </c>
      <c r="AK420" s="109" t="s">
        <v>4450</v>
      </c>
      <c r="AL420" s="109" t="s">
        <v>4450</v>
      </c>
      <c r="AM420" s="9" t="s">
        <v>3853</v>
      </c>
      <c r="AN420" s="9"/>
      <c r="AO420" s="9"/>
      <c r="AP420" s="9"/>
      <c r="AQ420" s="2">
        <v>6.2500000000000003E-3</v>
      </c>
      <c r="AR420" s="110">
        <v>1</v>
      </c>
      <c r="AS420" s="110" t="s">
        <v>4450</v>
      </c>
      <c r="AT420" s="110" t="s">
        <v>4450</v>
      </c>
      <c r="AU420" s="110" t="s">
        <v>4450</v>
      </c>
      <c r="AV420" s="110">
        <v>0.5</v>
      </c>
      <c r="AW420" s="110" t="s">
        <v>4450</v>
      </c>
      <c r="AX420" s="110" t="s">
        <v>4450</v>
      </c>
      <c r="AY420" s="110" t="s">
        <v>4450</v>
      </c>
      <c r="AZ420" s="8">
        <v>6.2500000000000003E-3</v>
      </c>
      <c r="BA420" s="8" t="s">
        <v>4450</v>
      </c>
      <c r="BB420" s="8" t="s">
        <v>4450</v>
      </c>
      <c r="BC420" s="8" t="s">
        <v>4450</v>
      </c>
      <c r="BD420" s="8">
        <v>6.2500000000000003E-3</v>
      </c>
      <c r="BE420" s="8">
        <v>6.2500000000000003E-3</v>
      </c>
      <c r="BF420" s="8" t="s">
        <v>4450</v>
      </c>
      <c r="BG420" s="8" t="s">
        <v>4450</v>
      </c>
      <c r="BJ420" s="8">
        <v>0.1</v>
      </c>
      <c r="BK420" s="8">
        <v>0.25</v>
      </c>
      <c r="BL420" s="8">
        <v>1</v>
      </c>
      <c r="BM420" s="8">
        <v>6.2500000000000003E-3</v>
      </c>
      <c r="BN420" s="23">
        <f t="shared" si="404"/>
        <v>0.1</v>
      </c>
      <c r="BO420" s="23">
        <f t="shared" ref="BO420:BQ420" si="432">BK420*BN420</f>
        <v>2.5000000000000001E-2</v>
      </c>
      <c r="BP420" s="23">
        <f t="shared" si="432"/>
        <v>2.5000000000000001E-2</v>
      </c>
      <c r="BQ420" s="23">
        <f t="shared" si="432"/>
        <v>1.5625000000000003E-4</v>
      </c>
    </row>
    <row r="421" spans="1:69" ht="20" x14ac:dyDescent="0.35">
      <c r="A421" s="102" t="s">
        <v>23</v>
      </c>
      <c r="B421" s="86">
        <v>13</v>
      </c>
      <c r="C421" s="86" t="s">
        <v>4581</v>
      </c>
      <c r="D421" s="2" t="s">
        <v>2401</v>
      </c>
      <c r="E421" s="2" t="s">
        <v>2412</v>
      </c>
      <c r="F421" s="247"/>
      <c r="G421" s="73" t="s">
        <v>2428</v>
      </c>
      <c r="H421" s="73" t="s">
        <v>2481</v>
      </c>
      <c r="I421" s="71" t="s">
        <v>865</v>
      </c>
      <c r="J421" s="71">
        <v>0.25</v>
      </c>
      <c r="K421" s="71">
        <v>2</v>
      </c>
      <c r="L421" s="101">
        <v>1</v>
      </c>
      <c r="M421" s="101">
        <v>1</v>
      </c>
      <c r="N421" s="120">
        <f t="shared" si="402"/>
        <v>1</v>
      </c>
      <c r="O421" s="120">
        <f t="shared" si="403"/>
        <v>0.5</v>
      </c>
      <c r="P421" s="71" t="s">
        <v>883</v>
      </c>
      <c r="Q421" s="71" t="s">
        <v>884</v>
      </c>
      <c r="R421" s="114">
        <v>0</v>
      </c>
      <c r="S421" s="71"/>
      <c r="T421" s="71"/>
      <c r="U421" s="71"/>
      <c r="V421" s="71"/>
      <c r="W421" s="101">
        <v>1</v>
      </c>
      <c r="X421" s="101">
        <v>1</v>
      </c>
      <c r="Y421" s="101">
        <v>0</v>
      </c>
      <c r="Z421" s="101">
        <v>0</v>
      </c>
      <c r="AA421" s="101">
        <v>1</v>
      </c>
      <c r="AB421" s="101">
        <v>2</v>
      </c>
      <c r="AC421" s="101">
        <v>2</v>
      </c>
      <c r="AD421" s="101">
        <v>2</v>
      </c>
      <c r="AE421" s="101">
        <v>1</v>
      </c>
      <c r="AF421" s="101"/>
      <c r="AG421" s="101"/>
      <c r="AH421" s="101"/>
      <c r="AI421" s="109">
        <v>1</v>
      </c>
      <c r="AJ421" s="109" t="s">
        <v>4450</v>
      </c>
      <c r="AK421" s="109" t="s">
        <v>4450</v>
      </c>
      <c r="AL421" s="109" t="s">
        <v>4450</v>
      </c>
      <c r="AM421" s="9" t="s">
        <v>3854</v>
      </c>
      <c r="AN421" s="9"/>
      <c r="AO421" s="9"/>
      <c r="AP421" s="9"/>
      <c r="AQ421" s="2">
        <v>6.2500000000000003E-3</v>
      </c>
      <c r="AR421" s="110">
        <v>1</v>
      </c>
      <c r="AS421" s="110" t="s">
        <v>4450</v>
      </c>
      <c r="AT421" s="110" t="s">
        <v>4450</v>
      </c>
      <c r="AU421" s="110" t="s">
        <v>4450</v>
      </c>
      <c r="AV421" s="110">
        <v>0.5</v>
      </c>
      <c r="AW421" s="110" t="s">
        <v>4450</v>
      </c>
      <c r="AX421" s="110" t="s">
        <v>4450</v>
      </c>
      <c r="AY421" s="110" t="s">
        <v>4450</v>
      </c>
      <c r="AZ421" s="8">
        <v>6.2500000000000003E-3</v>
      </c>
      <c r="BA421" s="8" t="s">
        <v>4450</v>
      </c>
      <c r="BB421" s="8" t="s">
        <v>4450</v>
      </c>
      <c r="BC421" s="8" t="s">
        <v>4450</v>
      </c>
      <c r="BD421" s="8">
        <v>6.2500000000000003E-3</v>
      </c>
      <c r="BE421" s="8">
        <v>6.2500000000000003E-3</v>
      </c>
      <c r="BF421" s="8" t="s">
        <v>4450</v>
      </c>
      <c r="BG421" s="8" t="s">
        <v>4450</v>
      </c>
      <c r="BJ421" s="8">
        <v>0.1</v>
      </c>
      <c r="BK421" s="8">
        <v>0.25</v>
      </c>
      <c r="BL421" s="8">
        <v>1</v>
      </c>
      <c r="BM421" s="8">
        <v>6.2500000000000003E-3</v>
      </c>
      <c r="BN421" s="23">
        <f t="shared" si="404"/>
        <v>0.1</v>
      </c>
      <c r="BO421" s="23">
        <f t="shared" ref="BO421:BQ421" si="433">BK421*BN421</f>
        <v>2.5000000000000001E-2</v>
      </c>
      <c r="BP421" s="23">
        <f t="shared" si="433"/>
        <v>2.5000000000000001E-2</v>
      </c>
      <c r="BQ421" s="23">
        <f t="shared" si="433"/>
        <v>1.5625000000000003E-4</v>
      </c>
    </row>
    <row r="422" spans="1:69" x14ac:dyDescent="0.35">
      <c r="A422" s="102" t="s">
        <v>23</v>
      </c>
      <c r="B422" s="86">
        <v>14</v>
      </c>
      <c r="C422" s="86" t="s">
        <v>4582</v>
      </c>
      <c r="D422" s="2" t="s">
        <v>2402</v>
      </c>
      <c r="E422" s="2" t="s">
        <v>2413</v>
      </c>
      <c r="F422" s="247"/>
      <c r="G422" s="73" t="s">
        <v>2429</v>
      </c>
      <c r="H422" s="73" t="s">
        <v>2482</v>
      </c>
      <c r="I422" s="71" t="s">
        <v>2483</v>
      </c>
      <c r="J422" s="71">
        <v>0.2</v>
      </c>
      <c r="K422" s="71">
        <v>52</v>
      </c>
      <c r="L422" s="101">
        <v>12</v>
      </c>
      <c r="M422" s="101">
        <v>12</v>
      </c>
      <c r="N422" s="120">
        <f t="shared" si="402"/>
        <v>1</v>
      </c>
      <c r="O422" s="120">
        <f t="shared" si="403"/>
        <v>0.23076923076923078</v>
      </c>
      <c r="P422" s="71" t="s">
        <v>2484</v>
      </c>
      <c r="Q422" s="71" t="s">
        <v>2485</v>
      </c>
      <c r="R422" s="114">
        <v>0</v>
      </c>
      <c r="S422" s="71"/>
      <c r="T422" s="71"/>
      <c r="U422" s="71"/>
      <c r="V422" s="71"/>
      <c r="W422" s="101">
        <v>12</v>
      </c>
      <c r="X422" s="101">
        <v>13</v>
      </c>
      <c r="Y422" s="101">
        <v>13</v>
      </c>
      <c r="Z422" s="101">
        <v>14</v>
      </c>
      <c r="AA422" s="101">
        <v>12</v>
      </c>
      <c r="AB422" s="101">
        <v>25</v>
      </c>
      <c r="AC422" s="101">
        <v>38</v>
      </c>
      <c r="AD422" s="101">
        <v>52</v>
      </c>
      <c r="AE422" s="101">
        <v>12</v>
      </c>
      <c r="AF422" s="101"/>
      <c r="AG422" s="101"/>
      <c r="AH422" s="101"/>
      <c r="AI422" s="109">
        <v>12</v>
      </c>
      <c r="AJ422" s="109" t="s">
        <v>4450</v>
      </c>
      <c r="AK422" s="109" t="s">
        <v>4450</v>
      </c>
      <c r="AL422" s="109" t="s">
        <v>4450</v>
      </c>
      <c r="AM422" s="9" t="s">
        <v>4423</v>
      </c>
      <c r="AN422" s="9"/>
      <c r="AO422" s="9"/>
      <c r="AP422" s="9"/>
      <c r="AQ422" s="2">
        <v>1.0000000000000002E-2</v>
      </c>
      <c r="AR422" s="110">
        <v>1</v>
      </c>
      <c r="AS422" s="110" t="s">
        <v>4450</v>
      </c>
      <c r="AT422" s="110" t="s">
        <v>4450</v>
      </c>
      <c r="AU422" s="110" t="s">
        <v>4450</v>
      </c>
      <c r="AV422" s="110">
        <v>0.23076923076923078</v>
      </c>
      <c r="AW422" s="110" t="s">
        <v>4450</v>
      </c>
      <c r="AX422" s="110" t="s">
        <v>4450</v>
      </c>
      <c r="AY422" s="110" t="s">
        <v>4450</v>
      </c>
      <c r="AZ422" s="8">
        <v>1.0000000000000002E-2</v>
      </c>
      <c r="BA422" s="8" t="s">
        <v>4450</v>
      </c>
      <c r="BB422" s="8" t="s">
        <v>4450</v>
      </c>
      <c r="BC422" s="8" t="s">
        <v>4450</v>
      </c>
      <c r="BD422" s="8">
        <v>1.0000000000000002E-2</v>
      </c>
      <c r="BE422" s="8">
        <v>1.0000000000000002E-2</v>
      </c>
      <c r="BF422" s="8">
        <v>1.0000000000000002E-2</v>
      </c>
      <c r="BG422" s="8">
        <v>1.0000000000000002E-2</v>
      </c>
      <c r="BJ422" s="8">
        <v>0.4</v>
      </c>
      <c r="BK422" s="8">
        <v>0.25</v>
      </c>
      <c r="BL422" s="8">
        <v>0.5</v>
      </c>
      <c r="BM422" s="8">
        <v>1.0000000000000002E-2</v>
      </c>
      <c r="BN422" s="23">
        <f t="shared" si="404"/>
        <v>0.4</v>
      </c>
      <c r="BO422" s="23">
        <f t="shared" ref="BO422:BQ422" si="434">BK422*BN422</f>
        <v>0.1</v>
      </c>
      <c r="BP422" s="23">
        <f t="shared" si="434"/>
        <v>0.05</v>
      </c>
      <c r="BQ422" s="23">
        <f t="shared" si="434"/>
        <v>5.0000000000000012E-4</v>
      </c>
    </row>
    <row r="423" spans="1:69" ht="30" x14ac:dyDescent="0.35">
      <c r="A423" s="102" t="s">
        <v>23</v>
      </c>
      <c r="B423" s="86">
        <v>15</v>
      </c>
      <c r="C423" s="86" t="s">
        <v>4583</v>
      </c>
      <c r="D423" s="2" t="s">
        <v>2402</v>
      </c>
      <c r="E423" s="2" t="s">
        <v>2413</v>
      </c>
      <c r="F423" s="247"/>
      <c r="G423" s="73" t="s">
        <v>2429</v>
      </c>
      <c r="H423" s="73" t="s">
        <v>2486</v>
      </c>
      <c r="I423" s="71" t="s">
        <v>2487</v>
      </c>
      <c r="J423" s="71">
        <v>0.2</v>
      </c>
      <c r="K423" s="71">
        <v>2</v>
      </c>
      <c r="L423" s="101">
        <v>0</v>
      </c>
      <c r="M423" s="101">
        <v>0</v>
      </c>
      <c r="N423" s="120" t="str">
        <f t="shared" si="402"/>
        <v/>
      </c>
      <c r="O423" s="120">
        <f t="shared" si="403"/>
        <v>0</v>
      </c>
      <c r="P423" s="71" t="s">
        <v>2488</v>
      </c>
      <c r="Q423" s="71" t="s">
        <v>2485</v>
      </c>
      <c r="R423" s="114">
        <v>0</v>
      </c>
      <c r="S423" s="71"/>
      <c r="T423" s="71"/>
      <c r="U423" s="71"/>
      <c r="V423" s="71"/>
      <c r="W423" s="101">
        <v>0</v>
      </c>
      <c r="X423" s="101">
        <v>1</v>
      </c>
      <c r="Y423" s="101">
        <v>0</v>
      </c>
      <c r="Z423" s="101">
        <v>1</v>
      </c>
      <c r="AA423" s="101">
        <v>0</v>
      </c>
      <c r="AB423" s="101">
        <v>1</v>
      </c>
      <c r="AC423" s="101">
        <v>1</v>
      </c>
      <c r="AD423" s="101">
        <v>2</v>
      </c>
      <c r="AE423" s="101">
        <v>0</v>
      </c>
      <c r="AF423" s="101"/>
      <c r="AG423" s="101"/>
      <c r="AH423" s="101"/>
      <c r="AI423" s="109">
        <v>0</v>
      </c>
      <c r="AJ423" s="109" t="s">
        <v>4450</v>
      </c>
      <c r="AK423" s="109" t="s">
        <v>4450</v>
      </c>
      <c r="AL423" s="109" t="s">
        <v>4450</v>
      </c>
      <c r="AM423" s="9" t="s">
        <v>4437</v>
      </c>
      <c r="AN423" s="9"/>
      <c r="AO423" s="9"/>
      <c r="AP423" s="9"/>
      <c r="AQ423" s="2" t="s">
        <v>4450</v>
      </c>
      <c r="AR423" s="110" t="s">
        <v>4450</v>
      </c>
      <c r="AS423" s="110" t="s">
        <v>4450</v>
      </c>
      <c r="AT423" s="110" t="s">
        <v>4450</v>
      </c>
      <c r="AU423" s="110" t="s">
        <v>4450</v>
      </c>
      <c r="AV423" s="110">
        <v>0</v>
      </c>
      <c r="AW423" s="110" t="s">
        <v>4450</v>
      </c>
      <c r="AX423" s="110" t="s">
        <v>4450</v>
      </c>
      <c r="AY423" s="110" t="s">
        <v>4450</v>
      </c>
      <c r="AZ423" s="8" t="s">
        <v>4450</v>
      </c>
      <c r="BA423" s="8" t="s">
        <v>4450</v>
      </c>
      <c r="BB423" s="8" t="s">
        <v>4450</v>
      </c>
      <c r="BC423" s="8" t="s">
        <v>4450</v>
      </c>
      <c r="BD423" s="8" t="s">
        <v>4450</v>
      </c>
      <c r="BE423" s="8">
        <v>1.0000000000000002E-2</v>
      </c>
      <c r="BF423" s="8" t="s">
        <v>4450</v>
      </c>
      <c r="BG423" s="8">
        <v>1.0000000000000002E-2</v>
      </c>
      <c r="BJ423" s="8">
        <v>0.4</v>
      </c>
      <c r="BK423" s="8">
        <v>0.25</v>
      </c>
      <c r="BL423" s="8">
        <v>0.5</v>
      </c>
      <c r="BM423" s="8">
        <v>1.0000000000000002E-2</v>
      </c>
      <c r="BN423" s="23">
        <f t="shared" si="404"/>
        <v>0.4</v>
      </c>
      <c r="BO423" s="23">
        <f t="shared" ref="BO423:BQ423" si="435">BK423*BN423</f>
        <v>0.1</v>
      </c>
      <c r="BP423" s="23">
        <f t="shared" si="435"/>
        <v>0.05</v>
      </c>
      <c r="BQ423" s="23">
        <f t="shared" si="435"/>
        <v>5.0000000000000012E-4</v>
      </c>
    </row>
    <row r="424" spans="1:69" ht="20" x14ac:dyDescent="0.35">
      <c r="A424" s="102" t="s">
        <v>23</v>
      </c>
      <c r="B424" s="86">
        <v>16</v>
      </c>
      <c r="C424" s="86" t="s">
        <v>4584</v>
      </c>
      <c r="D424" s="2" t="s">
        <v>2402</v>
      </c>
      <c r="E424" s="2" t="s">
        <v>2413</v>
      </c>
      <c r="F424" s="247"/>
      <c r="G424" s="73" t="s">
        <v>2429</v>
      </c>
      <c r="H424" s="73" t="s">
        <v>2489</v>
      </c>
      <c r="I424" s="71" t="s">
        <v>2490</v>
      </c>
      <c r="J424" s="71">
        <v>0.2</v>
      </c>
      <c r="K424" s="71">
        <v>3</v>
      </c>
      <c r="L424" s="101">
        <v>0</v>
      </c>
      <c r="M424" s="101">
        <v>0</v>
      </c>
      <c r="N424" s="120" t="str">
        <f t="shared" si="402"/>
        <v/>
      </c>
      <c r="O424" s="120">
        <f t="shared" si="403"/>
        <v>0</v>
      </c>
      <c r="P424" s="71" t="s">
        <v>2491</v>
      </c>
      <c r="Q424" s="71" t="s">
        <v>2485</v>
      </c>
      <c r="R424" s="114">
        <v>0</v>
      </c>
      <c r="S424" s="71"/>
      <c r="T424" s="71"/>
      <c r="U424" s="71"/>
      <c r="V424" s="71"/>
      <c r="W424" s="101">
        <v>0</v>
      </c>
      <c r="X424" s="101">
        <v>1</v>
      </c>
      <c r="Y424" s="101">
        <v>1</v>
      </c>
      <c r="Z424" s="101">
        <v>1</v>
      </c>
      <c r="AA424" s="101">
        <v>0</v>
      </c>
      <c r="AB424" s="101">
        <v>1</v>
      </c>
      <c r="AC424" s="101">
        <v>2</v>
      </c>
      <c r="AD424" s="101">
        <v>3</v>
      </c>
      <c r="AE424" s="101">
        <v>0</v>
      </c>
      <c r="AF424" s="101"/>
      <c r="AG424" s="101"/>
      <c r="AH424" s="101"/>
      <c r="AI424" s="109">
        <v>0</v>
      </c>
      <c r="AJ424" s="109" t="s">
        <v>4450</v>
      </c>
      <c r="AK424" s="109" t="s">
        <v>4450</v>
      </c>
      <c r="AL424" s="109" t="s">
        <v>4450</v>
      </c>
      <c r="AM424" s="9" t="s">
        <v>4437</v>
      </c>
      <c r="AN424" s="9"/>
      <c r="AO424" s="9"/>
      <c r="AP424" s="9"/>
      <c r="AQ424" s="2" t="s">
        <v>4450</v>
      </c>
      <c r="AR424" s="110" t="s">
        <v>4450</v>
      </c>
      <c r="AS424" s="110" t="s">
        <v>4450</v>
      </c>
      <c r="AT424" s="110" t="s">
        <v>4450</v>
      </c>
      <c r="AU424" s="110" t="s">
        <v>4450</v>
      </c>
      <c r="AV424" s="110">
        <v>0</v>
      </c>
      <c r="AW424" s="110" t="s">
        <v>4450</v>
      </c>
      <c r="AX424" s="110" t="s">
        <v>4450</v>
      </c>
      <c r="AY424" s="110" t="s">
        <v>4450</v>
      </c>
      <c r="AZ424" s="8" t="s">
        <v>4450</v>
      </c>
      <c r="BA424" s="8" t="s">
        <v>4450</v>
      </c>
      <c r="BB424" s="8" t="s">
        <v>4450</v>
      </c>
      <c r="BC424" s="8" t="s">
        <v>4450</v>
      </c>
      <c r="BD424" s="8" t="s">
        <v>4450</v>
      </c>
      <c r="BE424" s="8">
        <v>1.0000000000000002E-2</v>
      </c>
      <c r="BF424" s="8">
        <v>1.0000000000000002E-2</v>
      </c>
      <c r="BG424" s="8">
        <v>1.0000000000000002E-2</v>
      </c>
      <c r="BJ424" s="8">
        <v>0.4</v>
      </c>
      <c r="BK424" s="8">
        <v>0.25</v>
      </c>
      <c r="BL424" s="8">
        <v>0.5</v>
      </c>
      <c r="BM424" s="8">
        <v>1.0000000000000002E-2</v>
      </c>
      <c r="BN424" s="23">
        <f t="shared" si="404"/>
        <v>0.4</v>
      </c>
      <c r="BO424" s="23">
        <f t="shared" ref="BO424:BQ424" si="436">BK424*BN424</f>
        <v>0.1</v>
      </c>
      <c r="BP424" s="23">
        <f t="shared" si="436"/>
        <v>0.05</v>
      </c>
      <c r="BQ424" s="23">
        <f t="shared" si="436"/>
        <v>5.0000000000000012E-4</v>
      </c>
    </row>
    <row r="425" spans="1:69" ht="20" x14ac:dyDescent="0.35">
      <c r="A425" s="102" t="s">
        <v>23</v>
      </c>
      <c r="B425" s="86">
        <v>17</v>
      </c>
      <c r="C425" s="86" t="s">
        <v>4585</v>
      </c>
      <c r="D425" s="2" t="s">
        <v>2402</v>
      </c>
      <c r="E425" s="2" t="s">
        <v>2413</v>
      </c>
      <c r="F425" s="247"/>
      <c r="G425" s="73" t="s">
        <v>2429</v>
      </c>
      <c r="H425" s="73" t="s">
        <v>2492</v>
      </c>
      <c r="I425" s="71" t="s">
        <v>2493</v>
      </c>
      <c r="J425" s="71">
        <v>0.2</v>
      </c>
      <c r="K425" s="71">
        <v>2</v>
      </c>
      <c r="L425" s="101">
        <v>0</v>
      </c>
      <c r="M425" s="101">
        <v>0</v>
      </c>
      <c r="N425" s="120" t="str">
        <f t="shared" si="402"/>
        <v/>
      </c>
      <c r="O425" s="120">
        <f t="shared" si="403"/>
        <v>0</v>
      </c>
      <c r="P425" s="71" t="s">
        <v>2494</v>
      </c>
      <c r="Q425" s="71" t="s">
        <v>2485</v>
      </c>
      <c r="R425" s="114">
        <v>0</v>
      </c>
      <c r="S425" s="71"/>
      <c r="T425" s="71"/>
      <c r="U425" s="71"/>
      <c r="V425" s="71"/>
      <c r="W425" s="101">
        <v>0</v>
      </c>
      <c r="X425" s="101">
        <v>1</v>
      </c>
      <c r="Y425" s="101">
        <v>0</v>
      </c>
      <c r="Z425" s="101">
        <v>1</v>
      </c>
      <c r="AA425" s="101">
        <v>0</v>
      </c>
      <c r="AB425" s="101">
        <v>1</v>
      </c>
      <c r="AC425" s="101">
        <v>1</v>
      </c>
      <c r="AD425" s="101">
        <v>2</v>
      </c>
      <c r="AE425" s="101">
        <v>0</v>
      </c>
      <c r="AF425" s="101"/>
      <c r="AG425" s="101"/>
      <c r="AH425" s="101"/>
      <c r="AI425" s="109">
        <v>0</v>
      </c>
      <c r="AJ425" s="109" t="s">
        <v>4450</v>
      </c>
      <c r="AK425" s="109" t="s">
        <v>4450</v>
      </c>
      <c r="AL425" s="109" t="s">
        <v>4450</v>
      </c>
      <c r="AM425" s="9" t="s">
        <v>4437</v>
      </c>
      <c r="AN425" s="9"/>
      <c r="AO425" s="9"/>
      <c r="AP425" s="9"/>
      <c r="AQ425" s="2" t="s">
        <v>4450</v>
      </c>
      <c r="AR425" s="110" t="s">
        <v>4450</v>
      </c>
      <c r="AS425" s="110" t="s">
        <v>4450</v>
      </c>
      <c r="AT425" s="110" t="s">
        <v>4450</v>
      </c>
      <c r="AU425" s="110" t="s">
        <v>4450</v>
      </c>
      <c r="AV425" s="110">
        <v>0</v>
      </c>
      <c r="AW425" s="110" t="s">
        <v>4450</v>
      </c>
      <c r="AX425" s="110" t="s">
        <v>4450</v>
      </c>
      <c r="AY425" s="110" t="s">
        <v>4450</v>
      </c>
      <c r="AZ425" s="8" t="s">
        <v>4450</v>
      </c>
      <c r="BA425" s="8" t="s">
        <v>4450</v>
      </c>
      <c r="BB425" s="8" t="s">
        <v>4450</v>
      </c>
      <c r="BC425" s="8" t="s">
        <v>4450</v>
      </c>
      <c r="BD425" s="8" t="s">
        <v>4450</v>
      </c>
      <c r="BE425" s="8">
        <v>1.0000000000000002E-2</v>
      </c>
      <c r="BF425" s="8" t="s">
        <v>4450</v>
      </c>
      <c r="BG425" s="8">
        <v>1.0000000000000002E-2</v>
      </c>
      <c r="BJ425" s="8">
        <v>0.4</v>
      </c>
      <c r="BK425" s="8">
        <v>0.25</v>
      </c>
      <c r="BL425" s="8">
        <v>0.5</v>
      </c>
      <c r="BM425" s="8">
        <v>1.0000000000000002E-2</v>
      </c>
      <c r="BN425" s="23">
        <f t="shared" si="404"/>
        <v>0.4</v>
      </c>
      <c r="BO425" s="23">
        <f t="shared" ref="BO425:BQ425" si="437">BK425*BN425</f>
        <v>0.1</v>
      </c>
      <c r="BP425" s="23">
        <f t="shared" si="437"/>
        <v>0.05</v>
      </c>
      <c r="BQ425" s="23">
        <f t="shared" si="437"/>
        <v>5.0000000000000012E-4</v>
      </c>
    </row>
    <row r="426" spans="1:69" ht="20" x14ac:dyDescent="0.35">
      <c r="A426" s="102" t="s">
        <v>23</v>
      </c>
      <c r="B426" s="86">
        <v>18</v>
      </c>
      <c r="C426" s="86" t="s">
        <v>4586</v>
      </c>
      <c r="D426" s="2" t="s">
        <v>2402</v>
      </c>
      <c r="E426" s="2" t="s">
        <v>2413</v>
      </c>
      <c r="F426" s="247"/>
      <c r="G426" s="73" t="s">
        <v>2429</v>
      </c>
      <c r="H426" s="73" t="s">
        <v>2495</v>
      </c>
      <c r="I426" s="71" t="s">
        <v>2496</v>
      </c>
      <c r="J426" s="71">
        <v>0.2</v>
      </c>
      <c r="K426" s="71">
        <v>4</v>
      </c>
      <c r="L426" s="101">
        <v>1</v>
      </c>
      <c r="M426" s="101">
        <v>1</v>
      </c>
      <c r="N426" s="120">
        <f t="shared" si="402"/>
        <v>1</v>
      </c>
      <c r="O426" s="120">
        <f t="shared" si="403"/>
        <v>0.25</v>
      </c>
      <c r="P426" s="71" t="s">
        <v>2497</v>
      </c>
      <c r="Q426" s="71" t="s">
        <v>2485</v>
      </c>
      <c r="R426" s="114">
        <v>0</v>
      </c>
      <c r="S426" s="71"/>
      <c r="T426" s="71"/>
      <c r="U426" s="71"/>
      <c r="V426" s="71"/>
      <c r="W426" s="101">
        <v>1</v>
      </c>
      <c r="X426" s="101">
        <v>1</v>
      </c>
      <c r="Y426" s="101">
        <v>1</v>
      </c>
      <c r="Z426" s="101">
        <v>1</v>
      </c>
      <c r="AA426" s="101">
        <v>1</v>
      </c>
      <c r="AB426" s="101">
        <v>2</v>
      </c>
      <c r="AC426" s="101">
        <v>3</v>
      </c>
      <c r="AD426" s="101">
        <v>4</v>
      </c>
      <c r="AE426" s="101">
        <v>1</v>
      </c>
      <c r="AF426" s="101"/>
      <c r="AG426" s="101"/>
      <c r="AH426" s="101"/>
      <c r="AI426" s="109">
        <v>1</v>
      </c>
      <c r="AJ426" s="109" t="s">
        <v>4450</v>
      </c>
      <c r="AK426" s="109" t="s">
        <v>4450</v>
      </c>
      <c r="AL426" s="109" t="s">
        <v>4450</v>
      </c>
      <c r="AM426" s="9" t="s">
        <v>4424</v>
      </c>
      <c r="AN426" s="9"/>
      <c r="AO426" s="9"/>
      <c r="AP426" s="9"/>
      <c r="AQ426" s="2">
        <v>1.0000000000000002E-2</v>
      </c>
      <c r="AR426" s="110">
        <v>1</v>
      </c>
      <c r="AS426" s="110" t="s">
        <v>4450</v>
      </c>
      <c r="AT426" s="110" t="s">
        <v>4450</v>
      </c>
      <c r="AU426" s="110" t="s">
        <v>4450</v>
      </c>
      <c r="AV426" s="110">
        <v>0.25</v>
      </c>
      <c r="AW426" s="110" t="s">
        <v>4450</v>
      </c>
      <c r="AX426" s="110" t="s">
        <v>4450</v>
      </c>
      <c r="AY426" s="110" t="s">
        <v>4450</v>
      </c>
      <c r="AZ426" s="8">
        <v>1.0000000000000002E-2</v>
      </c>
      <c r="BA426" s="8" t="s">
        <v>4450</v>
      </c>
      <c r="BB426" s="8" t="s">
        <v>4450</v>
      </c>
      <c r="BC426" s="8" t="s">
        <v>4450</v>
      </c>
      <c r="BD426" s="8">
        <v>1.0000000000000002E-2</v>
      </c>
      <c r="BE426" s="8">
        <v>1.0000000000000002E-2</v>
      </c>
      <c r="BF426" s="8">
        <v>1.0000000000000002E-2</v>
      </c>
      <c r="BG426" s="8">
        <v>1.0000000000000002E-2</v>
      </c>
      <c r="BJ426" s="8">
        <v>0.4</v>
      </c>
      <c r="BK426" s="8">
        <v>0.25</v>
      </c>
      <c r="BL426" s="8">
        <v>0.5</v>
      </c>
      <c r="BM426" s="8">
        <v>1.0000000000000002E-2</v>
      </c>
      <c r="BN426" s="23">
        <f t="shared" si="404"/>
        <v>0.4</v>
      </c>
      <c r="BO426" s="23">
        <f t="shared" ref="BO426:BQ426" si="438">BK426*BN426</f>
        <v>0.1</v>
      </c>
      <c r="BP426" s="23">
        <f t="shared" si="438"/>
        <v>0.05</v>
      </c>
      <c r="BQ426" s="23">
        <f t="shared" si="438"/>
        <v>5.0000000000000012E-4</v>
      </c>
    </row>
    <row r="427" spans="1:69" ht="20" x14ac:dyDescent="0.35">
      <c r="A427" s="102" t="s">
        <v>23</v>
      </c>
      <c r="B427" s="86">
        <v>19</v>
      </c>
      <c r="C427" s="86" t="s">
        <v>4587</v>
      </c>
      <c r="D427" s="2" t="s">
        <v>2402</v>
      </c>
      <c r="E427" s="2" t="s">
        <v>2413</v>
      </c>
      <c r="F427" s="247"/>
      <c r="G427" s="73" t="s">
        <v>2432</v>
      </c>
      <c r="H427" s="73" t="s">
        <v>2498</v>
      </c>
      <c r="I427" s="71" t="s">
        <v>4399</v>
      </c>
      <c r="J427" s="71">
        <v>0.9</v>
      </c>
      <c r="K427" s="71">
        <v>2</v>
      </c>
      <c r="L427" s="101">
        <v>0</v>
      </c>
      <c r="M427" s="101">
        <v>0</v>
      </c>
      <c r="N427" s="120" t="str">
        <f t="shared" si="402"/>
        <v/>
      </c>
      <c r="O427" s="120">
        <f t="shared" si="403"/>
        <v>0</v>
      </c>
      <c r="P427" s="71" t="s">
        <v>2499</v>
      </c>
      <c r="Q427" s="71" t="s">
        <v>2485</v>
      </c>
      <c r="R427" s="114">
        <v>745000000</v>
      </c>
      <c r="S427" s="71" t="s">
        <v>2500</v>
      </c>
      <c r="T427" s="71">
        <v>745000000</v>
      </c>
      <c r="U427" s="71"/>
      <c r="V427" s="71"/>
      <c r="W427" s="101">
        <v>0</v>
      </c>
      <c r="X427" s="101">
        <v>1</v>
      </c>
      <c r="Y427" s="101">
        <v>0</v>
      </c>
      <c r="Z427" s="101">
        <v>1</v>
      </c>
      <c r="AA427" s="101">
        <v>0</v>
      </c>
      <c r="AB427" s="101">
        <v>1</v>
      </c>
      <c r="AC427" s="101">
        <v>1</v>
      </c>
      <c r="AD427" s="101">
        <v>2</v>
      </c>
      <c r="AE427" s="101">
        <v>0</v>
      </c>
      <c r="AF427" s="101"/>
      <c r="AG427" s="101"/>
      <c r="AH427" s="101"/>
      <c r="AI427" s="109">
        <v>0</v>
      </c>
      <c r="AJ427" s="109" t="s">
        <v>4450</v>
      </c>
      <c r="AK427" s="109" t="s">
        <v>4450</v>
      </c>
      <c r="AL427" s="109" t="s">
        <v>4450</v>
      </c>
      <c r="AM427" s="9" t="s">
        <v>4437</v>
      </c>
      <c r="AN427" s="9"/>
      <c r="AO427" s="9"/>
      <c r="AP427" s="9"/>
      <c r="AQ427" s="2" t="s">
        <v>4450</v>
      </c>
      <c r="AR427" s="110" t="s">
        <v>4450</v>
      </c>
      <c r="AS427" s="110" t="s">
        <v>4450</v>
      </c>
      <c r="AT427" s="110" t="s">
        <v>4450</v>
      </c>
      <c r="AU427" s="110" t="s">
        <v>4450</v>
      </c>
      <c r="AV427" s="110">
        <v>0</v>
      </c>
      <c r="AW427" s="110" t="s">
        <v>4450</v>
      </c>
      <c r="AX427" s="110" t="s">
        <v>4450</v>
      </c>
      <c r="AY427" s="110" t="s">
        <v>4450</v>
      </c>
      <c r="AZ427" s="8" t="s">
        <v>4450</v>
      </c>
      <c r="BA427" s="8" t="s">
        <v>4450</v>
      </c>
      <c r="BB427" s="8" t="s">
        <v>4450</v>
      </c>
      <c r="BC427" s="8" t="s">
        <v>4450</v>
      </c>
      <c r="BD427" s="8" t="s">
        <v>4450</v>
      </c>
      <c r="BE427" s="8">
        <v>4.5000000000000005E-2</v>
      </c>
      <c r="BF427" s="8" t="s">
        <v>4450</v>
      </c>
      <c r="BG427" s="8">
        <v>4.5000000000000005E-2</v>
      </c>
      <c r="BJ427" s="8">
        <v>0.4</v>
      </c>
      <c r="BK427" s="8">
        <v>0.25</v>
      </c>
      <c r="BL427" s="8">
        <v>0.5</v>
      </c>
      <c r="BM427" s="8">
        <v>4.5000000000000005E-2</v>
      </c>
      <c r="BN427" s="23">
        <f t="shared" si="404"/>
        <v>0.4</v>
      </c>
      <c r="BO427" s="23">
        <f t="shared" ref="BO427:BQ427" si="439">BK427*BN427</f>
        <v>0.1</v>
      </c>
      <c r="BP427" s="23">
        <f t="shared" si="439"/>
        <v>0.05</v>
      </c>
      <c r="BQ427" s="23">
        <f t="shared" si="439"/>
        <v>2.2500000000000003E-3</v>
      </c>
    </row>
    <row r="428" spans="1:69" ht="20" x14ac:dyDescent="0.35">
      <c r="A428" s="102" t="s">
        <v>23</v>
      </c>
      <c r="B428" s="86">
        <v>20</v>
      </c>
      <c r="C428" s="86" t="s">
        <v>4588</v>
      </c>
      <c r="D428" s="2" t="s">
        <v>2402</v>
      </c>
      <c r="E428" s="2" t="s">
        <v>2413</v>
      </c>
      <c r="F428" s="247"/>
      <c r="G428" s="73" t="s">
        <v>2432</v>
      </c>
      <c r="H428" s="73" t="s">
        <v>2501</v>
      </c>
      <c r="I428" s="71" t="s">
        <v>4400</v>
      </c>
      <c r="J428" s="71">
        <v>0.1</v>
      </c>
      <c r="K428" s="71">
        <v>1</v>
      </c>
      <c r="L428" s="101">
        <v>0</v>
      </c>
      <c r="M428" s="101">
        <v>0</v>
      </c>
      <c r="N428" s="120" t="str">
        <f t="shared" si="402"/>
        <v/>
      </c>
      <c r="O428" s="120">
        <f t="shared" si="403"/>
        <v>0</v>
      </c>
      <c r="P428" s="71" t="s">
        <v>4405</v>
      </c>
      <c r="Q428" s="71" t="s">
        <v>2485</v>
      </c>
      <c r="R428" s="114">
        <v>0</v>
      </c>
      <c r="S428" s="71"/>
      <c r="T428" s="71"/>
      <c r="U428" s="71"/>
      <c r="V428" s="71"/>
      <c r="W428" s="101">
        <v>0</v>
      </c>
      <c r="X428" s="101">
        <v>0</v>
      </c>
      <c r="Y428" s="101">
        <v>0</v>
      </c>
      <c r="Z428" s="101">
        <v>1</v>
      </c>
      <c r="AA428" s="101">
        <v>0</v>
      </c>
      <c r="AB428" s="101">
        <v>0</v>
      </c>
      <c r="AC428" s="101">
        <v>0</v>
      </c>
      <c r="AD428" s="101">
        <v>1</v>
      </c>
      <c r="AE428" s="101">
        <v>0</v>
      </c>
      <c r="AF428" s="101"/>
      <c r="AG428" s="101"/>
      <c r="AH428" s="101"/>
      <c r="AI428" s="109">
        <v>0</v>
      </c>
      <c r="AJ428" s="109" t="s">
        <v>4450</v>
      </c>
      <c r="AK428" s="109" t="s">
        <v>4450</v>
      </c>
      <c r="AL428" s="109" t="s">
        <v>4450</v>
      </c>
      <c r="AM428" s="9" t="s">
        <v>4437</v>
      </c>
      <c r="AN428" s="9"/>
      <c r="AO428" s="9"/>
      <c r="AP428" s="9"/>
      <c r="AQ428" s="2" t="s">
        <v>4450</v>
      </c>
      <c r="AR428" s="110" t="s">
        <v>4450</v>
      </c>
      <c r="AS428" s="110" t="s">
        <v>4450</v>
      </c>
      <c r="AT428" s="110" t="s">
        <v>4450</v>
      </c>
      <c r="AU428" s="110" t="s">
        <v>4450</v>
      </c>
      <c r="AV428" s="110">
        <v>0</v>
      </c>
      <c r="AW428" s="110" t="s">
        <v>4450</v>
      </c>
      <c r="AX428" s="110" t="s">
        <v>4450</v>
      </c>
      <c r="AY428" s="110" t="s">
        <v>4450</v>
      </c>
      <c r="AZ428" s="8" t="s">
        <v>4450</v>
      </c>
      <c r="BA428" s="8" t="s">
        <v>4450</v>
      </c>
      <c r="BB428" s="8" t="s">
        <v>4450</v>
      </c>
      <c r="BC428" s="8" t="s">
        <v>4450</v>
      </c>
      <c r="BD428" s="8" t="s">
        <v>4450</v>
      </c>
      <c r="BE428" s="8" t="s">
        <v>4450</v>
      </c>
      <c r="BF428" s="8" t="s">
        <v>4450</v>
      </c>
      <c r="BG428" s="8">
        <v>5.000000000000001E-3</v>
      </c>
      <c r="BJ428" s="8">
        <v>0.4</v>
      </c>
      <c r="BK428" s="8">
        <v>0.25</v>
      </c>
      <c r="BL428" s="8">
        <v>0.5</v>
      </c>
      <c r="BM428" s="8">
        <v>5.000000000000001E-3</v>
      </c>
      <c r="BN428" s="23">
        <f t="shared" si="404"/>
        <v>0.4</v>
      </c>
      <c r="BO428" s="23">
        <f t="shared" ref="BO428:BQ428" si="440">BK428*BN428</f>
        <v>0.1</v>
      </c>
      <c r="BP428" s="23">
        <f t="shared" si="440"/>
        <v>0.05</v>
      </c>
      <c r="BQ428" s="23">
        <f t="shared" si="440"/>
        <v>2.5000000000000006E-4</v>
      </c>
    </row>
    <row r="429" spans="1:69" ht="20" x14ac:dyDescent="0.35">
      <c r="A429" s="102" t="s">
        <v>23</v>
      </c>
      <c r="B429" s="86">
        <v>21</v>
      </c>
      <c r="C429" s="86" t="s">
        <v>4922</v>
      </c>
      <c r="D429" s="2" t="s">
        <v>2402</v>
      </c>
      <c r="E429" s="2" t="s">
        <v>2415</v>
      </c>
      <c r="F429" s="247"/>
      <c r="G429" s="73" t="s">
        <v>2434</v>
      </c>
      <c r="H429" s="73" t="s">
        <v>2502</v>
      </c>
      <c r="I429" s="71" t="s">
        <v>4401</v>
      </c>
      <c r="J429" s="71">
        <v>0.5</v>
      </c>
      <c r="K429" s="71">
        <v>2</v>
      </c>
      <c r="L429" s="101">
        <v>0</v>
      </c>
      <c r="M429" s="101">
        <v>0</v>
      </c>
      <c r="N429" s="120" t="str">
        <f t="shared" si="402"/>
        <v/>
      </c>
      <c r="O429" s="120">
        <f t="shared" si="403"/>
        <v>0</v>
      </c>
      <c r="P429" s="71" t="s">
        <v>4406</v>
      </c>
      <c r="Q429" s="71" t="s">
        <v>2503</v>
      </c>
      <c r="R429" s="114">
        <v>0</v>
      </c>
      <c r="S429" s="71"/>
      <c r="T429" s="71"/>
      <c r="U429" s="71"/>
      <c r="V429" s="71"/>
      <c r="W429" s="101">
        <v>0</v>
      </c>
      <c r="X429" s="101">
        <v>1</v>
      </c>
      <c r="Y429" s="101">
        <v>0</v>
      </c>
      <c r="Z429" s="101">
        <v>1</v>
      </c>
      <c r="AA429" s="101">
        <v>0</v>
      </c>
      <c r="AB429" s="101">
        <v>1</v>
      </c>
      <c r="AC429" s="101">
        <v>1</v>
      </c>
      <c r="AD429" s="101">
        <v>2</v>
      </c>
      <c r="AE429" s="101">
        <v>0</v>
      </c>
      <c r="AF429" s="101"/>
      <c r="AG429" s="101"/>
      <c r="AH429" s="101"/>
      <c r="AI429" s="109">
        <v>0</v>
      </c>
      <c r="AJ429" s="109" t="s">
        <v>4450</v>
      </c>
      <c r="AK429" s="109" t="s">
        <v>4450</v>
      </c>
      <c r="AL429" s="109" t="s">
        <v>4450</v>
      </c>
      <c r="AM429" s="9" t="s">
        <v>4437</v>
      </c>
      <c r="AN429" s="9"/>
      <c r="AO429" s="9"/>
      <c r="AP429" s="9"/>
      <c r="AQ429" s="2" t="s">
        <v>4450</v>
      </c>
      <c r="AR429" s="110" t="s">
        <v>4450</v>
      </c>
      <c r="AS429" s="110" t="s">
        <v>4450</v>
      </c>
      <c r="AT429" s="110" t="s">
        <v>4450</v>
      </c>
      <c r="AU429" s="110" t="s">
        <v>4450</v>
      </c>
      <c r="AV429" s="110">
        <v>0</v>
      </c>
      <c r="AW429" s="110" t="s">
        <v>4450</v>
      </c>
      <c r="AX429" s="110" t="s">
        <v>4450</v>
      </c>
      <c r="AY429" s="110" t="s">
        <v>4450</v>
      </c>
      <c r="AZ429" s="8" t="s">
        <v>4450</v>
      </c>
      <c r="BA429" s="8" t="s">
        <v>4450</v>
      </c>
      <c r="BB429" s="8" t="s">
        <v>4450</v>
      </c>
      <c r="BC429" s="8" t="s">
        <v>4450</v>
      </c>
      <c r="BD429" s="8" t="s">
        <v>4450</v>
      </c>
      <c r="BE429" s="8">
        <v>2.5000000000000001E-2</v>
      </c>
      <c r="BF429" s="8" t="s">
        <v>4450</v>
      </c>
      <c r="BG429" s="8">
        <v>2.5000000000000001E-2</v>
      </c>
      <c r="BJ429" s="8">
        <v>0.4</v>
      </c>
      <c r="BK429" s="8">
        <v>0.25</v>
      </c>
      <c r="BL429" s="8">
        <v>0.5</v>
      </c>
      <c r="BM429" s="8">
        <v>2.5000000000000001E-2</v>
      </c>
      <c r="BN429" s="23">
        <f t="shared" si="404"/>
        <v>0.4</v>
      </c>
      <c r="BO429" s="23">
        <f t="shared" ref="BO429:BQ429" si="441">BK429*BN429</f>
        <v>0.1</v>
      </c>
      <c r="BP429" s="23">
        <f t="shared" si="441"/>
        <v>0.05</v>
      </c>
      <c r="BQ429" s="23">
        <f t="shared" si="441"/>
        <v>1.2500000000000002E-3</v>
      </c>
    </row>
    <row r="430" spans="1:69" ht="20" x14ac:dyDescent="0.35">
      <c r="A430" s="102" t="s">
        <v>23</v>
      </c>
      <c r="B430" s="86">
        <v>22</v>
      </c>
      <c r="C430" s="86" t="s">
        <v>4923</v>
      </c>
      <c r="D430" s="2" t="s">
        <v>2402</v>
      </c>
      <c r="E430" s="2" t="s">
        <v>2415</v>
      </c>
      <c r="F430" s="247"/>
      <c r="G430" s="73" t="s">
        <v>2434</v>
      </c>
      <c r="H430" s="73" t="s">
        <v>2504</v>
      </c>
      <c r="I430" s="71" t="s">
        <v>4402</v>
      </c>
      <c r="J430" s="71">
        <v>0.5</v>
      </c>
      <c r="K430" s="71">
        <v>2</v>
      </c>
      <c r="L430" s="101">
        <v>0</v>
      </c>
      <c r="M430" s="101">
        <v>0</v>
      </c>
      <c r="N430" s="120" t="str">
        <f t="shared" si="402"/>
        <v/>
      </c>
      <c r="O430" s="120">
        <f t="shared" si="403"/>
        <v>0</v>
      </c>
      <c r="P430" s="71" t="s">
        <v>2505</v>
      </c>
      <c r="Q430" s="71" t="s">
        <v>2503</v>
      </c>
      <c r="R430" s="114">
        <v>0</v>
      </c>
      <c r="S430" s="71"/>
      <c r="T430" s="71"/>
      <c r="U430" s="71"/>
      <c r="V430" s="71"/>
      <c r="W430" s="101">
        <v>0</v>
      </c>
      <c r="X430" s="101">
        <v>1</v>
      </c>
      <c r="Y430" s="101">
        <v>0</v>
      </c>
      <c r="Z430" s="101">
        <v>1</v>
      </c>
      <c r="AA430" s="101">
        <v>0</v>
      </c>
      <c r="AB430" s="101">
        <v>1</v>
      </c>
      <c r="AC430" s="101">
        <v>1</v>
      </c>
      <c r="AD430" s="101">
        <v>2</v>
      </c>
      <c r="AE430" s="101">
        <v>0</v>
      </c>
      <c r="AF430" s="101"/>
      <c r="AG430" s="101"/>
      <c r="AH430" s="101"/>
      <c r="AI430" s="109">
        <v>0</v>
      </c>
      <c r="AJ430" s="109" t="s">
        <v>4450</v>
      </c>
      <c r="AK430" s="109" t="s">
        <v>4450</v>
      </c>
      <c r="AL430" s="109" t="s">
        <v>4450</v>
      </c>
      <c r="AM430" s="9" t="s">
        <v>4437</v>
      </c>
      <c r="AN430" s="9"/>
      <c r="AO430" s="9"/>
      <c r="AP430" s="9"/>
      <c r="AQ430" s="2" t="s">
        <v>4450</v>
      </c>
      <c r="AR430" s="110" t="s">
        <v>4450</v>
      </c>
      <c r="AS430" s="110" t="s">
        <v>4450</v>
      </c>
      <c r="AT430" s="110" t="s">
        <v>4450</v>
      </c>
      <c r="AU430" s="110" t="s">
        <v>4450</v>
      </c>
      <c r="AV430" s="110">
        <v>0</v>
      </c>
      <c r="AW430" s="110" t="s">
        <v>4450</v>
      </c>
      <c r="AX430" s="110" t="s">
        <v>4450</v>
      </c>
      <c r="AY430" s="110" t="s">
        <v>4450</v>
      </c>
      <c r="AZ430" s="8" t="s">
        <v>4450</v>
      </c>
      <c r="BA430" s="8" t="s">
        <v>4450</v>
      </c>
      <c r="BB430" s="8" t="s">
        <v>4450</v>
      </c>
      <c r="BC430" s="8" t="s">
        <v>4450</v>
      </c>
      <c r="BD430" s="8" t="s">
        <v>4450</v>
      </c>
      <c r="BE430" s="8">
        <v>2.5000000000000001E-2</v>
      </c>
      <c r="BF430" s="8" t="s">
        <v>4450</v>
      </c>
      <c r="BG430" s="8">
        <v>2.5000000000000001E-2</v>
      </c>
      <c r="BJ430" s="8">
        <v>0.4</v>
      </c>
      <c r="BK430" s="8">
        <v>0.25</v>
      </c>
      <c r="BL430" s="8">
        <v>0.5</v>
      </c>
      <c r="BM430" s="8">
        <v>2.5000000000000001E-2</v>
      </c>
      <c r="BN430" s="23">
        <f t="shared" si="404"/>
        <v>0.4</v>
      </c>
      <c r="BO430" s="23">
        <f t="shared" ref="BO430:BQ430" si="442">BK430*BN430</f>
        <v>0.1</v>
      </c>
      <c r="BP430" s="23">
        <f t="shared" si="442"/>
        <v>0.05</v>
      </c>
      <c r="BQ430" s="23">
        <f t="shared" si="442"/>
        <v>1.2500000000000002E-3</v>
      </c>
    </row>
    <row r="431" spans="1:69" ht="20" x14ac:dyDescent="0.35">
      <c r="A431" s="102" t="s">
        <v>23</v>
      </c>
      <c r="B431" s="86">
        <v>23</v>
      </c>
      <c r="C431" s="86" t="s">
        <v>4924</v>
      </c>
      <c r="D431" s="2" t="s">
        <v>2402</v>
      </c>
      <c r="E431" s="2" t="s">
        <v>2415</v>
      </c>
      <c r="F431" s="247"/>
      <c r="G431" s="73" t="s">
        <v>2437</v>
      </c>
      <c r="H431" s="73" t="s">
        <v>2506</v>
      </c>
      <c r="I431" s="71" t="s">
        <v>2507</v>
      </c>
      <c r="J431" s="71">
        <v>0.5</v>
      </c>
      <c r="K431" s="71">
        <v>1</v>
      </c>
      <c r="L431" s="101">
        <v>0</v>
      </c>
      <c r="M431" s="101">
        <v>0</v>
      </c>
      <c r="N431" s="120" t="str">
        <f t="shared" si="402"/>
        <v/>
      </c>
      <c r="O431" s="120">
        <f t="shared" si="403"/>
        <v>0</v>
      </c>
      <c r="P431" s="71" t="s">
        <v>2508</v>
      </c>
      <c r="Q431" s="71" t="s">
        <v>2503</v>
      </c>
      <c r="R431" s="114">
        <v>0</v>
      </c>
      <c r="S431" s="71"/>
      <c r="T431" s="71"/>
      <c r="U431" s="71"/>
      <c r="V431" s="71"/>
      <c r="W431" s="101">
        <v>0</v>
      </c>
      <c r="X431" s="101">
        <v>0</v>
      </c>
      <c r="Y431" s="101">
        <v>0</v>
      </c>
      <c r="Z431" s="101">
        <v>1</v>
      </c>
      <c r="AA431" s="101">
        <v>0</v>
      </c>
      <c r="AB431" s="101">
        <v>0</v>
      </c>
      <c r="AC431" s="101">
        <v>0</v>
      </c>
      <c r="AD431" s="101">
        <v>1</v>
      </c>
      <c r="AE431" s="101">
        <v>0</v>
      </c>
      <c r="AF431" s="101"/>
      <c r="AG431" s="101"/>
      <c r="AH431" s="101"/>
      <c r="AI431" s="109">
        <v>0</v>
      </c>
      <c r="AJ431" s="109" t="s">
        <v>4450</v>
      </c>
      <c r="AK431" s="109" t="s">
        <v>4450</v>
      </c>
      <c r="AL431" s="109" t="s">
        <v>4450</v>
      </c>
      <c r="AM431" s="9" t="s">
        <v>4437</v>
      </c>
      <c r="AN431" s="9"/>
      <c r="AO431" s="9"/>
      <c r="AP431" s="9"/>
      <c r="AQ431" s="2" t="s">
        <v>4450</v>
      </c>
      <c r="AR431" s="110" t="s">
        <v>4450</v>
      </c>
      <c r="AS431" s="110" t="s">
        <v>4450</v>
      </c>
      <c r="AT431" s="110" t="s">
        <v>4450</v>
      </c>
      <c r="AU431" s="110" t="s">
        <v>4450</v>
      </c>
      <c r="AV431" s="110">
        <v>0</v>
      </c>
      <c r="AW431" s="110" t="s">
        <v>4450</v>
      </c>
      <c r="AX431" s="110" t="s">
        <v>4450</v>
      </c>
      <c r="AY431" s="110" t="s">
        <v>4450</v>
      </c>
      <c r="AZ431" s="8" t="s">
        <v>4450</v>
      </c>
      <c r="BA431" s="8" t="s">
        <v>4450</v>
      </c>
      <c r="BB431" s="8" t="s">
        <v>4450</v>
      </c>
      <c r="BC431" s="8" t="s">
        <v>4450</v>
      </c>
      <c r="BD431" s="8" t="s">
        <v>4450</v>
      </c>
      <c r="BE431" s="8" t="s">
        <v>4450</v>
      </c>
      <c r="BF431" s="8" t="s">
        <v>4450</v>
      </c>
      <c r="BG431" s="8">
        <v>2.5000000000000001E-2</v>
      </c>
      <c r="BJ431" s="8">
        <v>0.4</v>
      </c>
      <c r="BK431" s="8">
        <v>0.25</v>
      </c>
      <c r="BL431" s="8">
        <v>0.5</v>
      </c>
      <c r="BM431" s="8">
        <v>2.5000000000000001E-2</v>
      </c>
      <c r="BN431" s="23">
        <f t="shared" si="404"/>
        <v>0.4</v>
      </c>
      <c r="BO431" s="23">
        <f t="shared" ref="BO431:BQ431" si="443">BK431*BN431</f>
        <v>0.1</v>
      </c>
      <c r="BP431" s="23">
        <f t="shared" si="443"/>
        <v>0.05</v>
      </c>
      <c r="BQ431" s="23">
        <f t="shared" si="443"/>
        <v>1.2500000000000002E-3</v>
      </c>
    </row>
    <row r="432" spans="1:69" ht="20" x14ac:dyDescent="0.35">
      <c r="A432" s="102" t="s">
        <v>23</v>
      </c>
      <c r="B432" s="86">
        <v>24</v>
      </c>
      <c r="C432" s="86" t="s">
        <v>4925</v>
      </c>
      <c r="D432" s="2" t="s">
        <v>2402</v>
      </c>
      <c r="E432" s="2" t="s">
        <v>2415</v>
      </c>
      <c r="F432" s="247"/>
      <c r="G432" s="73" t="s">
        <v>2437</v>
      </c>
      <c r="H432" s="73" t="s">
        <v>2509</v>
      </c>
      <c r="I432" s="71" t="s">
        <v>2510</v>
      </c>
      <c r="J432" s="71">
        <v>0.5</v>
      </c>
      <c r="K432" s="71">
        <v>1</v>
      </c>
      <c r="L432" s="101">
        <v>0</v>
      </c>
      <c r="M432" s="101">
        <v>0</v>
      </c>
      <c r="N432" s="120" t="str">
        <f t="shared" si="402"/>
        <v/>
      </c>
      <c r="O432" s="120">
        <f t="shared" si="403"/>
        <v>0</v>
      </c>
      <c r="P432" s="71" t="s">
        <v>2511</v>
      </c>
      <c r="Q432" s="71" t="s">
        <v>2503</v>
      </c>
      <c r="R432" s="114">
        <v>0</v>
      </c>
      <c r="S432" s="71"/>
      <c r="T432" s="71"/>
      <c r="U432" s="71"/>
      <c r="V432" s="71"/>
      <c r="W432" s="101">
        <v>0</v>
      </c>
      <c r="X432" s="101">
        <v>0</v>
      </c>
      <c r="Y432" s="101">
        <v>0</v>
      </c>
      <c r="Z432" s="101">
        <v>1</v>
      </c>
      <c r="AA432" s="101">
        <v>0</v>
      </c>
      <c r="AB432" s="101">
        <v>0</v>
      </c>
      <c r="AC432" s="101">
        <v>0</v>
      </c>
      <c r="AD432" s="101">
        <v>1</v>
      </c>
      <c r="AE432" s="101">
        <v>0</v>
      </c>
      <c r="AF432" s="101"/>
      <c r="AG432" s="101"/>
      <c r="AH432" s="101"/>
      <c r="AI432" s="109">
        <v>0</v>
      </c>
      <c r="AJ432" s="109" t="s">
        <v>4450</v>
      </c>
      <c r="AK432" s="109" t="s">
        <v>4450</v>
      </c>
      <c r="AL432" s="109" t="s">
        <v>4450</v>
      </c>
      <c r="AM432" s="9" t="s">
        <v>4437</v>
      </c>
      <c r="AN432" s="9"/>
      <c r="AO432" s="9"/>
      <c r="AP432" s="9"/>
      <c r="AQ432" s="2" t="s">
        <v>4450</v>
      </c>
      <c r="AR432" s="110" t="s">
        <v>4450</v>
      </c>
      <c r="AS432" s="110" t="s">
        <v>4450</v>
      </c>
      <c r="AT432" s="110" t="s">
        <v>4450</v>
      </c>
      <c r="AU432" s="110" t="s">
        <v>4450</v>
      </c>
      <c r="AV432" s="110">
        <v>0</v>
      </c>
      <c r="AW432" s="110" t="s">
        <v>4450</v>
      </c>
      <c r="AX432" s="110" t="s">
        <v>4450</v>
      </c>
      <c r="AY432" s="110" t="s">
        <v>4450</v>
      </c>
      <c r="AZ432" s="8" t="s">
        <v>4450</v>
      </c>
      <c r="BA432" s="8" t="s">
        <v>4450</v>
      </c>
      <c r="BB432" s="8" t="s">
        <v>4450</v>
      </c>
      <c r="BC432" s="8" t="s">
        <v>4450</v>
      </c>
      <c r="BD432" s="8" t="s">
        <v>4450</v>
      </c>
      <c r="BE432" s="8" t="s">
        <v>4450</v>
      </c>
      <c r="BF432" s="8" t="s">
        <v>4450</v>
      </c>
      <c r="BG432" s="8">
        <v>2.5000000000000001E-2</v>
      </c>
      <c r="BJ432" s="8">
        <v>0.4</v>
      </c>
      <c r="BK432" s="8">
        <v>0.25</v>
      </c>
      <c r="BL432" s="8">
        <v>0.5</v>
      </c>
      <c r="BM432" s="8">
        <v>2.5000000000000001E-2</v>
      </c>
      <c r="BN432" s="23">
        <f t="shared" si="404"/>
        <v>0.4</v>
      </c>
      <c r="BO432" s="23">
        <f t="shared" ref="BO432:BQ432" si="444">BK432*BN432</f>
        <v>0.1</v>
      </c>
      <c r="BP432" s="23">
        <f t="shared" si="444"/>
        <v>0.05</v>
      </c>
      <c r="BQ432" s="23">
        <f t="shared" si="444"/>
        <v>1.2500000000000002E-3</v>
      </c>
    </row>
    <row r="433" spans="1:69" x14ac:dyDescent="0.35">
      <c r="A433" s="102" t="s">
        <v>23</v>
      </c>
      <c r="B433" s="86">
        <v>25</v>
      </c>
      <c r="C433" s="86" t="s">
        <v>4926</v>
      </c>
      <c r="D433" s="2" t="s">
        <v>2402</v>
      </c>
      <c r="E433" s="2" t="s">
        <v>2417</v>
      </c>
      <c r="F433" s="247"/>
      <c r="G433" s="73" t="s">
        <v>2440</v>
      </c>
      <c r="H433" s="73" t="s">
        <v>2512</v>
      </c>
      <c r="I433" s="71" t="s">
        <v>2513</v>
      </c>
      <c r="J433" s="71">
        <v>0.2</v>
      </c>
      <c r="K433" s="71">
        <v>1</v>
      </c>
      <c r="L433" s="101">
        <v>1</v>
      </c>
      <c r="M433" s="101">
        <v>1</v>
      </c>
      <c r="N433" s="120">
        <f t="shared" si="402"/>
        <v>1</v>
      </c>
      <c r="O433" s="120">
        <f t="shared" si="403"/>
        <v>1</v>
      </c>
      <c r="P433" s="71" t="s">
        <v>4407</v>
      </c>
      <c r="Q433" s="71" t="s">
        <v>2485</v>
      </c>
      <c r="R433" s="114">
        <v>0</v>
      </c>
      <c r="S433" s="71"/>
      <c r="T433" s="71"/>
      <c r="U433" s="71"/>
      <c r="V433" s="71"/>
      <c r="W433" s="101">
        <v>1</v>
      </c>
      <c r="X433" s="101">
        <v>0</v>
      </c>
      <c r="Y433" s="101">
        <v>0</v>
      </c>
      <c r="Z433" s="101">
        <v>0</v>
      </c>
      <c r="AA433" s="101">
        <v>1</v>
      </c>
      <c r="AB433" s="101">
        <v>1</v>
      </c>
      <c r="AC433" s="101">
        <v>1</v>
      </c>
      <c r="AD433" s="101">
        <v>1</v>
      </c>
      <c r="AE433" s="101">
        <v>1</v>
      </c>
      <c r="AF433" s="101"/>
      <c r="AG433" s="101"/>
      <c r="AH433" s="101"/>
      <c r="AI433" s="109">
        <v>1</v>
      </c>
      <c r="AJ433" s="109" t="s">
        <v>4450</v>
      </c>
      <c r="AK433" s="109" t="s">
        <v>4450</v>
      </c>
      <c r="AL433" s="109" t="s">
        <v>4450</v>
      </c>
      <c r="AM433" s="9" t="s">
        <v>4425</v>
      </c>
      <c r="AN433" s="9"/>
      <c r="AO433" s="9"/>
      <c r="AP433" s="9"/>
      <c r="AQ433" s="2">
        <v>2.0000000000000005E-3</v>
      </c>
      <c r="AR433" s="110">
        <v>1</v>
      </c>
      <c r="AS433" s="110" t="s">
        <v>4450</v>
      </c>
      <c r="AT433" s="110" t="s">
        <v>4450</v>
      </c>
      <c r="AU433" s="110" t="s">
        <v>4450</v>
      </c>
      <c r="AV433" s="110">
        <v>1</v>
      </c>
      <c r="AW433" s="110" t="s">
        <v>4450</v>
      </c>
      <c r="AX433" s="110" t="s">
        <v>4450</v>
      </c>
      <c r="AY433" s="110" t="s">
        <v>4450</v>
      </c>
      <c r="AZ433" s="8">
        <v>2.0000000000000005E-3</v>
      </c>
      <c r="BA433" s="8" t="s">
        <v>4450</v>
      </c>
      <c r="BB433" s="8" t="s">
        <v>4450</v>
      </c>
      <c r="BC433" s="8" t="s">
        <v>4450</v>
      </c>
      <c r="BD433" s="8">
        <v>2.0000000000000005E-3</v>
      </c>
      <c r="BE433" s="8" t="s">
        <v>4450</v>
      </c>
      <c r="BF433" s="8" t="s">
        <v>4450</v>
      </c>
      <c r="BG433" s="8" t="s">
        <v>4450</v>
      </c>
      <c r="BJ433" s="8">
        <v>0.4</v>
      </c>
      <c r="BK433" s="8">
        <v>0.25</v>
      </c>
      <c r="BL433" s="8">
        <v>0.1</v>
      </c>
      <c r="BM433" s="8">
        <v>2.0000000000000005E-3</v>
      </c>
      <c r="BN433" s="23">
        <f t="shared" si="404"/>
        <v>0.4</v>
      </c>
      <c r="BO433" s="23">
        <f t="shared" ref="BO433:BQ433" si="445">BK433*BN433</f>
        <v>0.1</v>
      </c>
      <c r="BP433" s="23">
        <f t="shared" si="445"/>
        <v>1.0000000000000002E-2</v>
      </c>
      <c r="BQ433" s="23">
        <f t="shared" si="445"/>
        <v>2.0000000000000008E-5</v>
      </c>
    </row>
    <row r="434" spans="1:69" x14ac:dyDescent="0.35">
      <c r="A434" s="102" t="s">
        <v>23</v>
      </c>
      <c r="B434" s="86">
        <v>26</v>
      </c>
      <c r="C434" s="86" t="s">
        <v>4927</v>
      </c>
      <c r="D434" s="2" t="s">
        <v>2402</v>
      </c>
      <c r="E434" s="2" t="s">
        <v>2417</v>
      </c>
      <c r="F434" s="247"/>
      <c r="G434" s="73" t="s">
        <v>2440</v>
      </c>
      <c r="H434" s="73" t="s">
        <v>2514</v>
      </c>
      <c r="I434" s="71" t="s">
        <v>2515</v>
      </c>
      <c r="J434" s="71">
        <v>0.8</v>
      </c>
      <c r="K434" s="71">
        <v>3</v>
      </c>
      <c r="L434" s="101">
        <v>1</v>
      </c>
      <c r="M434" s="101">
        <v>1</v>
      </c>
      <c r="N434" s="120">
        <f t="shared" si="402"/>
        <v>1</v>
      </c>
      <c r="O434" s="120">
        <f t="shared" si="403"/>
        <v>0.33333333333333331</v>
      </c>
      <c r="P434" s="71" t="s">
        <v>4408</v>
      </c>
      <c r="Q434" s="71" t="s">
        <v>2485</v>
      </c>
      <c r="R434" s="114">
        <v>0</v>
      </c>
      <c r="S434" s="71"/>
      <c r="T434" s="71"/>
      <c r="U434" s="71"/>
      <c r="V434" s="71"/>
      <c r="W434" s="101">
        <v>1</v>
      </c>
      <c r="X434" s="101">
        <v>1</v>
      </c>
      <c r="Y434" s="101">
        <v>1</v>
      </c>
      <c r="Z434" s="101">
        <v>0</v>
      </c>
      <c r="AA434" s="101">
        <v>1</v>
      </c>
      <c r="AB434" s="101">
        <v>2</v>
      </c>
      <c r="AC434" s="101">
        <v>3</v>
      </c>
      <c r="AD434" s="101">
        <v>3</v>
      </c>
      <c r="AE434" s="101">
        <v>1</v>
      </c>
      <c r="AF434" s="101"/>
      <c r="AG434" s="101"/>
      <c r="AH434" s="101"/>
      <c r="AI434" s="109">
        <v>1</v>
      </c>
      <c r="AJ434" s="109" t="s">
        <v>4450</v>
      </c>
      <c r="AK434" s="109" t="s">
        <v>4450</v>
      </c>
      <c r="AL434" s="109" t="s">
        <v>4450</v>
      </c>
      <c r="AM434" s="9" t="s">
        <v>4426</v>
      </c>
      <c r="AN434" s="9"/>
      <c r="AO434" s="9"/>
      <c r="AP434" s="9"/>
      <c r="AQ434" s="2">
        <v>8.0000000000000019E-3</v>
      </c>
      <c r="AR434" s="110">
        <v>1</v>
      </c>
      <c r="AS434" s="110" t="s">
        <v>4450</v>
      </c>
      <c r="AT434" s="110" t="s">
        <v>4450</v>
      </c>
      <c r="AU434" s="110" t="s">
        <v>4450</v>
      </c>
      <c r="AV434" s="110">
        <v>0.33333333333333331</v>
      </c>
      <c r="AW434" s="110" t="s">
        <v>4450</v>
      </c>
      <c r="AX434" s="110" t="s">
        <v>4450</v>
      </c>
      <c r="AY434" s="110" t="s">
        <v>4450</v>
      </c>
      <c r="AZ434" s="8">
        <v>8.0000000000000019E-3</v>
      </c>
      <c r="BA434" s="8" t="s">
        <v>4450</v>
      </c>
      <c r="BB434" s="8" t="s">
        <v>4450</v>
      </c>
      <c r="BC434" s="8" t="s">
        <v>4450</v>
      </c>
      <c r="BD434" s="8">
        <v>8.0000000000000019E-3</v>
      </c>
      <c r="BE434" s="8">
        <v>8.0000000000000019E-3</v>
      </c>
      <c r="BF434" s="8">
        <v>8.0000000000000019E-3</v>
      </c>
      <c r="BG434" s="8" t="s">
        <v>4450</v>
      </c>
      <c r="BJ434" s="8">
        <v>0.4</v>
      </c>
      <c r="BK434" s="8">
        <v>0.25</v>
      </c>
      <c r="BL434" s="8">
        <v>0.1</v>
      </c>
      <c r="BM434" s="8">
        <v>8.0000000000000019E-3</v>
      </c>
      <c r="BN434" s="23">
        <f t="shared" si="404"/>
        <v>0.4</v>
      </c>
      <c r="BO434" s="23">
        <f t="shared" ref="BO434:BQ434" si="446">BK434*BN434</f>
        <v>0.1</v>
      </c>
      <c r="BP434" s="23">
        <f t="shared" si="446"/>
        <v>1.0000000000000002E-2</v>
      </c>
      <c r="BQ434" s="23">
        <f t="shared" si="446"/>
        <v>8.0000000000000034E-5</v>
      </c>
    </row>
    <row r="435" spans="1:69" ht="20" x14ac:dyDescent="0.35">
      <c r="A435" s="102" t="s">
        <v>23</v>
      </c>
      <c r="B435" s="86">
        <v>27</v>
      </c>
      <c r="C435" s="86" t="s">
        <v>4928</v>
      </c>
      <c r="D435" s="2" t="s">
        <v>2402</v>
      </c>
      <c r="E435" s="2" t="s">
        <v>2417</v>
      </c>
      <c r="F435" s="247"/>
      <c r="G435" s="73" t="s">
        <v>2443</v>
      </c>
      <c r="H435" s="73" t="s">
        <v>2516</v>
      </c>
      <c r="I435" s="71" t="s">
        <v>4403</v>
      </c>
      <c r="J435" s="71">
        <v>0.3</v>
      </c>
      <c r="K435" s="71">
        <v>2</v>
      </c>
      <c r="L435" s="101">
        <v>0</v>
      </c>
      <c r="M435" s="101">
        <v>0</v>
      </c>
      <c r="N435" s="120" t="str">
        <f t="shared" si="402"/>
        <v/>
      </c>
      <c r="O435" s="120">
        <f t="shared" si="403"/>
        <v>0</v>
      </c>
      <c r="P435" s="71" t="s">
        <v>4409</v>
      </c>
      <c r="Q435" s="71" t="s">
        <v>2517</v>
      </c>
      <c r="R435" s="114">
        <v>0</v>
      </c>
      <c r="S435" s="71"/>
      <c r="T435" s="71"/>
      <c r="U435" s="71"/>
      <c r="V435" s="71"/>
      <c r="W435" s="101">
        <v>0</v>
      </c>
      <c r="X435" s="101">
        <v>1</v>
      </c>
      <c r="Y435" s="101">
        <v>0</v>
      </c>
      <c r="Z435" s="101">
        <v>1</v>
      </c>
      <c r="AA435" s="101">
        <v>0</v>
      </c>
      <c r="AB435" s="101">
        <v>1</v>
      </c>
      <c r="AC435" s="101">
        <v>1</v>
      </c>
      <c r="AD435" s="101">
        <v>2</v>
      </c>
      <c r="AE435" s="101">
        <v>0</v>
      </c>
      <c r="AF435" s="101"/>
      <c r="AG435" s="101"/>
      <c r="AH435" s="101"/>
      <c r="AI435" s="109">
        <v>0</v>
      </c>
      <c r="AJ435" s="109" t="s">
        <v>4450</v>
      </c>
      <c r="AK435" s="109" t="s">
        <v>4450</v>
      </c>
      <c r="AL435" s="109" t="s">
        <v>4450</v>
      </c>
      <c r="AM435" s="9" t="s">
        <v>4437</v>
      </c>
      <c r="AN435" s="9"/>
      <c r="AO435" s="9"/>
      <c r="AP435" s="9"/>
      <c r="AQ435" s="2" t="s">
        <v>4450</v>
      </c>
      <c r="AR435" s="110" t="s">
        <v>4450</v>
      </c>
      <c r="AS435" s="110" t="s">
        <v>4450</v>
      </c>
      <c r="AT435" s="110" t="s">
        <v>4450</v>
      </c>
      <c r="AU435" s="110" t="s">
        <v>4450</v>
      </c>
      <c r="AV435" s="110">
        <v>0</v>
      </c>
      <c r="AW435" s="110" t="s">
        <v>4450</v>
      </c>
      <c r="AX435" s="110" t="s">
        <v>4450</v>
      </c>
      <c r="AY435" s="110" t="s">
        <v>4450</v>
      </c>
      <c r="AZ435" s="8" t="s">
        <v>4450</v>
      </c>
      <c r="BA435" s="8" t="s">
        <v>4450</v>
      </c>
      <c r="BB435" s="8" t="s">
        <v>4450</v>
      </c>
      <c r="BC435" s="8" t="s">
        <v>4450</v>
      </c>
      <c r="BD435" s="8" t="s">
        <v>4450</v>
      </c>
      <c r="BE435" s="8">
        <v>8.9999999999999993E-3</v>
      </c>
      <c r="BF435" s="8" t="s">
        <v>4450</v>
      </c>
      <c r="BG435" s="8">
        <v>8.9999999999999993E-3</v>
      </c>
      <c r="BJ435" s="8">
        <v>0.4</v>
      </c>
      <c r="BK435" s="8">
        <v>0.25</v>
      </c>
      <c r="BL435" s="8">
        <v>0.3</v>
      </c>
      <c r="BM435" s="8">
        <v>8.9999999999999993E-3</v>
      </c>
      <c r="BN435" s="23">
        <f t="shared" si="404"/>
        <v>0.4</v>
      </c>
      <c r="BO435" s="23">
        <f t="shared" ref="BO435:BQ435" si="447">BK435*BN435</f>
        <v>0.1</v>
      </c>
      <c r="BP435" s="23">
        <f t="shared" si="447"/>
        <v>0.03</v>
      </c>
      <c r="BQ435" s="23">
        <f t="shared" si="447"/>
        <v>2.6999999999999995E-4</v>
      </c>
    </row>
    <row r="436" spans="1:69" ht="20" x14ac:dyDescent="0.35">
      <c r="A436" s="102" t="s">
        <v>23</v>
      </c>
      <c r="B436" s="86">
        <v>28</v>
      </c>
      <c r="C436" s="86" t="s">
        <v>4929</v>
      </c>
      <c r="D436" s="2" t="s">
        <v>2402</v>
      </c>
      <c r="E436" s="2" t="s">
        <v>2417</v>
      </c>
      <c r="F436" s="247"/>
      <c r="G436" s="73" t="s">
        <v>2443</v>
      </c>
      <c r="H436" s="73" t="s">
        <v>2518</v>
      </c>
      <c r="I436" s="71" t="s">
        <v>4404</v>
      </c>
      <c r="J436" s="71">
        <v>0.3</v>
      </c>
      <c r="K436" s="71">
        <v>1</v>
      </c>
      <c r="L436" s="101">
        <v>0</v>
      </c>
      <c r="M436" s="101">
        <v>0</v>
      </c>
      <c r="N436" s="120" t="str">
        <f t="shared" si="402"/>
        <v/>
      </c>
      <c r="O436" s="120">
        <f t="shared" si="403"/>
        <v>0</v>
      </c>
      <c r="P436" s="71" t="s">
        <v>4410</v>
      </c>
      <c r="Q436" s="71" t="s">
        <v>2519</v>
      </c>
      <c r="R436" s="114">
        <v>0</v>
      </c>
      <c r="S436" s="71"/>
      <c r="T436" s="71"/>
      <c r="U436" s="71"/>
      <c r="V436" s="71"/>
      <c r="W436" s="101">
        <v>0</v>
      </c>
      <c r="X436" s="101">
        <v>0</v>
      </c>
      <c r="Y436" s="101">
        <v>0</v>
      </c>
      <c r="Z436" s="101">
        <v>1</v>
      </c>
      <c r="AA436" s="101">
        <v>0</v>
      </c>
      <c r="AB436" s="101">
        <v>0</v>
      </c>
      <c r="AC436" s="101">
        <v>0</v>
      </c>
      <c r="AD436" s="101">
        <v>1</v>
      </c>
      <c r="AE436" s="101">
        <v>0</v>
      </c>
      <c r="AF436" s="101"/>
      <c r="AG436" s="101"/>
      <c r="AH436" s="101"/>
      <c r="AI436" s="109">
        <v>0</v>
      </c>
      <c r="AJ436" s="109" t="s">
        <v>4450</v>
      </c>
      <c r="AK436" s="109" t="s">
        <v>4450</v>
      </c>
      <c r="AL436" s="109" t="s">
        <v>4450</v>
      </c>
      <c r="AM436" s="9" t="s">
        <v>4437</v>
      </c>
      <c r="AN436" s="9"/>
      <c r="AO436" s="9"/>
      <c r="AP436" s="9"/>
      <c r="AQ436" s="2" t="s">
        <v>4450</v>
      </c>
      <c r="AR436" s="110" t="s">
        <v>4450</v>
      </c>
      <c r="AS436" s="110" t="s">
        <v>4450</v>
      </c>
      <c r="AT436" s="110" t="s">
        <v>4450</v>
      </c>
      <c r="AU436" s="110" t="s">
        <v>4450</v>
      </c>
      <c r="AV436" s="110">
        <v>0</v>
      </c>
      <c r="AW436" s="110" t="s">
        <v>4450</v>
      </c>
      <c r="AX436" s="110" t="s">
        <v>4450</v>
      </c>
      <c r="AY436" s="110" t="s">
        <v>4450</v>
      </c>
      <c r="AZ436" s="8" t="s">
        <v>4450</v>
      </c>
      <c r="BA436" s="8" t="s">
        <v>4450</v>
      </c>
      <c r="BB436" s="8" t="s">
        <v>4450</v>
      </c>
      <c r="BC436" s="8" t="s">
        <v>4450</v>
      </c>
      <c r="BD436" s="8" t="s">
        <v>4450</v>
      </c>
      <c r="BE436" s="8" t="s">
        <v>4450</v>
      </c>
      <c r="BF436" s="8" t="s">
        <v>4450</v>
      </c>
      <c r="BG436" s="8">
        <v>8.9999999999999993E-3</v>
      </c>
      <c r="BJ436" s="8">
        <v>0.4</v>
      </c>
      <c r="BK436" s="8">
        <v>0.25</v>
      </c>
      <c r="BL436" s="8">
        <v>0.3</v>
      </c>
      <c r="BM436" s="8">
        <v>8.9999999999999993E-3</v>
      </c>
      <c r="BN436" s="23">
        <f t="shared" si="404"/>
        <v>0.4</v>
      </c>
      <c r="BO436" s="23">
        <f t="shared" ref="BO436:BQ436" si="448">BK436*BN436</f>
        <v>0.1</v>
      </c>
      <c r="BP436" s="23">
        <f t="shared" si="448"/>
        <v>0.03</v>
      </c>
      <c r="BQ436" s="23">
        <f t="shared" si="448"/>
        <v>2.6999999999999995E-4</v>
      </c>
    </row>
    <row r="437" spans="1:69" ht="20" x14ac:dyDescent="0.35">
      <c r="A437" s="102" t="s">
        <v>23</v>
      </c>
      <c r="B437" s="86">
        <v>29</v>
      </c>
      <c r="C437" s="86" t="s">
        <v>4930</v>
      </c>
      <c r="D437" s="2" t="s">
        <v>2402</v>
      </c>
      <c r="E437" s="2" t="s">
        <v>2417</v>
      </c>
      <c r="F437" s="247"/>
      <c r="G437" s="73" t="s">
        <v>2443</v>
      </c>
      <c r="H437" s="73" t="s">
        <v>2520</v>
      </c>
      <c r="I437" s="71" t="s">
        <v>2521</v>
      </c>
      <c r="J437" s="71">
        <v>0.3</v>
      </c>
      <c r="K437" s="71">
        <v>2</v>
      </c>
      <c r="L437" s="101">
        <v>0</v>
      </c>
      <c r="M437" s="101">
        <v>0</v>
      </c>
      <c r="N437" s="120" t="str">
        <f t="shared" si="402"/>
        <v/>
      </c>
      <c r="O437" s="120">
        <f t="shared" si="403"/>
        <v>0</v>
      </c>
      <c r="P437" s="71" t="s">
        <v>2522</v>
      </c>
      <c r="Q437" s="71" t="s">
        <v>2523</v>
      </c>
      <c r="R437" s="114">
        <v>0</v>
      </c>
      <c r="S437" s="71"/>
      <c r="T437" s="71"/>
      <c r="U437" s="71"/>
      <c r="V437" s="71"/>
      <c r="W437" s="101">
        <v>0</v>
      </c>
      <c r="X437" s="101">
        <v>1</v>
      </c>
      <c r="Y437" s="101">
        <v>0</v>
      </c>
      <c r="Z437" s="101">
        <v>1</v>
      </c>
      <c r="AA437" s="101">
        <v>0</v>
      </c>
      <c r="AB437" s="101">
        <v>1</v>
      </c>
      <c r="AC437" s="101">
        <v>1</v>
      </c>
      <c r="AD437" s="101">
        <v>2</v>
      </c>
      <c r="AE437" s="101">
        <v>0</v>
      </c>
      <c r="AF437" s="101"/>
      <c r="AG437" s="101"/>
      <c r="AH437" s="101"/>
      <c r="AI437" s="109">
        <v>0</v>
      </c>
      <c r="AJ437" s="109" t="s">
        <v>4450</v>
      </c>
      <c r="AK437" s="109" t="s">
        <v>4450</v>
      </c>
      <c r="AL437" s="109" t="s">
        <v>4450</v>
      </c>
      <c r="AM437" s="9" t="s">
        <v>4437</v>
      </c>
      <c r="AN437" s="9"/>
      <c r="AO437" s="9"/>
      <c r="AP437" s="9"/>
      <c r="AQ437" s="2" t="s">
        <v>4450</v>
      </c>
      <c r="AR437" s="110" t="s">
        <v>4450</v>
      </c>
      <c r="AS437" s="110" t="s">
        <v>4450</v>
      </c>
      <c r="AT437" s="110" t="s">
        <v>4450</v>
      </c>
      <c r="AU437" s="110" t="s">
        <v>4450</v>
      </c>
      <c r="AV437" s="110">
        <v>0</v>
      </c>
      <c r="AW437" s="110" t="s">
        <v>4450</v>
      </c>
      <c r="AX437" s="110" t="s">
        <v>4450</v>
      </c>
      <c r="AY437" s="110" t="s">
        <v>4450</v>
      </c>
      <c r="AZ437" s="8" t="s">
        <v>4450</v>
      </c>
      <c r="BA437" s="8" t="s">
        <v>4450</v>
      </c>
      <c r="BB437" s="8" t="s">
        <v>4450</v>
      </c>
      <c r="BC437" s="8" t="s">
        <v>4450</v>
      </c>
      <c r="BD437" s="8" t="s">
        <v>4450</v>
      </c>
      <c r="BE437" s="8">
        <v>8.9999999999999993E-3</v>
      </c>
      <c r="BF437" s="8" t="s">
        <v>4450</v>
      </c>
      <c r="BG437" s="8">
        <v>8.9999999999999993E-3</v>
      </c>
      <c r="BJ437" s="8">
        <v>0.4</v>
      </c>
      <c r="BK437" s="8">
        <v>0.25</v>
      </c>
      <c r="BL437" s="8">
        <v>0.3</v>
      </c>
      <c r="BM437" s="8">
        <v>8.9999999999999993E-3</v>
      </c>
      <c r="BN437" s="23">
        <f t="shared" si="404"/>
        <v>0.4</v>
      </c>
      <c r="BO437" s="23">
        <f t="shared" ref="BO437:BQ437" si="449">BK437*BN437</f>
        <v>0.1</v>
      </c>
      <c r="BP437" s="23">
        <f t="shared" si="449"/>
        <v>0.03</v>
      </c>
      <c r="BQ437" s="23">
        <f t="shared" si="449"/>
        <v>2.6999999999999995E-4</v>
      </c>
    </row>
    <row r="438" spans="1:69" x14ac:dyDescent="0.35">
      <c r="A438" s="102" t="s">
        <v>23</v>
      </c>
      <c r="B438" s="86">
        <v>30</v>
      </c>
      <c r="C438" s="86" t="s">
        <v>4931</v>
      </c>
      <c r="D438" s="2" t="s">
        <v>2402</v>
      </c>
      <c r="E438" s="2" t="s">
        <v>2417</v>
      </c>
      <c r="F438" s="247"/>
      <c r="G438" s="73" t="s">
        <v>2443</v>
      </c>
      <c r="H438" s="73" t="s">
        <v>2524</v>
      </c>
      <c r="I438" s="71" t="s">
        <v>2525</v>
      </c>
      <c r="J438" s="71">
        <v>0.1</v>
      </c>
      <c r="K438" s="71">
        <v>4</v>
      </c>
      <c r="L438" s="101">
        <v>1</v>
      </c>
      <c r="M438" s="101">
        <v>1</v>
      </c>
      <c r="N438" s="120">
        <f t="shared" si="402"/>
        <v>1</v>
      </c>
      <c r="O438" s="120">
        <f t="shared" si="403"/>
        <v>0.25</v>
      </c>
      <c r="P438" s="71" t="s">
        <v>4411</v>
      </c>
      <c r="Q438" s="71" t="s">
        <v>2517</v>
      </c>
      <c r="R438" s="114">
        <v>0</v>
      </c>
      <c r="S438" s="71"/>
      <c r="T438" s="71"/>
      <c r="U438" s="71"/>
      <c r="V438" s="71"/>
      <c r="W438" s="101">
        <v>1</v>
      </c>
      <c r="X438" s="101">
        <v>1</v>
      </c>
      <c r="Y438" s="101">
        <v>1</v>
      </c>
      <c r="Z438" s="101">
        <v>1</v>
      </c>
      <c r="AA438" s="101">
        <v>1</v>
      </c>
      <c r="AB438" s="101">
        <v>2</v>
      </c>
      <c r="AC438" s="101">
        <v>3</v>
      </c>
      <c r="AD438" s="101">
        <v>4</v>
      </c>
      <c r="AE438" s="101">
        <v>1</v>
      </c>
      <c r="AF438" s="101"/>
      <c r="AG438" s="101"/>
      <c r="AH438" s="101"/>
      <c r="AI438" s="109">
        <v>1</v>
      </c>
      <c r="AJ438" s="109" t="s">
        <v>4450</v>
      </c>
      <c r="AK438" s="109" t="s">
        <v>4450</v>
      </c>
      <c r="AL438" s="109" t="s">
        <v>4450</v>
      </c>
      <c r="AM438" s="9" t="s">
        <v>4427</v>
      </c>
      <c r="AN438" s="9"/>
      <c r="AO438" s="9"/>
      <c r="AP438" s="9"/>
      <c r="AQ438" s="2">
        <v>3.0000000000000001E-3</v>
      </c>
      <c r="AR438" s="110">
        <v>1</v>
      </c>
      <c r="AS438" s="110" t="s">
        <v>4450</v>
      </c>
      <c r="AT438" s="110" t="s">
        <v>4450</v>
      </c>
      <c r="AU438" s="110" t="s">
        <v>4450</v>
      </c>
      <c r="AV438" s="110">
        <v>0.25</v>
      </c>
      <c r="AW438" s="110" t="s">
        <v>4450</v>
      </c>
      <c r="AX438" s="110" t="s">
        <v>4450</v>
      </c>
      <c r="AY438" s="110" t="s">
        <v>4450</v>
      </c>
      <c r="AZ438" s="8">
        <v>3.0000000000000001E-3</v>
      </c>
      <c r="BA438" s="8" t="s">
        <v>4450</v>
      </c>
      <c r="BB438" s="8" t="s">
        <v>4450</v>
      </c>
      <c r="BC438" s="8" t="s">
        <v>4450</v>
      </c>
      <c r="BD438" s="8">
        <v>3.0000000000000001E-3</v>
      </c>
      <c r="BE438" s="8">
        <v>3.0000000000000001E-3</v>
      </c>
      <c r="BF438" s="8">
        <v>3.0000000000000001E-3</v>
      </c>
      <c r="BG438" s="8">
        <v>3.0000000000000001E-3</v>
      </c>
      <c r="BJ438" s="8">
        <v>0.4</v>
      </c>
      <c r="BK438" s="8">
        <v>0.25</v>
      </c>
      <c r="BL438" s="8">
        <v>0.3</v>
      </c>
      <c r="BM438" s="8">
        <v>3.0000000000000001E-3</v>
      </c>
      <c r="BN438" s="23">
        <f t="shared" si="404"/>
        <v>0.4</v>
      </c>
      <c r="BO438" s="23">
        <f t="shared" ref="BO438:BQ438" si="450">BK438*BN438</f>
        <v>0.1</v>
      </c>
      <c r="BP438" s="23">
        <f t="shared" si="450"/>
        <v>0.03</v>
      </c>
      <c r="BQ438" s="23">
        <f t="shared" si="450"/>
        <v>8.9999999999999992E-5</v>
      </c>
    </row>
    <row r="439" spans="1:69" x14ac:dyDescent="0.35">
      <c r="A439" s="102" t="s">
        <v>23</v>
      </c>
      <c r="B439" s="86">
        <v>31</v>
      </c>
      <c r="C439" s="86" t="s">
        <v>4932</v>
      </c>
      <c r="D439" s="2" t="s">
        <v>2402</v>
      </c>
      <c r="E439" s="2" t="s">
        <v>2417</v>
      </c>
      <c r="F439" s="247"/>
      <c r="G439" s="73" t="s">
        <v>2446</v>
      </c>
      <c r="H439" s="73" t="s">
        <v>2526</v>
      </c>
      <c r="I439" s="71" t="s">
        <v>760</v>
      </c>
      <c r="J439" s="71">
        <v>0.8</v>
      </c>
      <c r="K439" s="71">
        <v>4</v>
      </c>
      <c r="L439" s="101">
        <v>1</v>
      </c>
      <c r="M439" s="101">
        <v>1</v>
      </c>
      <c r="N439" s="120">
        <f t="shared" si="402"/>
        <v>1</v>
      </c>
      <c r="O439" s="120">
        <f t="shared" si="403"/>
        <v>0.25</v>
      </c>
      <c r="P439" s="71" t="s">
        <v>2527</v>
      </c>
      <c r="Q439" s="71" t="s">
        <v>2485</v>
      </c>
      <c r="R439" s="114">
        <v>600000000</v>
      </c>
      <c r="S439" s="71" t="s">
        <v>2528</v>
      </c>
      <c r="T439" s="71">
        <v>300000000</v>
      </c>
      <c r="U439" s="71"/>
      <c r="V439" s="71"/>
      <c r="W439" s="101">
        <v>1</v>
      </c>
      <c r="X439" s="101">
        <v>1</v>
      </c>
      <c r="Y439" s="101">
        <v>1</v>
      </c>
      <c r="Z439" s="101">
        <v>1</v>
      </c>
      <c r="AA439" s="101">
        <v>1</v>
      </c>
      <c r="AB439" s="101">
        <v>2</v>
      </c>
      <c r="AC439" s="101">
        <v>3</v>
      </c>
      <c r="AD439" s="101">
        <v>4</v>
      </c>
      <c r="AE439" s="101">
        <v>1</v>
      </c>
      <c r="AF439" s="101"/>
      <c r="AG439" s="101"/>
      <c r="AH439" s="101"/>
      <c r="AI439" s="109">
        <v>1</v>
      </c>
      <c r="AJ439" s="109" t="s">
        <v>4450</v>
      </c>
      <c r="AK439" s="109" t="s">
        <v>4450</v>
      </c>
      <c r="AL439" s="109" t="s">
        <v>4450</v>
      </c>
      <c r="AM439" s="9" t="s">
        <v>4428</v>
      </c>
      <c r="AN439" s="9"/>
      <c r="AO439" s="9"/>
      <c r="AP439" s="9"/>
      <c r="AQ439" s="2">
        <v>4.8000000000000001E-2</v>
      </c>
      <c r="AR439" s="110">
        <v>1</v>
      </c>
      <c r="AS439" s="110" t="s">
        <v>4450</v>
      </c>
      <c r="AT439" s="110" t="s">
        <v>4450</v>
      </c>
      <c r="AU439" s="110" t="s">
        <v>4450</v>
      </c>
      <c r="AV439" s="110">
        <v>0.25</v>
      </c>
      <c r="AW439" s="110" t="s">
        <v>4450</v>
      </c>
      <c r="AX439" s="110" t="s">
        <v>4450</v>
      </c>
      <c r="AY439" s="110" t="s">
        <v>4450</v>
      </c>
      <c r="AZ439" s="8">
        <v>4.8000000000000001E-2</v>
      </c>
      <c r="BA439" s="8" t="s">
        <v>4450</v>
      </c>
      <c r="BB439" s="8" t="s">
        <v>4450</v>
      </c>
      <c r="BC439" s="8" t="s">
        <v>4450</v>
      </c>
      <c r="BD439" s="8">
        <v>4.8000000000000001E-2</v>
      </c>
      <c r="BE439" s="8">
        <v>4.8000000000000001E-2</v>
      </c>
      <c r="BF439" s="8">
        <v>4.8000000000000001E-2</v>
      </c>
      <c r="BG439" s="8">
        <v>4.8000000000000001E-2</v>
      </c>
      <c r="BJ439" s="8">
        <v>0.4</v>
      </c>
      <c r="BK439" s="8">
        <v>0.25</v>
      </c>
      <c r="BL439" s="8">
        <v>0.6</v>
      </c>
      <c r="BM439" s="8">
        <v>4.8000000000000001E-2</v>
      </c>
      <c r="BN439" s="23">
        <f t="shared" si="404"/>
        <v>0.4</v>
      </c>
      <c r="BO439" s="23">
        <f t="shared" ref="BO439:BQ439" si="451">BK439*BN439</f>
        <v>0.1</v>
      </c>
      <c r="BP439" s="23">
        <f t="shared" si="451"/>
        <v>0.06</v>
      </c>
      <c r="BQ439" s="23">
        <f t="shared" si="451"/>
        <v>2.8799999999999997E-3</v>
      </c>
    </row>
    <row r="440" spans="1:69" ht="20" x14ac:dyDescent="0.35">
      <c r="A440" s="102" t="s">
        <v>23</v>
      </c>
      <c r="B440" s="86">
        <v>32</v>
      </c>
      <c r="C440" s="86" t="s">
        <v>4933</v>
      </c>
      <c r="D440" s="2" t="s">
        <v>2402</v>
      </c>
      <c r="E440" s="2" t="s">
        <v>2417</v>
      </c>
      <c r="F440" s="247"/>
      <c r="G440" s="73" t="s">
        <v>2446</v>
      </c>
      <c r="H440" s="73" t="s">
        <v>2529</v>
      </c>
      <c r="I440" s="71" t="s">
        <v>2530</v>
      </c>
      <c r="J440" s="71">
        <v>0.2</v>
      </c>
      <c r="K440" s="71">
        <v>2</v>
      </c>
      <c r="L440" s="101">
        <v>0</v>
      </c>
      <c r="M440" s="101">
        <v>0</v>
      </c>
      <c r="N440" s="120" t="str">
        <f t="shared" si="402"/>
        <v/>
      </c>
      <c r="O440" s="120">
        <f t="shared" si="403"/>
        <v>0</v>
      </c>
      <c r="P440" s="71" t="s">
        <v>2531</v>
      </c>
      <c r="Q440" s="71" t="s">
        <v>2485</v>
      </c>
      <c r="R440" s="114">
        <v>0</v>
      </c>
      <c r="S440" s="71"/>
      <c r="T440" s="71"/>
      <c r="U440" s="71"/>
      <c r="V440" s="71"/>
      <c r="W440" s="101">
        <v>0</v>
      </c>
      <c r="X440" s="101">
        <v>1</v>
      </c>
      <c r="Y440" s="101">
        <v>0</v>
      </c>
      <c r="Z440" s="101">
        <v>1</v>
      </c>
      <c r="AA440" s="101">
        <v>0</v>
      </c>
      <c r="AB440" s="101">
        <v>1</v>
      </c>
      <c r="AC440" s="101">
        <v>1</v>
      </c>
      <c r="AD440" s="101">
        <v>2</v>
      </c>
      <c r="AE440" s="101">
        <v>0</v>
      </c>
      <c r="AF440" s="101"/>
      <c r="AG440" s="101"/>
      <c r="AH440" s="101"/>
      <c r="AI440" s="109">
        <v>0</v>
      </c>
      <c r="AJ440" s="109" t="s">
        <v>4450</v>
      </c>
      <c r="AK440" s="109" t="s">
        <v>4450</v>
      </c>
      <c r="AL440" s="109" t="s">
        <v>4450</v>
      </c>
      <c r="AM440" s="9" t="s">
        <v>4437</v>
      </c>
      <c r="AN440" s="9"/>
      <c r="AO440" s="9"/>
      <c r="AP440" s="9"/>
      <c r="AQ440" s="2" t="s">
        <v>4450</v>
      </c>
      <c r="AR440" s="110" t="s">
        <v>4450</v>
      </c>
      <c r="AS440" s="110" t="s">
        <v>4450</v>
      </c>
      <c r="AT440" s="110" t="s">
        <v>4450</v>
      </c>
      <c r="AU440" s="110" t="s">
        <v>4450</v>
      </c>
      <c r="AV440" s="110">
        <v>0</v>
      </c>
      <c r="AW440" s="110" t="s">
        <v>4450</v>
      </c>
      <c r="AX440" s="110" t="s">
        <v>4450</v>
      </c>
      <c r="AY440" s="110" t="s">
        <v>4450</v>
      </c>
      <c r="AZ440" s="8" t="s">
        <v>4450</v>
      </c>
      <c r="BA440" s="8" t="s">
        <v>4450</v>
      </c>
      <c r="BB440" s="8" t="s">
        <v>4450</v>
      </c>
      <c r="BC440" s="8" t="s">
        <v>4450</v>
      </c>
      <c r="BD440" s="8" t="s">
        <v>4450</v>
      </c>
      <c r="BE440" s="8">
        <v>1.2E-2</v>
      </c>
      <c r="BF440" s="8" t="s">
        <v>4450</v>
      </c>
      <c r="BG440" s="8">
        <v>1.2E-2</v>
      </c>
      <c r="BJ440" s="8">
        <v>0.4</v>
      </c>
      <c r="BK440" s="8">
        <v>0.25</v>
      </c>
      <c r="BL440" s="8">
        <v>0.6</v>
      </c>
      <c r="BM440" s="8">
        <v>1.2E-2</v>
      </c>
      <c r="BN440" s="23">
        <f t="shared" si="404"/>
        <v>0.4</v>
      </c>
      <c r="BO440" s="23">
        <f t="shared" ref="BO440:BQ440" si="452">BK440*BN440</f>
        <v>0.1</v>
      </c>
      <c r="BP440" s="23">
        <f t="shared" si="452"/>
        <v>0.06</v>
      </c>
      <c r="BQ440" s="23">
        <f t="shared" si="452"/>
        <v>7.1999999999999994E-4</v>
      </c>
    </row>
    <row r="441" spans="1:69" ht="20" x14ac:dyDescent="0.35">
      <c r="A441" s="102" t="s">
        <v>23</v>
      </c>
      <c r="B441" s="86">
        <v>33</v>
      </c>
      <c r="C441" s="86" t="s">
        <v>4934</v>
      </c>
      <c r="D441" s="2" t="s">
        <v>2402</v>
      </c>
      <c r="E441" s="2" t="s">
        <v>2419</v>
      </c>
      <c r="F441" s="247"/>
      <c r="G441" s="73" t="s">
        <v>2448</v>
      </c>
      <c r="H441" s="73" t="s">
        <v>2532</v>
      </c>
      <c r="I441" s="71" t="s">
        <v>2533</v>
      </c>
      <c r="J441" s="71">
        <v>0.4</v>
      </c>
      <c r="K441" s="71">
        <v>52</v>
      </c>
      <c r="L441" s="101">
        <v>12</v>
      </c>
      <c r="M441" s="101">
        <v>12</v>
      </c>
      <c r="N441" s="120">
        <f t="shared" si="402"/>
        <v>1</v>
      </c>
      <c r="O441" s="120">
        <f t="shared" si="403"/>
        <v>0.23076923076923078</v>
      </c>
      <c r="P441" s="71" t="s">
        <v>2534</v>
      </c>
      <c r="Q441" s="71" t="s">
        <v>2517</v>
      </c>
      <c r="R441" s="114">
        <v>0</v>
      </c>
      <c r="S441" s="71"/>
      <c r="T441" s="71"/>
      <c r="U441" s="71"/>
      <c r="V441" s="71"/>
      <c r="W441" s="101">
        <v>12</v>
      </c>
      <c r="X441" s="101">
        <v>13</v>
      </c>
      <c r="Y441" s="101">
        <v>13</v>
      </c>
      <c r="Z441" s="101">
        <v>14</v>
      </c>
      <c r="AA441" s="101">
        <v>12</v>
      </c>
      <c r="AB441" s="101">
        <v>25</v>
      </c>
      <c r="AC441" s="101">
        <v>38</v>
      </c>
      <c r="AD441" s="101">
        <v>52</v>
      </c>
      <c r="AE441" s="101">
        <v>12</v>
      </c>
      <c r="AF441" s="101"/>
      <c r="AG441" s="101"/>
      <c r="AH441" s="101"/>
      <c r="AI441" s="109">
        <v>12</v>
      </c>
      <c r="AJ441" s="109" t="s">
        <v>4450</v>
      </c>
      <c r="AK441" s="109" t="s">
        <v>4450</v>
      </c>
      <c r="AL441" s="109" t="s">
        <v>4450</v>
      </c>
      <c r="AM441" s="9" t="s">
        <v>4429</v>
      </c>
      <c r="AN441" s="9"/>
      <c r="AO441" s="9"/>
      <c r="AP441" s="9"/>
      <c r="AQ441" s="2">
        <v>1.2E-2</v>
      </c>
      <c r="AR441" s="110">
        <v>1</v>
      </c>
      <c r="AS441" s="110" t="s">
        <v>4450</v>
      </c>
      <c r="AT441" s="110" t="s">
        <v>4450</v>
      </c>
      <c r="AU441" s="110" t="s">
        <v>4450</v>
      </c>
      <c r="AV441" s="110">
        <v>0.23076923076923078</v>
      </c>
      <c r="AW441" s="110" t="s">
        <v>4450</v>
      </c>
      <c r="AX441" s="110" t="s">
        <v>4450</v>
      </c>
      <c r="AY441" s="110" t="s">
        <v>4450</v>
      </c>
      <c r="AZ441" s="8">
        <v>1.2E-2</v>
      </c>
      <c r="BA441" s="8" t="s">
        <v>4450</v>
      </c>
      <c r="BB441" s="8" t="s">
        <v>4450</v>
      </c>
      <c r="BC441" s="8" t="s">
        <v>4450</v>
      </c>
      <c r="BD441" s="8">
        <v>1.2E-2</v>
      </c>
      <c r="BE441" s="8">
        <v>1.2E-2</v>
      </c>
      <c r="BF441" s="8">
        <v>1.2E-2</v>
      </c>
      <c r="BG441" s="8">
        <v>1.2E-2</v>
      </c>
      <c r="BJ441" s="8">
        <v>0.4</v>
      </c>
      <c r="BK441" s="8">
        <v>0.25</v>
      </c>
      <c r="BL441" s="8">
        <v>0.3</v>
      </c>
      <c r="BM441" s="8">
        <v>1.2E-2</v>
      </c>
      <c r="BN441" s="23">
        <f t="shared" si="404"/>
        <v>0.4</v>
      </c>
      <c r="BO441" s="23">
        <f t="shared" ref="BO441:BQ441" si="453">BK441*BN441</f>
        <v>0.1</v>
      </c>
      <c r="BP441" s="23">
        <f t="shared" si="453"/>
        <v>0.03</v>
      </c>
      <c r="BQ441" s="23">
        <f t="shared" si="453"/>
        <v>3.5999999999999997E-4</v>
      </c>
    </row>
    <row r="442" spans="1:69" ht="30" x14ac:dyDescent="0.35">
      <c r="A442" s="102" t="s">
        <v>23</v>
      </c>
      <c r="B442" s="86">
        <v>34</v>
      </c>
      <c r="C442" s="86" t="s">
        <v>4935</v>
      </c>
      <c r="D442" s="2" t="s">
        <v>2402</v>
      </c>
      <c r="E442" s="2" t="s">
        <v>2419</v>
      </c>
      <c r="F442" s="247"/>
      <c r="G442" s="73" t="s">
        <v>2448</v>
      </c>
      <c r="H442" s="73" t="s">
        <v>2535</v>
      </c>
      <c r="I442" s="71" t="s">
        <v>2536</v>
      </c>
      <c r="J442" s="71">
        <v>0.3</v>
      </c>
      <c r="K442" s="71">
        <v>12</v>
      </c>
      <c r="L442" s="101">
        <v>3</v>
      </c>
      <c r="M442" s="101">
        <v>3</v>
      </c>
      <c r="N442" s="120">
        <f t="shared" si="402"/>
        <v>1</v>
      </c>
      <c r="O442" s="120">
        <f t="shared" si="403"/>
        <v>0.25</v>
      </c>
      <c r="P442" s="71" t="s">
        <v>2537</v>
      </c>
      <c r="Q442" s="71" t="s">
        <v>2485</v>
      </c>
      <c r="R442" s="114">
        <v>0</v>
      </c>
      <c r="S442" s="71"/>
      <c r="T442" s="71"/>
      <c r="U442" s="71"/>
      <c r="V442" s="71"/>
      <c r="W442" s="101">
        <v>3</v>
      </c>
      <c r="X442" s="101">
        <v>3</v>
      </c>
      <c r="Y442" s="101">
        <v>3</v>
      </c>
      <c r="Z442" s="101">
        <v>3</v>
      </c>
      <c r="AA442" s="101">
        <v>3</v>
      </c>
      <c r="AB442" s="101">
        <v>6</v>
      </c>
      <c r="AC442" s="101">
        <v>9</v>
      </c>
      <c r="AD442" s="101">
        <v>12</v>
      </c>
      <c r="AE442" s="101">
        <v>3</v>
      </c>
      <c r="AF442" s="101"/>
      <c r="AG442" s="101"/>
      <c r="AH442" s="101"/>
      <c r="AI442" s="109">
        <v>3</v>
      </c>
      <c r="AJ442" s="109" t="s">
        <v>4450</v>
      </c>
      <c r="AK442" s="109" t="s">
        <v>4450</v>
      </c>
      <c r="AL442" s="109" t="s">
        <v>4450</v>
      </c>
      <c r="AM442" s="9" t="s">
        <v>4430</v>
      </c>
      <c r="AN442" s="9"/>
      <c r="AO442" s="9"/>
      <c r="AP442" s="9"/>
      <c r="AQ442" s="2">
        <v>8.9999999999999993E-3</v>
      </c>
      <c r="AR442" s="110">
        <v>1</v>
      </c>
      <c r="AS442" s="110" t="s">
        <v>4450</v>
      </c>
      <c r="AT442" s="110" t="s">
        <v>4450</v>
      </c>
      <c r="AU442" s="110" t="s">
        <v>4450</v>
      </c>
      <c r="AV442" s="110">
        <v>0.25</v>
      </c>
      <c r="AW442" s="110" t="s">
        <v>4450</v>
      </c>
      <c r="AX442" s="110" t="s">
        <v>4450</v>
      </c>
      <c r="AY442" s="110" t="s">
        <v>4450</v>
      </c>
      <c r="AZ442" s="8">
        <v>8.9999999999999993E-3</v>
      </c>
      <c r="BA442" s="8" t="s">
        <v>4450</v>
      </c>
      <c r="BB442" s="8" t="s">
        <v>4450</v>
      </c>
      <c r="BC442" s="8" t="s">
        <v>4450</v>
      </c>
      <c r="BD442" s="8">
        <v>8.9999999999999993E-3</v>
      </c>
      <c r="BE442" s="8">
        <v>8.9999999999999993E-3</v>
      </c>
      <c r="BF442" s="8">
        <v>8.9999999999999993E-3</v>
      </c>
      <c r="BG442" s="8">
        <v>8.9999999999999993E-3</v>
      </c>
      <c r="BJ442" s="8">
        <v>0.4</v>
      </c>
      <c r="BK442" s="8">
        <v>0.25</v>
      </c>
      <c r="BL442" s="8">
        <v>0.3</v>
      </c>
      <c r="BM442" s="8">
        <v>8.9999999999999993E-3</v>
      </c>
      <c r="BN442" s="23">
        <f t="shared" si="404"/>
        <v>0.4</v>
      </c>
      <c r="BO442" s="23">
        <f t="shared" ref="BO442:BQ442" si="454">BK442*BN442</f>
        <v>0.1</v>
      </c>
      <c r="BP442" s="23">
        <f t="shared" si="454"/>
        <v>0.03</v>
      </c>
      <c r="BQ442" s="23">
        <f t="shared" si="454"/>
        <v>2.6999999999999995E-4</v>
      </c>
    </row>
    <row r="443" spans="1:69" x14ac:dyDescent="0.35">
      <c r="A443" s="102" t="s">
        <v>23</v>
      </c>
      <c r="B443" s="86">
        <v>35</v>
      </c>
      <c r="C443" s="86" t="s">
        <v>4936</v>
      </c>
      <c r="D443" s="2" t="s">
        <v>2402</v>
      </c>
      <c r="E443" s="2" t="s">
        <v>2419</v>
      </c>
      <c r="F443" s="247"/>
      <c r="G443" s="73" t="s">
        <v>2448</v>
      </c>
      <c r="H443" s="73" t="s">
        <v>2538</v>
      </c>
      <c r="I443" s="71" t="s">
        <v>2539</v>
      </c>
      <c r="J443" s="71">
        <v>0.3</v>
      </c>
      <c r="K443" s="71">
        <v>12</v>
      </c>
      <c r="L443" s="101">
        <v>3</v>
      </c>
      <c r="M443" s="101">
        <v>3</v>
      </c>
      <c r="N443" s="120">
        <f t="shared" si="402"/>
        <v>1</v>
      </c>
      <c r="O443" s="120">
        <f t="shared" si="403"/>
        <v>0.25</v>
      </c>
      <c r="P443" s="71" t="s">
        <v>2540</v>
      </c>
      <c r="Q443" s="71" t="s">
        <v>2541</v>
      </c>
      <c r="R443" s="114">
        <v>0</v>
      </c>
      <c r="S443" s="71"/>
      <c r="T443" s="71"/>
      <c r="U443" s="71"/>
      <c r="V443" s="71"/>
      <c r="W443" s="101">
        <v>3</v>
      </c>
      <c r="X443" s="101">
        <v>3</v>
      </c>
      <c r="Y443" s="101">
        <v>3</v>
      </c>
      <c r="Z443" s="101">
        <v>3</v>
      </c>
      <c r="AA443" s="101">
        <v>3</v>
      </c>
      <c r="AB443" s="101">
        <v>6</v>
      </c>
      <c r="AC443" s="101">
        <v>9</v>
      </c>
      <c r="AD443" s="101">
        <v>12</v>
      </c>
      <c r="AE443" s="101">
        <v>3</v>
      </c>
      <c r="AF443" s="101"/>
      <c r="AG443" s="101"/>
      <c r="AH443" s="101"/>
      <c r="AI443" s="109">
        <v>3</v>
      </c>
      <c r="AJ443" s="109" t="s">
        <v>4450</v>
      </c>
      <c r="AK443" s="109" t="s">
        <v>4450</v>
      </c>
      <c r="AL443" s="109" t="s">
        <v>4450</v>
      </c>
      <c r="AM443" s="9" t="s">
        <v>4431</v>
      </c>
      <c r="AN443" s="9"/>
      <c r="AO443" s="9"/>
      <c r="AP443" s="9"/>
      <c r="AQ443" s="2">
        <v>8.9999999999999993E-3</v>
      </c>
      <c r="AR443" s="110">
        <v>1</v>
      </c>
      <c r="AS443" s="110" t="s">
        <v>4450</v>
      </c>
      <c r="AT443" s="110" t="s">
        <v>4450</v>
      </c>
      <c r="AU443" s="110" t="s">
        <v>4450</v>
      </c>
      <c r="AV443" s="110">
        <v>0.25</v>
      </c>
      <c r="AW443" s="110" t="s">
        <v>4450</v>
      </c>
      <c r="AX443" s="110" t="s">
        <v>4450</v>
      </c>
      <c r="AY443" s="110" t="s">
        <v>4450</v>
      </c>
      <c r="AZ443" s="8">
        <v>8.9999999999999993E-3</v>
      </c>
      <c r="BA443" s="8" t="s">
        <v>4450</v>
      </c>
      <c r="BB443" s="8" t="s">
        <v>4450</v>
      </c>
      <c r="BC443" s="8" t="s">
        <v>4450</v>
      </c>
      <c r="BD443" s="8">
        <v>8.9999999999999993E-3</v>
      </c>
      <c r="BE443" s="8">
        <v>8.9999999999999993E-3</v>
      </c>
      <c r="BF443" s="8">
        <v>8.9999999999999993E-3</v>
      </c>
      <c r="BG443" s="8">
        <v>8.9999999999999993E-3</v>
      </c>
      <c r="BJ443" s="8">
        <v>0.4</v>
      </c>
      <c r="BK443" s="8">
        <v>0.25</v>
      </c>
      <c r="BL443" s="8">
        <v>0.3</v>
      </c>
      <c r="BM443" s="8">
        <v>8.9999999999999993E-3</v>
      </c>
      <c r="BN443" s="23">
        <f t="shared" si="404"/>
        <v>0.4</v>
      </c>
      <c r="BO443" s="23">
        <f t="shared" ref="BO443:BQ443" si="455">BK443*BN443</f>
        <v>0.1</v>
      </c>
      <c r="BP443" s="23">
        <f t="shared" si="455"/>
        <v>0.03</v>
      </c>
      <c r="BQ443" s="23">
        <f t="shared" si="455"/>
        <v>2.6999999999999995E-4</v>
      </c>
    </row>
    <row r="444" spans="1:69" ht="30" x14ac:dyDescent="0.35">
      <c r="A444" s="102" t="s">
        <v>23</v>
      </c>
      <c r="B444" s="86">
        <v>36</v>
      </c>
      <c r="C444" s="86" t="s">
        <v>4937</v>
      </c>
      <c r="D444" s="2" t="s">
        <v>2402</v>
      </c>
      <c r="E444" s="2" t="s">
        <v>2419</v>
      </c>
      <c r="F444" s="247"/>
      <c r="G444" s="73" t="s">
        <v>2451</v>
      </c>
      <c r="H444" s="73" t="s">
        <v>2542</v>
      </c>
      <c r="I444" s="71" t="s">
        <v>2543</v>
      </c>
      <c r="J444" s="71">
        <v>0.5</v>
      </c>
      <c r="K444" s="71">
        <v>2</v>
      </c>
      <c r="L444" s="101">
        <v>0</v>
      </c>
      <c r="M444" s="101">
        <v>0</v>
      </c>
      <c r="N444" s="120" t="str">
        <f t="shared" si="402"/>
        <v/>
      </c>
      <c r="O444" s="120">
        <f t="shared" si="403"/>
        <v>0</v>
      </c>
      <c r="P444" s="71" t="s">
        <v>2544</v>
      </c>
      <c r="Q444" s="71" t="s">
        <v>2523</v>
      </c>
      <c r="R444" s="114">
        <v>4449000000</v>
      </c>
      <c r="S444" s="71" t="s">
        <v>2500</v>
      </c>
      <c r="T444" s="71">
        <v>4449000000</v>
      </c>
      <c r="U444" s="71"/>
      <c r="V444" s="71"/>
      <c r="W444" s="101">
        <v>0</v>
      </c>
      <c r="X444" s="101">
        <v>1</v>
      </c>
      <c r="Y444" s="101">
        <v>0</v>
      </c>
      <c r="Z444" s="101">
        <v>1</v>
      </c>
      <c r="AA444" s="101">
        <v>0</v>
      </c>
      <c r="AB444" s="101">
        <v>1</v>
      </c>
      <c r="AC444" s="101">
        <v>1</v>
      </c>
      <c r="AD444" s="101">
        <v>2</v>
      </c>
      <c r="AE444" s="101">
        <v>0</v>
      </c>
      <c r="AF444" s="101"/>
      <c r="AG444" s="101"/>
      <c r="AH444" s="101"/>
      <c r="AI444" s="109">
        <v>0</v>
      </c>
      <c r="AJ444" s="109" t="s">
        <v>4450</v>
      </c>
      <c r="AK444" s="109" t="s">
        <v>4450</v>
      </c>
      <c r="AL444" s="109" t="s">
        <v>4450</v>
      </c>
      <c r="AM444" s="9" t="s">
        <v>4437</v>
      </c>
      <c r="AN444" s="9"/>
      <c r="AO444" s="9"/>
      <c r="AP444" s="9"/>
      <c r="AQ444" s="2" t="s">
        <v>4450</v>
      </c>
      <c r="AR444" s="110" t="s">
        <v>4450</v>
      </c>
      <c r="AS444" s="110" t="s">
        <v>4450</v>
      </c>
      <c r="AT444" s="110" t="s">
        <v>4450</v>
      </c>
      <c r="AU444" s="110" t="s">
        <v>4450</v>
      </c>
      <c r="AV444" s="110">
        <v>0</v>
      </c>
      <c r="AW444" s="110" t="s">
        <v>4450</v>
      </c>
      <c r="AX444" s="110" t="s">
        <v>4450</v>
      </c>
      <c r="AY444" s="110" t="s">
        <v>4450</v>
      </c>
      <c r="AZ444" s="8" t="s">
        <v>4450</v>
      </c>
      <c r="BA444" s="8" t="s">
        <v>4450</v>
      </c>
      <c r="BB444" s="8" t="s">
        <v>4450</v>
      </c>
      <c r="BC444" s="8" t="s">
        <v>4450</v>
      </c>
      <c r="BD444" s="8" t="s">
        <v>4450</v>
      </c>
      <c r="BE444" s="8">
        <v>2.0000000000000004E-2</v>
      </c>
      <c r="BF444" s="8" t="s">
        <v>4450</v>
      </c>
      <c r="BG444" s="8">
        <v>2.0000000000000004E-2</v>
      </c>
      <c r="BJ444" s="8">
        <v>0.4</v>
      </c>
      <c r="BK444" s="8">
        <v>0.25</v>
      </c>
      <c r="BL444" s="8">
        <v>0.4</v>
      </c>
      <c r="BM444" s="8">
        <v>2.0000000000000004E-2</v>
      </c>
      <c r="BN444" s="23">
        <f t="shared" si="404"/>
        <v>0.4</v>
      </c>
      <c r="BO444" s="23">
        <f t="shared" ref="BO444:BQ444" si="456">BK444*BN444</f>
        <v>0.1</v>
      </c>
      <c r="BP444" s="23">
        <f t="shared" si="456"/>
        <v>4.0000000000000008E-2</v>
      </c>
      <c r="BQ444" s="23">
        <f t="shared" si="456"/>
        <v>8.0000000000000036E-4</v>
      </c>
    </row>
    <row r="445" spans="1:69" ht="20" x14ac:dyDescent="0.35">
      <c r="A445" s="102" t="s">
        <v>23</v>
      </c>
      <c r="B445" s="86">
        <v>37</v>
      </c>
      <c r="C445" s="86" t="s">
        <v>4938</v>
      </c>
      <c r="D445" s="2" t="s">
        <v>2402</v>
      </c>
      <c r="E445" s="2" t="s">
        <v>2419</v>
      </c>
      <c r="F445" s="247"/>
      <c r="G445" s="73" t="s">
        <v>2451</v>
      </c>
      <c r="H445" s="73" t="s">
        <v>2545</v>
      </c>
      <c r="I445" s="71" t="s">
        <v>2546</v>
      </c>
      <c r="J445" s="71">
        <v>0.2</v>
      </c>
      <c r="K445" s="71">
        <v>4</v>
      </c>
      <c r="L445" s="101">
        <v>0</v>
      </c>
      <c r="M445" s="101">
        <v>0</v>
      </c>
      <c r="N445" s="120" t="str">
        <f t="shared" si="402"/>
        <v/>
      </c>
      <c r="O445" s="120">
        <f t="shared" si="403"/>
        <v>0</v>
      </c>
      <c r="P445" s="71" t="s">
        <v>2547</v>
      </c>
      <c r="Q445" s="71" t="s">
        <v>2548</v>
      </c>
      <c r="R445" s="114">
        <v>0</v>
      </c>
      <c r="S445" s="71"/>
      <c r="T445" s="71"/>
      <c r="U445" s="71"/>
      <c r="V445" s="71"/>
      <c r="W445" s="101">
        <v>0</v>
      </c>
      <c r="X445" s="101">
        <v>1</v>
      </c>
      <c r="Y445" s="101">
        <v>2</v>
      </c>
      <c r="Z445" s="101">
        <v>1</v>
      </c>
      <c r="AA445" s="101">
        <v>0</v>
      </c>
      <c r="AB445" s="101">
        <v>1</v>
      </c>
      <c r="AC445" s="101">
        <v>3</v>
      </c>
      <c r="AD445" s="101">
        <v>4</v>
      </c>
      <c r="AE445" s="101">
        <v>0</v>
      </c>
      <c r="AF445" s="101"/>
      <c r="AG445" s="101"/>
      <c r="AH445" s="101"/>
      <c r="AI445" s="109">
        <v>0</v>
      </c>
      <c r="AJ445" s="109" t="s">
        <v>4450</v>
      </c>
      <c r="AK445" s="109" t="s">
        <v>4450</v>
      </c>
      <c r="AL445" s="109" t="s">
        <v>4450</v>
      </c>
      <c r="AM445" s="9" t="s">
        <v>4437</v>
      </c>
      <c r="AN445" s="9"/>
      <c r="AO445" s="9"/>
      <c r="AP445" s="9"/>
      <c r="AQ445" s="2" t="s">
        <v>4450</v>
      </c>
      <c r="AR445" s="110" t="s">
        <v>4450</v>
      </c>
      <c r="AS445" s="110" t="s">
        <v>4450</v>
      </c>
      <c r="AT445" s="110" t="s">
        <v>4450</v>
      </c>
      <c r="AU445" s="110" t="s">
        <v>4450</v>
      </c>
      <c r="AV445" s="110">
        <v>0</v>
      </c>
      <c r="AW445" s="110" t="s">
        <v>4450</v>
      </c>
      <c r="AX445" s="110" t="s">
        <v>4450</v>
      </c>
      <c r="AY445" s="110" t="s">
        <v>4450</v>
      </c>
      <c r="AZ445" s="8" t="s">
        <v>4450</v>
      </c>
      <c r="BA445" s="8" t="s">
        <v>4450</v>
      </c>
      <c r="BB445" s="8" t="s">
        <v>4450</v>
      </c>
      <c r="BC445" s="8" t="s">
        <v>4450</v>
      </c>
      <c r="BD445" s="8" t="s">
        <v>4450</v>
      </c>
      <c r="BE445" s="8">
        <v>8.0000000000000019E-3</v>
      </c>
      <c r="BF445" s="8">
        <v>8.0000000000000019E-3</v>
      </c>
      <c r="BG445" s="8">
        <v>8.0000000000000019E-3</v>
      </c>
      <c r="BJ445" s="8">
        <v>0.4</v>
      </c>
      <c r="BK445" s="8">
        <v>0.25</v>
      </c>
      <c r="BL445" s="8">
        <v>0.4</v>
      </c>
      <c r="BM445" s="8">
        <v>8.0000000000000019E-3</v>
      </c>
      <c r="BN445" s="23">
        <f t="shared" si="404"/>
        <v>0.4</v>
      </c>
      <c r="BO445" s="23">
        <f t="shared" ref="BO445:BQ445" si="457">BK445*BN445</f>
        <v>0.1</v>
      </c>
      <c r="BP445" s="23">
        <f t="shared" si="457"/>
        <v>4.0000000000000008E-2</v>
      </c>
      <c r="BQ445" s="23">
        <f t="shared" si="457"/>
        <v>3.2000000000000013E-4</v>
      </c>
    </row>
    <row r="446" spans="1:69" ht="20" x14ac:dyDescent="0.35">
      <c r="A446" s="102" t="s">
        <v>23</v>
      </c>
      <c r="B446" s="86">
        <v>38</v>
      </c>
      <c r="C446" s="86" t="s">
        <v>4939</v>
      </c>
      <c r="D446" s="2" t="s">
        <v>2402</v>
      </c>
      <c r="E446" s="2" t="s">
        <v>2419</v>
      </c>
      <c r="F446" s="247"/>
      <c r="G446" s="73" t="s">
        <v>2451</v>
      </c>
      <c r="H446" s="73" t="s">
        <v>2549</v>
      </c>
      <c r="I446" s="71" t="s">
        <v>2550</v>
      </c>
      <c r="J446" s="71">
        <v>0.2</v>
      </c>
      <c r="K446" s="71">
        <v>52</v>
      </c>
      <c r="L446" s="101">
        <v>13</v>
      </c>
      <c r="M446" s="101">
        <v>13</v>
      </c>
      <c r="N446" s="120">
        <f t="shared" si="402"/>
        <v>1</v>
      </c>
      <c r="O446" s="120">
        <f t="shared" si="403"/>
        <v>0.25</v>
      </c>
      <c r="P446" s="71" t="s">
        <v>2551</v>
      </c>
      <c r="Q446" s="71" t="s">
        <v>2517</v>
      </c>
      <c r="R446" s="114">
        <v>0</v>
      </c>
      <c r="S446" s="71"/>
      <c r="T446" s="71"/>
      <c r="U446" s="71"/>
      <c r="V446" s="71"/>
      <c r="W446" s="101">
        <v>13</v>
      </c>
      <c r="X446" s="101">
        <v>13</v>
      </c>
      <c r="Y446" s="101">
        <v>13</v>
      </c>
      <c r="Z446" s="101">
        <v>13</v>
      </c>
      <c r="AA446" s="101">
        <v>13</v>
      </c>
      <c r="AB446" s="101">
        <v>26</v>
      </c>
      <c r="AC446" s="101">
        <v>39</v>
      </c>
      <c r="AD446" s="101">
        <v>52</v>
      </c>
      <c r="AE446" s="101">
        <v>13</v>
      </c>
      <c r="AF446" s="101"/>
      <c r="AG446" s="101"/>
      <c r="AH446" s="101"/>
      <c r="AI446" s="109">
        <v>13</v>
      </c>
      <c r="AJ446" s="109" t="s">
        <v>4450</v>
      </c>
      <c r="AK446" s="109" t="s">
        <v>4450</v>
      </c>
      <c r="AL446" s="109" t="s">
        <v>4450</v>
      </c>
      <c r="AM446" s="9" t="s">
        <v>4432</v>
      </c>
      <c r="AN446" s="9"/>
      <c r="AO446" s="9"/>
      <c r="AP446" s="9"/>
      <c r="AQ446" s="2">
        <v>8.0000000000000019E-3</v>
      </c>
      <c r="AR446" s="110">
        <v>1</v>
      </c>
      <c r="AS446" s="110" t="s">
        <v>4450</v>
      </c>
      <c r="AT446" s="110" t="s">
        <v>4450</v>
      </c>
      <c r="AU446" s="110" t="s">
        <v>4450</v>
      </c>
      <c r="AV446" s="110">
        <v>0.25</v>
      </c>
      <c r="AW446" s="110" t="s">
        <v>4450</v>
      </c>
      <c r="AX446" s="110" t="s">
        <v>4450</v>
      </c>
      <c r="AY446" s="110" t="s">
        <v>4450</v>
      </c>
      <c r="AZ446" s="8">
        <v>8.0000000000000019E-3</v>
      </c>
      <c r="BA446" s="8" t="s">
        <v>4450</v>
      </c>
      <c r="BB446" s="8" t="s">
        <v>4450</v>
      </c>
      <c r="BC446" s="8" t="s">
        <v>4450</v>
      </c>
      <c r="BD446" s="8">
        <v>8.0000000000000019E-3</v>
      </c>
      <c r="BE446" s="8">
        <v>8.0000000000000019E-3</v>
      </c>
      <c r="BF446" s="8">
        <v>8.0000000000000019E-3</v>
      </c>
      <c r="BG446" s="8">
        <v>8.0000000000000019E-3</v>
      </c>
      <c r="BJ446" s="8">
        <v>0.4</v>
      </c>
      <c r="BK446" s="8">
        <v>0.25</v>
      </c>
      <c r="BL446" s="8">
        <v>0.4</v>
      </c>
      <c r="BM446" s="8">
        <v>8.0000000000000019E-3</v>
      </c>
      <c r="BN446" s="23">
        <f t="shared" si="404"/>
        <v>0.4</v>
      </c>
      <c r="BO446" s="23">
        <f t="shared" ref="BO446:BQ446" si="458">BK446*BN446</f>
        <v>0.1</v>
      </c>
      <c r="BP446" s="23">
        <f t="shared" si="458"/>
        <v>4.0000000000000008E-2</v>
      </c>
      <c r="BQ446" s="23">
        <f t="shared" si="458"/>
        <v>3.2000000000000013E-4</v>
      </c>
    </row>
    <row r="447" spans="1:69" ht="20" x14ac:dyDescent="0.35">
      <c r="A447" s="102" t="s">
        <v>23</v>
      </c>
      <c r="B447" s="86">
        <v>39</v>
      </c>
      <c r="C447" s="86" t="s">
        <v>4940</v>
      </c>
      <c r="D447" s="2" t="s">
        <v>2402</v>
      </c>
      <c r="E447" s="2" t="s">
        <v>2419</v>
      </c>
      <c r="F447" s="247"/>
      <c r="G447" s="73" t="s">
        <v>2451</v>
      </c>
      <c r="H447" s="73" t="s">
        <v>2552</v>
      </c>
      <c r="I447" s="71" t="s">
        <v>2553</v>
      </c>
      <c r="J447" s="71">
        <v>0.1</v>
      </c>
      <c r="K447" s="71">
        <v>4</v>
      </c>
      <c r="L447" s="101">
        <v>1</v>
      </c>
      <c r="M447" s="101">
        <v>1</v>
      </c>
      <c r="N447" s="120">
        <f t="shared" si="402"/>
        <v>1</v>
      </c>
      <c r="O447" s="120">
        <f t="shared" si="403"/>
        <v>0.25</v>
      </c>
      <c r="P447" s="71" t="s">
        <v>2554</v>
      </c>
      <c r="Q447" s="71" t="s">
        <v>2503</v>
      </c>
      <c r="R447" s="114">
        <v>0</v>
      </c>
      <c r="S447" s="71"/>
      <c r="T447" s="71"/>
      <c r="U447" s="71"/>
      <c r="V447" s="71"/>
      <c r="W447" s="101">
        <v>1</v>
      </c>
      <c r="X447" s="101">
        <v>1</v>
      </c>
      <c r="Y447" s="101">
        <v>1</v>
      </c>
      <c r="Z447" s="101">
        <v>1</v>
      </c>
      <c r="AA447" s="101">
        <v>1</v>
      </c>
      <c r="AB447" s="101">
        <v>2</v>
      </c>
      <c r="AC447" s="101">
        <v>3</v>
      </c>
      <c r="AD447" s="101">
        <v>4</v>
      </c>
      <c r="AE447" s="101">
        <v>1</v>
      </c>
      <c r="AF447" s="101"/>
      <c r="AG447" s="101"/>
      <c r="AH447" s="101"/>
      <c r="AI447" s="109">
        <v>1</v>
      </c>
      <c r="AJ447" s="109" t="s">
        <v>4450</v>
      </c>
      <c r="AK447" s="109" t="s">
        <v>4450</v>
      </c>
      <c r="AL447" s="109" t="s">
        <v>4450</v>
      </c>
      <c r="AM447" s="9" t="s">
        <v>4433</v>
      </c>
      <c r="AN447" s="9"/>
      <c r="AO447" s="9"/>
      <c r="AP447" s="9"/>
      <c r="AQ447" s="2">
        <v>4.000000000000001E-3</v>
      </c>
      <c r="AR447" s="110">
        <v>1</v>
      </c>
      <c r="AS447" s="110" t="s">
        <v>4450</v>
      </c>
      <c r="AT447" s="110" t="s">
        <v>4450</v>
      </c>
      <c r="AU447" s="110" t="s">
        <v>4450</v>
      </c>
      <c r="AV447" s="110">
        <v>0.25</v>
      </c>
      <c r="AW447" s="110" t="s">
        <v>4450</v>
      </c>
      <c r="AX447" s="110" t="s">
        <v>4450</v>
      </c>
      <c r="AY447" s="110" t="s">
        <v>4450</v>
      </c>
      <c r="AZ447" s="8">
        <v>4.000000000000001E-3</v>
      </c>
      <c r="BA447" s="8" t="s">
        <v>4450</v>
      </c>
      <c r="BB447" s="8" t="s">
        <v>4450</v>
      </c>
      <c r="BC447" s="8" t="s">
        <v>4450</v>
      </c>
      <c r="BD447" s="8">
        <v>4.000000000000001E-3</v>
      </c>
      <c r="BE447" s="8">
        <v>4.000000000000001E-3</v>
      </c>
      <c r="BF447" s="8">
        <v>4.000000000000001E-3</v>
      </c>
      <c r="BG447" s="8">
        <v>4.000000000000001E-3</v>
      </c>
      <c r="BJ447" s="8">
        <v>0.4</v>
      </c>
      <c r="BK447" s="8">
        <v>0.25</v>
      </c>
      <c r="BL447" s="8">
        <v>0.4</v>
      </c>
      <c r="BM447" s="8">
        <v>4.000000000000001E-3</v>
      </c>
      <c r="BN447" s="23">
        <f t="shared" si="404"/>
        <v>0.4</v>
      </c>
      <c r="BO447" s="23">
        <f t="shared" ref="BO447:BQ447" si="459">BK447*BN447</f>
        <v>0.1</v>
      </c>
      <c r="BP447" s="23">
        <f t="shared" si="459"/>
        <v>4.0000000000000008E-2</v>
      </c>
      <c r="BQ447" s="23">
        <f t="shared" si="459"/>
        <v>1.6000000000000007E-4</v>
      </c>
    </row>
    <row r="448" spans="1:69" ht="20" x14ac:dyDescent="0.35">
      <c r="A448" s="102" t="s">
        <v>23</v>
      </c>
      <c r="B448" s="86">
        <v>40</v>
      </c>
      <c r="C448" s="86" t="s">
        <v>4941</v>
      </c>
      <c r="D448" s="2" t="s">
        <v>2402</v>
      </c>
      <c r="E448" s="2" t="s">
        <v>2419</v>
      </c>
      <c r="F448" s="247"/>
      <c r="G448" s="73" t="s">
        <v>2453</v>
      </c>
      <c r="H448" s="73" t="s">
        <v>2555</v>
      </c>
      <c r="I448" s="71" t="s">
        <v>2556</v>
      </c>
      <c r="J448" s="71">
        <v>0.2</v>
      </c>
      <c r="K448" s="71">
        <v>4</v>
      </c>
      <c r="L448" s="101">
        <v>1</v>
      </c>
      <c r="M448" s="101">
        <v>1</v>
      </c>
      <c r="N448" s="120">
        <f t="shared" si="402"/>
        <v>1</v>
      </c>
      <c r="O448" s="120">
        <f t="shared" si="403"/>
        <v>0.25</v>
      </c>
      <c r="P448" s="71" t="s">
        <v>2557</v>
      </c>
      <c r="Q448" s="71" t="s">
        <v>2485</v>
      </c>
      <c r="R448" s="114">
        <v>948000000</v>
      </c>
      <c r="S448" s="71" t="s">
        <v>2500</v>
      </c>
      <c r="T448" s="71">
        <v>404500000</v>
      </c>
      <c r="U448" s="71"/>
      <c r="V448" s="71"/>
      <c r="W448" s="101">
        <v>1</v>
      </c>
      <c r="X448" s="101">
        <v>1</v>
      </c>
      <c r="Y448" s="101">
        <v>1</v>
      </c>
      <c r="Z448" s="101">
        <v>1</v>
      </c>
      <c r="AA448" s="101">
        <v>1</v>
      </c>
      <c r="AB448" s="101">
        <v>2</v>
      </c>
      <c r="AC448" s="101">
        <v>3</v>
      </c>
      <c r="AD448" s="101">
        <v>4</v>
      </c>
      <c r="AE448" s="101">
        <v>1</v>
      </c>
      <c r="AF448" s="101"/>
      <c r="AG448" s="101"/>
      <c r="AH448" s="101"/>
      <c r="AI448" s="109">
        <v>1</v>
      </c>
      <c r="AJ448" s="109" t="s">
        <v>4450</v>
      </c>
      <c r="AK448" s="109" t="s">
        <v>4450</v>
      </c>
      <c r="AL448" s="109" t="s">
        <v>4450</v>
      </c>
      <c r="AM448" s="9" t="s">
        <v>4438</v>
      </c>
      <c r="AN448" s="9"/>
      <c r="AO448" s="9"/>
      <c r="AP448" s="9"/>
      <c r="AQ448" s="2">
        <v>6.0000000000000001E-3</v>
      </c>
      <c r="AR448" s="110">
        <v>1</v>
      </c>
      <c r="AS448" s="110" t="s">
        <v>4450</v>
      </c>
      <c r="AT448" s="110" t="s">
        <v>4450</v>
      </c>
      <c r="AU448" s="110" t="s">
        <v>4450</v>
      </c>
      <c r="AV448" s="110">
        <v>0.25</v>
      </c>
      <c r="AW448" s="110" t="s">
        <v>4450</v>
      </c>
      <c r="AX448" s="110" t="s">
        <v>4450</v>
      </c>
      <c r="AY448" s="110" t="s">
        <v>4450</v>
      </c>
      <c r="AZ448" s="8">
        <v>6.0000000000000001E-3</v>
      </c>
      <c r="BA448" s="8" t="s">
        <v>4450</v>
      </c>
      <c r="BB448" s="8" t="s">
        <v>4450</v>
      </c>
      <c r="BC448" s="8" t="s">
        <v>4450</v>
      </c>
      <c r="BD448" s="8">
        <v>6.0000000000000001E-3</v>
      </c>
      <c r="BE448" s="8">
        <v>6.0000000000000001E-3</v>
      </c>
      <c r="BF448" s="8">
        <v>6.0000000000000001E-3</v>
      </c>
      <c r="BG448" s="8">
        <v>6.0000000000000001E-3</v>
      </c>
      <c r="BJ448" s="8">
        <v>0.4</v>
      </c>
      <c r="BK448" s="8">
        <v>0.25</v>
      </c>
      <c r="BL448" s="8">
        <v>0.3</v>
      </c>
      <c r="BM448" s="8">
        <v>6.0000000000000001E-3</v>
      </c>
      <c r="BN448" s="23">
        <f t="shared" si="404"/>
        <v>0.4</v>
      </c>
      <c r="BO448" s="23">
        <f t="shared" ref="BO448:BQ448" si="460">BK448*BN448</f>
        <v>0.1</v>
      </c>
      <c r="BP448" s="23">
        <f t="shared" si="460"/>
        <v>0.03</v>
      </c>
      <c r="BQ448" s="23">
        <f t="shared" si="460"/>
        <v>1.7999999999999998E-4</v>
      </c>
    </row>
    <row r="449" spans="1:69" ht="20" x14ac:dyDescent="0.35">
      <c r="A449" s="102" t="s">
        <v>23</v>
      </c>
      <c r="B449" s="86">
        <v>41</v>
      </c>
      <c r="C449" s="86" t="s">
        <v>4942</v>
      </c>
      <c r="D449" s="2" t="s">
        <v>2402</v>
      </c>
      <c r="E449" s="2" t="s">
        <v>2419</v>
      </c>
      <c r="F449" s="247"/>
      <c r="G449" s="73" t="s">
        <v>2453</v>
      </c>
      <c r="H449" s="73" t="s">
        <v>2558</v>
      </c>
      <c r="I449" s="71" t="s">
        <v>2559</v>
      </c>
      <c r="J449" s="71">
        <v>0.8</v>
      </c>
      <c r="K449" s="71">
        <v>4</v>
      </c>
      <c r="L449" s="101">
        <v>1</v>
      </c>
      <c r="M449" s="101">
        <v>1</v>
      </c>
      <c r="N449" s="120">
        <f t="shared" si="402"/>
        <v>1</v>
      </c>
      <c r="O449" s="120">
        <f t="shared" si="403"/>
        <v>0.25</v>
      </c>
      <c r="P449" s="71" t="s">
        <v>2560</v>
      </c>
      <c r="Q449" s="71" t="s">
        <v>2485</v>
      </c>
      <c r="R449" s="114">
        <v>0</v>
      </c>
      <c r="S449" s="71"/>
      <c r="T449" s="71"/>
      <c r="U449" s="71"/>
      <c r="V449" s="71"/>
      <c r="W449" s="101">
        <v>1</v>
      </c>
      <c r="X449" s="101">
        <v>1</v>
      </c>
      <c r="Y449" s="101">
        <v>1</v>
      </c>
      <c r="Z449" s="101">
        <v>1</v>
      </c>
      <c r="AA449" s="101">
        <v>1</v>
      </c>
      <c r="AB449" s="101">
        <v>2</v>
      </c>
      <c r="AC449" s="101">
        <v>3</v>
      </c>
      <c r="AD449" s="101">
        <v>4</v>
      </c>
      <c r="AE449" s="101">
        <v>1</v>
      </c>
      <c r="AF449" s="101"/>
      <c r="AG449" s="101"/>
      <c r="AH449" s="101"/>
      <c r="AI449" s="109">
        <v>1</v>
      </c>
      <c r="AJ449" s="109" t="s">
        <v>4450</v>
      </c>
      <c r="AK449" s="109" t="s">
        <v>4450</v>
      </c>
      <c r="AL449" s="109" t="s">
        <v>4450</v>
      </c>
      <c r="AM449" s="9" t="s">
        <v>4434</v>
      </c>
      <c r="AN449" s="9"/>
      <c r="AO449" s="9"/>
      <c r="AP449" s="9"/>
      <c r="AQ449" s="2">
        <v>2.4E-2</v>
      </c>
      <c r="AR449" s="110">
        <v>1</v>
      </c>
      <c r="AS449" s="110" t="s">
        <v>4450</v>
      </c>
      <c r="AT449" s="110" t="s">
        <v>4450</v>
      </c>
      <c r="AU449" s="110" t="s">
        <v>4450</v>
      </c>
      <c r="AV449" s="110">
        <v>0.25</v>
      </c>
      <c r="AW449" s="110" t="s">
        <v>4450</v>
      </c>
      <c r="AX449" s="110" t="s">
        <v>4450</v>
      </c>
      <c r="AY449" s="110" t="s">
        <v>4450</v>
      </c>
      <c r="AZ449" s="8">
        <v>2.4E-2</v>
      </c>
      <c r="BA449" s="8" t="s">
        <v>4450</v>
      </c>
      <c r="BB449" s="8" t="s">
        <v>4450</v>
      </c>
      <c r="BC449" s="8" t="s">
        <v>4450</v>
      </c>
      <c r="BD449" s="8">
        <v>2.4E-2</v>
      </c>
      <c r="BE449" s="8">
        <v>2.4E-2</v>
      </c>
      <c r="BF449" s="8">
        <v>2.4E-2</v>
      </c>
      <c r="BG449" s="8">
        <v>2.4E-2</v>
      </c>
      <c r="BJ449" s="8">
        <v>0.4</v>
      </c>
      <c r="BK449" s="8">
        <v>0.25</v>
      </c>
      <c r="BL449" s="8">
        <v>0.3</v>
      </c>
      <c r="BM449" s="8">
        <v>2.4E-2</v>
      </c>
      <c r="BN449" s="23">
        <f t="shared" si="404"/>
        <v>0.4</v>
      </c>
      <c r="BO449" s="23">
        <f t="shared" ref="BO449:BQ449" si="461">BK449*BN449</f>
        <v>0.1</v>
      </c>
      <c r="BP449" s="23">
        <f t="shared" si="461"/>
        <v>0.03</v>
      </c>
      <c r="BQ449" s="23">
        <f t="shared" si="461"/>
        <v>7.1999999999999994E-4</v>
      </c>
    </row>
    <row r="450" spans="1:69" ht="20" x14ac:dyDescent="0.35">
      <c r="A450" s="102" t="s">
        <v>23</v>
      </c>
      <c r="B450" s="86">
        <v>42</v>
      </c>
      <c r="C450" s="86" t="s">
        <v>4943</v>
      </c>
      <c r="D450" s="2" t="s">
        <v>2404</v>
      </c>
      <c r="E450" s="2" t="s">
        <v>2421</v>
      </c>
      <c r="F450" s="247"/>
      <c r="G450" s="73" t="s">
        <v>2455</v>
      </c>
      <c r="H450" s="73" t="s">
        <v>2561</v>
      </c>
      <c r="I450" s="71" t="s">
        <v>2562</v>
      </c>
      <c r="J450" s="71">
        <v>0.2</v>
      </c>
      <c r="K450" s="71">
        <v>2</v>
      </c>
      <c r="L450" s="101">
        <v>1</v>
      </c>
      <c r="M450" s="101">
        <v>1</v>
      </c>
      <c r="N450" s="120">
        <f t="shared" si="402"/>
        <v>1</v>
      </c>
      <c r="O450" s="120">
        <f t="shared" si="403"/>
        <v>0.5</v>
      </c>
      <c r="P450" s="71" t="s">
        <v>2563</v>
      </c>
      <c r="Q450" s="71" t="s">
        <v>2564</v>
      </c>
      <c r="R450" s="114">
        <v>1030000000</v>
      </c>
      <c r="S450" s="71" t="s">
        <v>2500</v>
      </c>
      <c r="T450" s="71">
        <v>1030000000</v>
      </c>
      <c r="U450" s="71"/>
      <c r="V450" s="71"/>
      <c r="W450" s="101">
        <v>1</v>
      </c>
      <c r="X450" s="101">
        <v>0</v>
      </c>
      <c r="Y450" s="101">
        <v>1</v>
      </c>
      <c r="Z450" s="101">
        <v>0</v>
      </c>
      <c r="AA450" s="101">
        <v>1</v>
      </c>
      <c r="AB450" s="101">
        <v>1</v>
      </c>
      <c r="AC450" s="101">
        <v>2</v>
      </c>
      <c r="AD450" s="101">
        <v>2</v>
      </c>
      <c r="AE450" s="101">
        <v>1</v>
      </c>
      <c r="AF450" s="101"/>
      <c r="AG450" s="101"/>
      <c r="AH450" s="101"/>
      <c r="AI450" s="109">
        <v>1</v>
      </c>
      <c r="AJ450" s="109" t="s">
        <v>4450</v>
      </c>
      <c r="AK450" s="109" t="s">
        <v>4450</v>
      </c>
      <c r="AL450" s="109" t="s">
        <v>4450</v>
      </c>
      <c r="AM450" s="9" t="s">
        <v>4435</v>
      </c>
      <c r="AN450" s="9"/>
      <c r="AO450" s="9"/>
      <c r="AP450" s="9"/>
      <c r="AQ450" s="2">
        <v>2.4000000000000004E-2</v>
      </c>
      <c r="AR450" s="110">
        <v>1</v>
      </c>
      <c r="AS450" s="110" t="s">
        <v>4450</v>
      </c>
      <c r="AT450" s="110" t="s">
        <v>4450</v>
      </c>
      <c r="AU450" s="110" t="s">
        <v>4450</v>
      </c>
      <c r="AV450" s="110">
        <v>0.5</v>
      </c>
      <c r="AW450" s="110" t="s">
        <v>4450</v>
      </c>
      <c r="AX450" s="110" t="s">
        <v>4450</v>
      </c>
      <c r="AY450" s="110" t="s">
        <v>4450</v>
      </c>
      <c r="AZ450" s="8">
        <v>2.4000000000000004E-2</v>
      </c>
      <c r="BA450" s="8" t="s">
        <v>4450</v>
      </c>
      <c r="BB450" s="8" t="s">
        <v>4450</v>
      </c>
      <c r="BC450" s="8" t="s">
        <v>4450</v>
      </c>
      <c r="BD450" s="8">
        <v>2.4000000000000004E-2</v>
      </c>
      <c r="BE450" s="8" t="s">
        <v>4450</v>
      </c>
      <c r="BF450" s="8">
        <v>2.4000000000000004E-2</v>
      </c>
      <c r="BG450" s="8" t="s">
        <v>4450</v>
      </c>
      <c r="BJ450" s="8">
        <v>0.3</v>
      </c>
      <c r="BK450" s="8">
        <v>1</v>
      </c>
      <c r="BL450" s="8">
        <v>0.4</v>
      </c>
      <c r="BM450" s="8">
        <v>2.4000000000000004E-2</v>
      </c>
      <c r="BN450" s="23">
        <f t="shared" si="404"/>
        <v>0.3</v>
      </c>
      <c r="BO450" s="23">
        <f t="shared" ref="BO450:BQ450" si="462">BK450*BN450</f>
        <v>0.3</v>
      </c>
      <c r="BP450" s="23">
        <f t="shared" si="462"/>
        <v>0.12</v>
      </c>
      <c r="BQ450" s="23">
        <f t="shared" si="462"/>
        <v>2.8800000000000002E-3</v>
      </c>
    </row>
    <row r="451" spans="1:69" ht="30" x14ac:dyDescent="0.35">
      <c r="A451" s="102" t="s">
        <v>23</v>
      </c>
      <c r="B451" s="86">
        <v>43</v>
      </c>
      <c r="C451" s="86" t="s">
        <v>4944</v>
      </c>
      <c r="D451" s="2" t="s">
        <v>2404</v>
      </c>
      <c r="E451" s="2" t="s">
        <v>2421</v>
      </c>
      <c r="F451" s="247"/>
      <c r="G451" s="73" t="s">
        <v>2455</v>
      </c>
      <c r="H451" s="73" t="s">
        <v>2565</v>
      </c>
      <c r="I451" s="71" t="s">
        <v>2566</v>
      </c>
      <c r="J451" s="71">
        <v>0.4</v>
      </c>
      <c r="K451" s="71">
        <v>2</v>
      </c>
      <c r="L451" s="101">
        <v>0</v>
      </c>
      <c r="M451" s="101">
        <v>0</v>
      </c>
      <c r="N451" s="120" t="str">
        <f t="shared" si="402"/>
        <v/>
      </c>
      <c r="O451" s="120">
        <f t="shared" si="403"/>
        <v>0</v>
      </c>
      <c r="P451" s="71" t="s">
        <v>2567</v>
      </c>
      <c r="Q451" s="71" t="s">
        <v>2564</v>
      </c>
      <c r="R451" s="114">
        <v>0</v>
      </c>
      <c r="S451" s="71"/>
      <c r="T451" s="71"/>
      <c r="U451" s="71"/>
      <c r="V451" s="71"/>
      <c r="W451" s="101">
        <v>0</v>
      </c>
      <c r="X451" s="101">
        <v>1</v>
      </c>
      <c r="Y451" s="101">
        <v>0</v>
      </c>
      <c r="Z451" s="101">
        <v>1</v>
      </c>
      <c r="AA451" s="101">
        <v>0</v>
      </c>
      <c r="AB451" s="101">
        <v>1</v>
      </c>
      <c r="AC451" s="101">
        <v>1</v>
      </c>
      <c r="AD451" s="101">
        <v>2</v>
      </c>
      <c r="AE451" s="101">
        <v>0</v>
      </c>
      <c r="AF451" s="101"/>
      <c r="AG451" s="101"/>
      <c r="AH451" s="101"/>
      <c r="AI451" s="109">
        <v>0</v>
      </c>
      <c r="AJ451" s="109" t="s">
        <v>4450</v>
      </c>
      <c r="AK451" s="109" t="s">
        <v>4450</v>
      </c>
      <c r="AL451" s="109" t="s">
        <v>4450</v>
      </c>
      <c r="AM451" s="9" t="s">
        <v>4437</v>
      </c>
      <c r="AN451" s="9"/>
      <c r="AO451" s="9"/>
      <c r="AP451" s="9"/>
      <c r="AQ451" s="2" t="s">
        <v>4450</v>
      </c>
      <c r="AR451" s="110" t="s">
        <v>4450</v>
      </c>
      <c r="AS451" s="110" t="s">
        <v>4450</v>
      </c>
      <c r="AT451" s="110" t="s">
        <v>4450</v>
      </c>
      <c r="AU451" s="110" t="s">
        <v>4450</v>
      </c>
      <c r="AV451" s="110">
        <v>0</v>
      </c>
      <c r="AW451" s="110" t="s">
        <v>4450</v>
      </c>
      <c r="AX451" s="110" t="s">
        <v>4450</v>
      </c>
      <c r="AY451" s="110" t="s">
        <v>4450</v>
      </c>
      <c r="AZ451" s="8" t="s">
        <v>4450</v>
      </c>
      <c r="BA451" s="8" t="s">
        <v>4450</v>
      </c>
      <c r="BB451" s="8" t="s">
        <v>4450</v>
      </c>
      <c r="BC451" s="8" t="s">
        <v>4450</v>
      </c>
      <c r="BD451" s="8" t="s">
        <v>4450</v>
      </c>
      <c r="BE451" s="8">
        <v>4.8000000000000008E-2</v>
      </c>
      <c r="BF451" s="8" t="s">
        <v>4450</v>
      </c>
      <c r="BG451" s="8">
        <v>4.8000000000000008E-2</v>
      </c>
      <c r="BJ451" s="8">
        <v>0.3</v>
      </c>
      <c r="BK451" s="8">
        <v>1</v>
      </c>
      <c r="BL451" s="8">
        <v>0.4</v>
      </c>
      <c r="BM451" s="8">
        <v>4.8000000000000008E-2</v>
      </c>
      <c r="BN451" s="23">
        <f t="shared" si="404"/>
        <v>0.3</v>
      </c>
      <c r="BO451" s="23">
        <f t="shared" ref="BO451:BQ451" si="463">BK451*BN451</f>
        <v>0.3</v>
      </c>
      <c r="BP451" s="23">
        <f t="shared" si="463"/>
        <v>0.12</v>
      </c>
      <c r="BQ451" s="23">
        <f t="shared" si="463"/>
        <v>5.7600000000000004E-3</v>
      </c>
    </row>
    <row r="452" spans="1:69" ht="20" x14ac:dyDescent="0.35">
      <c r="A452" s="102" t="s">
        <v>23</v>
      </c>
      <c r="B452" s="86">
        <v>44</v>
      </c>
      <c r="C452" s="86" t="s">
        <v>4945</v>
      </c>
      <c r="D452" s="2" t="s">
        <v>2404</v>
      </c>
      <c r="E452" s="2" t="s">
        <v>2421</v>
      </c>
      <c r="F452" s="247"/>
      <c r="G452" s="73" t="s">
        <v>2455</v>
      </c>
      <c r="H452" s="73" t="s">
        <v>2568</v>
      </c>
      <c r="I452" s="71" t="s">
        <v>2569</v>
      </c>
      <c r="J452" s="71">
        <v>0.4</v>
      </c>
      <c r="K452" s="71">
        <v>2</v>
      </c>
      <c r="L452" s="101">
        <v>0</v>
      </c>
      <c r="M452" s="101">
        <v>0</v>
      </c>
      <c r="N452" s="120" t="str">
        <f t="shared" si="402"/>
        <v/>
      </c>
      <c r="O452" s="120">
        <f t="shared" si="403"/>
        <v>0</v>
      </c>
      <c r="P452" s="71" t="s">
        <v>4412</v>
      </c>
      <c r="Q452" s="71" t="s">
        <v>2564</v>
      </c>
      <c r="R452" s="114">
        <v>0</v>
      </c>
      <c r="S452" s="71"/>
      <c r="T452" s="71"/>
      <c r="U452" s="71"/>
      <c r="V452" s="71"/>
      <c r="W452" s="101">
        <v>0</v>
      </c>
      <c r="X452" s="101">
        <v>1</v>
      </c>
      <c r="Y452" s="101">
        <v>0</v>
      </c>
      <c r="Z452" s="101">
        <v>1</v>
      </c>
      <c r="AA452" s="101">
        <v>0</v>
      </c>
      <c r="AB452" s="101">
        <v>1</v>
      </c>
      <c r="AC452" s="101">
        <v>1</v>
      </c>
      <c r="AD452" s="101">
        <v>2</v>
      </c>
      <c r="AE452" s="101">
        <v>0</v>
      </c>
      <c r="AF452" s="101"/>
      <c r="AG452" s="101"/>
      <c r="AH452" s="101"/>
      <c r="AI452" s="109">
        <v>0</v>
      </c>
      <c r="AJ452" s="109" t="s">
        <v>4450</v>
      </c>
      <c r="AK452" s="109" t="s">
        <v>4450</v>
      </c>
      <c r="AL452" s="109" t="s">
        <v>4450</v>
      </c>
      <c r="AM452" s="9" t="s">
        <v>4437</v>
      </c>
      <c r="AN452" s="9"/>
      <c r="AO452" s="9"/>
      <c r="AP452" s="9"/>
      <c r="AQ452" s="2" t="s">
        <v>4450</v>
      </c>
      <c r="AR452" s="110" t="s">
        <v>4450</v>
      </c>
      <c r="AS452" s="110" t="s">
        <v>4450</v>
      </c>
      <c r="AT452" s="110" t="s">
        <v>4450</v>
      </c>
      <c r="AU452" s="110" t="s">
        <v>4450</v>
      </c>
      <c r="AV452" s="110">
        <v>0</v>
      </c>
      <c r="AW452" s="110" t="s">
        <v>4450</v>
      </c>
      <c r="AX452" s="110" t="s">
        <v>4450</v>
      </c>
      <c r="AY452" s="110" t="s">
        <v>4450</v>
      </c>
      <c r="AZ452" s="8" t="s">
        <v>4450</v>
      </c>
      <c r="BA452" s="8" t="s">
        <v>4450</v>
      </c>
      <c r="BB452" s="8" t="s">
        <v>4450</v>
      </c>
      <c r="BC452" s="8" t="s">
        <v>4450</v>
      </c>
      <c r="BD452" s="8" t="s">
        <v>4450</v>
      </c>
      <c r="BE452" s="8">
        <v>4.8000000000000008E-2</v>
      </c>
      <c r="BF452" s="8" t="s">
        <v>4450</v>
      </c>
      <c r="BG452" s="8">
        <v>4.8000000000000008E-2</v>
      </c>
      <c r="BJ452" s="8">
        <v>0.3</v>
      </c>
      <c r="BK452" s="8">
        <v>1</v>
      </c>
      <c r="BL452" s="8">
        <v>0.4</v>
      </c>
      <c r="BM452" s="8">
        <v>4.8000000000000008E-2</v>
      </c>
      <c r="BN452" s="23">
        <f t="shared" si="404"/>
        <v>0.3</v>
      </c>
      <c r="BO452" s="23">
        <f t="shared" ref="BO452:BQ452" si="464">BK452*BN452</f>
        <v>0.3</v>
      </c>
      <c r="BP452" s="23">
        <f t="shared" si="464"/>
        <v>0.12</v>
      </c>
      <c r="BQ452" s="23">
        <f t="shared" si="464"/>
        <v>5.7600000000000004E-3</v>
      </c>
    </row>
    <row r="453" spans="1:69" ht="30" x14ac:dyDescent="0.35">
      <c r="A453" s="102" t="s">
        <v>23</v>
      </c>
      <c r="B453" s="86">
        <v>45</v>
      </c>
      <c r="C453" s="86" t="s">
        <v>4946</v>
      </c>
      <c r="D453" s="2" t="s">
        <v>2404</v>
      </c>
      <c r="E453" s="2" t="s">
        <v>2421</v>
      </c>
      <c r="F453" s="247"/>
      <c r="G453" s="73" t="s">
        <v>2457</v>
      </c>
      <c r="H453" s="73" t="s">
        <v>2570</v>
      </c>
      <c r="I453" s="71" t="s">
        <v>2571</v>
      </c>
      <c r="J453" s="71">
        <v>0.8</v>
      </c>
      <c r="K453" s="71">
        <v>2</v>
      </c>
      <c r="L453" s="101">
        <v>0</v>
      </c>
      <c r="M453" s="101">
        <v>0</v>
      </c>
      <c r="N453" s="120" t="str">
        <f t="shared" si="402"/>
        <v/>
      </c>
      <c r="O453" s="120">
        <f t="shared" si="403"/>
        <v>0</v>
      </c>
      <c r="P453" s="71" t="s">
        <v>2572</v>
      </c>
      <c r="Q453" s="71" t="s">
        <v>2564</v>
      </c>
      <c r="R453" s="114">
        <v>0</v>
      </c>
      <c r="S453" s="71"/>
      <c r="T453" s="71"/>
      <c r="U453" s="71"/>
      <c r="V453" s="71"/>
      <c r="W453" s="101">
        <v>0</v>
      </c>
      <c r="X453" s="101">
        <v>1</v>
      </c>
      <c r="Y453" s="101">
        <v>0</v>
      </c>
      <c r="Z453" s="101">
        <v>1</v>
      </c>
      <c r="AA453" s="101">
        <v>0</v>
      </c>
      <c r="AB453" s="101">
        <v>1</v>
      </c>
      <c r="AC453" s="101">
        <v>1</v>
      </c>
      <c r="AD453" s="101">
        <v>2</v>
      </c>
      <c r="AE453" s="101">
        <v>0</v>
      </c>
      <c r="AF453" s="101"/>
      <c r="AG453" s="101"/>
      <c r="AH453" s="101"/>
      <c r="AI453" s="109">
        <v>0</v>
      </c>
      <c r="AJ453" s="109" t="s">
        <v>4450</v>
      </c>
      <c r="AK453" s="109" t="s">
        <v>4450</v>
      </c>
      <c r="AL453" s="109" t="s">
        <v>4450</v>
      </c>
      <c r="AM453" s="9" t="s">
        <v>4437</v>
      </c>
      <c r="AN453" s="9"/>
      <c r="AO453" s="9"/>
      <c r="AP453" s="9"/>
      <c r="AQ453" s="2" t="s">
        <v>4450</v>
      </c>
      <c r="AR453" s="110" t="s">
        <v>4450</v>
      </c>
      <c r="AS453" s="110" t="s">
        <v>4450</v>
      </c>
      <c r="AT453" s="110" t="s">
        <v>4450</v>
      </c>
      <c r="AU453" s="110" t="s">
        <v>4450</v>
      </c>
      <c r="AV453" s="110">
        <v>0</v>
      </c>
      <c r="AW453" s="110" t="s">
        <v>4450</v>
      </c>
      <c r="AX453" s="110" t="s">
        <v>4450</v>
      </c>
      <c r="AY453" s="110" t="s">
        <v>4450</v>
      </c>
      <c r="AZ453" s="8" t="s">
        <v>4450</v>
      </c>
      <c r="BA453" s="8" t="s">
        <v>4450</v>
      </c>
      <c r="BB453" s="8" t="s">
        <v>4450</v>
      </c>
      <c r="BC453" s="8" t="s">
        <v>4450</v>
      </c>
      <c r="BD453" s="8" t="s">
        <v>4450</v>
      </c>
      <c r="BE453" s="8">
        <v>4.8000000000000008E-2</v>
      </c>
      <c r="BF453" s="8" t="s">
        <v>4450</v>
      </c>
      <c r="BG453" s="8">
        <v>4.8000000000000008E-2</v>
      </c>
      <c r="BJ453" s="8">
        <v>0.3</v>
      </c>
      <c r="BK453" s="8">
        <v>1</v>
      </c>
      <c r="BL453" s="8">
        <v>0.2</v>
      </c>
      <c r="BM453" s="8">
        <v>4.8000000000000008E-2</v>
      </c>
      <c r="BN453" s="23">
        <f t="shared" si="404"/>
        <v>0.3</v>
      </c>
      <c r="BO453" s="23">
        <f t="shared" ref="BO453:BQ453" si="465">BK453*BN453</f>
        <v>0.3</v>
      </c>
      <c r="BP453" s="23">
        <f t="shared" si="465"/>
        <v>0.06</v>
      </c>
      <c r="BQ453" s="23">
        <f t="shared" si="465"/>
        <v>2.8800000000000002E-3</v>
      </c>
    </row>
    <row r="454" spans="1:69" ht="20" x14ac:dyDescent="0.35">
      <c r="A454" s="102" t="s">
        <v>23</v>
      </c>
      <c r="B454" s="86">
        <v>46</v>
      </c>
      <c r="C454" s="86" t="s">
        <v>4947</v>
      </c>
      <c r="D454" s="2" t="s">
        <v>2404</v>
      </c>
      <c r="E454" s="2" t="s">
        <v>2421</v>
      </c>
      <c r="F454" s="247"/>
      <c r="G454" s="73" t="s">
        <v>2457</v>
      </c>
      <c r="H454" s="73" t="s">
        <v>2573</v>
      </c>
      <c r="I454" s="71" t="s">
        <v>4413</v>
      </c>
      <c r="J454" s="71">
        <v>0.2</v>
      </c>
      <c r="K454" s="71">
        <v>1</v>
      </c>
      <c r="L454" s="101">
        <v>0</v>
      </c>
      <c r="M454" s="101">
        <v>0</v>
      </c>
      <c r="N454" s="120" t="str">
        <f t="shared" si="402"/>
        <v/>
      </c>
      <c r="O454" s="120">
        <f t="shared" si="403"/>
        <v>0</v>
      </c>
      <c r="P454" s="71" t="s">
        <v>4414</v>
      </c>
      <c r="Q454" s="71" t="s">
        <v>2564</v>
      </c>
      <c r="R454" s="114">
        <v>0</v>
      </c>
      <c r="S454" s="71"/>
      <c r="T454" s="71"/>
      <c r="U454" s="71"/>
      <c r="V454" s="71"/>
      <c r="W454" s="101">
        <v>0</v>
      </c>
      <c r="X454" s="101">
        <v>0</v>
      </c>
      <c r="Y454" s="101">
        <v>0</v>
      </c>
      <c r="Z454" s="101">
        <v>1</v>
      </c>
      <c r="AA454" s="101">
        <v>0</v>
      </c>
      <c r="AB454" s="101">
        <v>0</v>
      </c>
      <c r="AC454" s="101">
        <v>0</v>
      </c>
      <c r="AD454" s="101">
        <v>1</v>
      </c>
      <c r="AE454" s="101">
        <v>0</v>
      </c>
      <c r="AF454" s="101"/>
      <c r="AG454" s="101"/>
      <c r="AH454" s="101"/>
      <c r="AI454" s="109">
        <v>0</v>
      </c>
      <c r="AJ454" s="109" t="s">
        <v>4450</v>
      </c>
      <c r="AK454" s="109" t="s">
        <v>4450</v>
      </c>
      <c r="AL454" s="109" t="s">
        <v>4450</v>
      </c>
      <c r="AM454" s="9" t="s">
        <v>4437</v>
      </c>
      <c r="AN454" s="9"/>
      <c r="AO454" s="9"/>
      <c r="AP454" s="9"/>
      <c r="AQ454" s="2" t="s">
        <v>4450</v>
      </c>
      <c r="AR454" s="110" t="s">
        <v>4450</v>
      </c>
      <c r="AS454" s="110" t="s">
        <v>4450</v>
      </c>
      <c r="AT454" s="110" t="s">
        <v>4450</v>
      </c>
      <c r="AU454" s="110" t="s">
        <v>4450</v>
      </c>
      <c r="AV454" s="110">
        <v>0</v>
      </c>
      <c r="AW454" s="110" t="s">
        <v>4450</v>
      </c>
      <c r="AX454" s="110" t="s">
        <v>4450</v>
      </c>
      <c r="AY454" s="110" t="s">
        <v>4450</v>
      </c>
      <c r="AZ454" s="8" t="s">
        <v>4450</v>
      </c>
      <c r="BA454" s="8" t="s">
        <v>4450</v>
      </c>
      <c r="BB454" s="8" t="s">
        <v>4450</v>
      </c>
      <c r="BC454" s="8" t="s">
        <v>4450</v>
      </c>
      <c r="BD454" s="8" t="s">
        <v>4450</v>
      </c>
      <c r="BE454" s="8" t="s">
        <v>4450</v>
      </c>
      <c r="BF454" s="8" t="s">
        <v>4450</v>
      </c>
      <c r="BG454" s="8">
        <v>1.2000000000000002E-2</v>
      </c>
      <c r="BJ454" s="8">
        <v>0.3</v>
      </c>
      <c r="BK454" s="8">
        <v>1</v>
      </c>
      <c r="BL454" s="8">
        <v>0.2</v>
      </c>
      <c r="BM454" s="8">
        <v>1.2000000000000002E-2</v>
      </c>
      <c r="BN454" s="23">
        <f t="shared" si="404"/>
        <v>0.3</v>
      </c>
      <c r="BO454" s="23">
        <f t="shared" ref="BO454:BQ454" si="466">BK454*BN454</f>
        <v>0.3</v>
      </c>
      <c r="BP454" s="23">
        <f t="shared" si="466"/>
        <v>0.06</v>
      </c>
      <c r="BQ454" s="23">
        <f t="shared" si="466"/>
        <v>7.2000000000000005E-4</v>
      </c>
    </row>
    <row r="455" spans="1:69" ht="20" x14ac:dyDescent="0.35">
      <c r="A455" s="102" t="s">
        <v>23</v>
      </c>
      <c r="B455" s="86">
        <v>47</v>
      </c>
      <c r="C455" s="86" t="s">
        <v>4948</v>
      </c>
      <c r="D455" s="2" t="s">
        <v>2404</v>
      </c>
      <c r="E455" s="2" t="s">
        <v>2421</v>
      </c>
      <c r="F455" s="247"/>
      <c r="G455" s="73" t="s">
        <v>2460</v>
      </c>
      <c r="H455" s="73" t="s">
        <v>2574</v>
      </c>
      <c r="I455" s="71" t="s">
        <v>2575</v>
      </c>
      <c r="J455" s="71">
        <v>0.8</v>
      </c>
      <c r="K455" s="71">
        <v>2</v>
      </c>
      <c r="L455" s="101">
        <v>0</v>
      </c>
      <c r="M455" s="101">
        <v>0</v>
      </c>
      <c r="N455" s="120" t="str">
        <f t="shared" si="402"/>
        <v/>
      </c>
      <c r="O455" s="120">
        <f t="shared" si="403"/>
        <v>0</v>
      </c>
      <c r="P455" s="71" t="s">
        <v>2576</v>
      </c>
      <c r="Q455" s="71" t="s">
        <v>2541</v>
      </c>
      <c r="R455" s="114">
        <v>0</v>
      </c>
      <c r="S455" s="71"/>
      <c r="T455" s="71"/>
      <c r="U455" s="71"/>
      <c r="V455" s="71"/>
      <c r="W455" s="101">
        <v>0</v>
      </c>
      <c r="X455" s="101">
        <v>1</v>
      </c>
      <c r="Y455" s="101">
        <v>0</v>
      </c>
      <c r="Z455" s="101">
        <v>1</v>
      </c>
      <c r="AA455" s="101">
        <v>0</v>
      </c>
      <c r="AB455" s="101">
        <v>1</v>
      </c>
      <c r="AC455" s="101">
        <v>1</v>
      </c>
      <c r="AD455" s="101">
        <v>2</v>
      </c>
      <c r="AE455" s="101">
        <v>0</v>
      </c>
      <c r="AF455" s="101"/>
      <c r="AG455" s="101"/>
      <c r="AH455" s="101"/>
      <c r="AI455" s="109">
        <v>0</v>
      </c>
      <c r="AJ455" s="109" t="s">
        <v>4450</v>
      </c>
      <c r="AK455" s="109" t="s">
        <v>4450</v>
      </c>
      <c r="AL455" s="109" t="s">
        <v>4450</v>
      </c>
      <c r="AM455" s="9" t="s">
        <v>4437</v>
      </c>
      <c r="AN455" s="9"/>
      <c r="AO455" s="9"/>
      <c r="AP455" s="9"/>
      <c r="AQ455" s="2" t="s">
        <v>4450</v>
      </c>
      <c r="AR455" s="110" t="s">
        <v>4450</v>
      </c>
      <c r="AS455" s="110" t="s">
        <v>4450</v>
      </c>
      <c r="AT455" s="110" t="s">
        <v>4450</v>
      </c>
      <c r="AU455" s="110" t="s">
        <v>4450</v>
      </c>
      <c r="AV455" s="110">
        <v>0</v>
      </c>
      <c r="AW455" s="110" t="s">
        <v>4450</v>
      </c>
      <c r="AX455" s="110" t="s">
        <v>4450</v>
      </c>
      <c r="AY455" s="110" t="s">
        <v>4450</v>
      </c>
      <c r="AZ455" s="8" t="s">
        <v>4450</v>
      </c>
      <c r="BA455" s="8" t="s">
        <v>4450</v>
      </c>
      <c r="BB455" s="8" t="s">
        <v>4450</v>
      </c>
      <c r="BC455" s="8" t="s">
        <v>4450</v>
      </c>
      <c r="BD455" s="8" t="s">
        <v>4450</v>
      </c>
      <c r="BE455" s="8">
        <v>9.6000000000000016E-2</v>
      </c>
      <c r="BF455" s="8" t="s">
        <v>4450</v>
      </c>
      <c r="BG455" s="8">
        <v>9.6000000000000016E-2</v>
      </c>
      <c r="BJ455" s="8">
        <v>0.3</v>
      </c>
      <c r="BK455" s="8">
        <v>1</v>
      </c>
      <c r="BL455" s="8">
        <v>0.4</v>
      </c>
      <c r="BM455" s="8">
        <v>9.6000000000000016E-2</v>
      </c>
      <c r="BN455" s="23">
        <f t="shared" si="404"/>
        <v>0.3</v>
      </c>
      <c r="BO455" s="23">
        <f t="shared" ref="BO455:BQ455" si="467">BK455*BN455</f>
        <v>0.3</v>
      </c>
      <c r="BP455" s="23">
        <f t="shared" si="467"/>
        <v>0.12</v>
      </c>
      <c r="BQ455" s="23">
        <f t="shared" si="467"/>
        <v>1.1520000000000001E-2</v>
      </c>
    </row>
    <row r="456" spans="1:69" ht="20" x14ac:dyDescent="0.35">
      <c r="A456" s="102" t="s">
        <v>23</v>
      </c>
      <c r="B456" s="86">
        <v>48</v>
      </c>
      <c r="C456" s="86" t="s">
        <v>4949</v>
      </c>
      <c r="D456" s="2" t="s">
        <v>2404</v>
      </c>
      <c r="E456" s="2" t="s">
        <v>2421</v>
      </c>
      <c r="F456" s="247"/>
      <c r="G456" s="73" t="s">
        <v>2460</v>
      </c>
      <c r="H456" s="73" t="s">
        <v>2577</v>
      </c>
      <c r="I456" s="71" t="s">
        <v>4415</v>
      </c>
      <c r="J456" s="71">
        <v>0.2</v>
      </c>
      <c r="K456" s="71">
        <v>1</v>
      </c>
      <c r="L456" s="101">
        <v>0</v>
      </c>
      <c r="M456" s="101">
        <v>0</v>
      </c>
      <c r="N456" s="120" t="str">
        <f t="shared" si="402"/>
        <v/>
      </c>
      <c r="O456" s="120">
        <f t="shared" si="403"/>
        <v>0</v>
      </c>
      <c r="P456" s="71" t="s">
        <v>4416</v>
      </c>
      <c r="Q456" s="71" t="s">
        <v>2541</v>
      </c>
      <c r="R456" s="114">
        <v>0</v>
      </c>
      <c r="S456" s="71"/>
      <c r="T456" s="71"/>
      <c r="U456" s="71"/>
      <c r="V456" s="71"/>
      <c r="W456" s="101">
        <v>0</v>
      </c>
      <c r="X456" s="101">
        <v>0</v>
      </c>
      <c r="Y456" s="101">
        <v>0</v>
      </c>
      <c r="Z456" s="101">
        <v>1</v>
      </c>
      <c r="AA456" s="101">
        <v>0</v>
      </c>
      <c r="AB456" s="101">
        <v>0</v>
      </c>
      <c r="AC456" s="101">
        <v>0</v>
      </c>
      <c r="AD456" s="101">
        <v>1</v>
      </c>
      <c r="AE456" s="101">
        <v>0</v>
      </c>
      <c r="AF456" s="101"/>
      <c r="AG456" s="101"/>
      <c r="AH456" s="101"/>
      <c r="AI456" s="109">
        <v>0</v>
      </c>
      <c r="AJ456" s="109" t="s">
        <v>4450</v>
      </c>
      <c r="AK456" s="109" t="s">
        <v>4450</v>
      </c>
      <c r="AL456" s="109" t="s">
        <v>4450</v>
      </c>
      <c r="AM456" s="9" t="s">
        <v>4437</v>
      </c>
      <c r="AN456" s="9"/>
      <c r="AO456" s="9"/>
      <c r="AP456" s="9"/>
      <c r="AQ456" s="2" t="s">
        <v>4450</v>
      </c>
      <c r="AR456" s="110" t="s">
        <v>4450</v>
      </c>
      <c r="AS456" s="110" t="s">
        <v>4450</v>
      </c>
      <c r="AT456" s="110" t="s">
        <v>4450</v>
      </c>
      <c r="AU456" s="110" t="s">
        <v>4450</v>
      </c>
      <c r="AV456" s="110">
        <v>0</v>
      </c>
      <c r="AW456" s="110" t="s">
        <v>4450</v>
      </c>
      <c r="AX456" s="110" t="s">
        <v>4450</v>
      </c>
      <c r="AY456" s="110" t="s">
        <v>4450</v>
      </c>
      <c r="AZ456" s="8" t="s">
        <v>4450</v>
      </c>
      <c r="BA456" s="8" t="s">
        <v>4450</v>
      </c>
      <c r="BB456" s="8" t="s">
        <v>4450</v>
      </c>
      <c r="BC456" s="8" t="s">
        <v>4450</v>
      </c>
      <c r="BD456" s="8" t="s">
        <v>4450</v>
      </c>
      <c r="BE456" s="8" t="s">
        <v>4450</v>
      </c>
      <c r="BF456" s="8" t="s">
        <v>4450</v>
      </c>
      <c r="BG456" s="8">
        <v>2.4000000000000004E-2</v>
      </c>
      <c r="BJ456" s="8">
        <v>0.3</v>
      </c>
      <c r="BK456" s="8">
        <v>1</v>
      </c>
      <c r="BL456" s="8">
        <v>0.4</v>
      </c>
      <c r="BM456" s="8">
        <v>2.4000000000000004E-2</v>
      </c>
      <c r="BN456" s="23">
        <f t="shared" si="404"/>
        <v>0.3</v>
      </c>
      <c r="BO456" s="23">
        <f t="shared" ref="BO456:BQ456" si="468">BK456*BN456</f>
        <v>0.3</v>
      </c>
      <c r="BP456" s="23">
        <f t="shared" si="468"/>
        <v>0.12</v>
      </c>
      <c r="BQ456" s="23">
        <f t="shared" si="468"/>
        <v>2.8800000000000002E-3</v>
      </c>
    </row>
    <row r="457" spans="1:69" ht="20" x14ac:dyDescent="0.35">
      <c r="A457" s="102" t="s">
        <v>23</v>
      </c>
      <c r="B457" s="86">
        <v>49</v>
      </c>
      <c r="C457" s="86" t="s">
        <v>4950</v>
      </c>
      <c r="D457" s="2" t="s">
        <v>2406</v>
      </c>
      <c r="E457" s="2" t="s">
        <v>2423</v>
      </c>
      <c r="F457" s="247"/>
      <c r="G457" s="73" t="s">
        <v>2462</v>
      </c>
      <c r="H457" s="73" t="s">
        <v>2578</v>
      </c>
      <c r="I457" s="71" t="s">
        <v>4417</v>
      </c>
      <c r="J457" s="71">
        <v>0.5</v>
      </c>
      <c r="K457" s="71">
        <v>1</v>
      </c>
      <c r="L457" s="101">
        <v>0</v>
      </c>
      <c r="M457" s="101">
        <v>0</v>
      </c>
      <c r="N457" s="120" t="str">
        <f t="shared" ref="N457:N520" si="469">IF(L457=0,"",IF(M457/L457&gt;1,1,M457/L457))</f>
        <v/>
      </c>
      <c r="O457" s="120">
        <f t="shared" ref="O457:O520" si="470">M457/K457</f>
        <v>0</v>
      </c>
      <c r="P457" s="71" t="s">
        <v>4418</v>
      </c>
      <c r="Q457" s="71" t="s">
        <v>2579</v>
      </c>
      <c r="R457" s="114">
        <v>0</v>
      </c>
      <c r="S457" s="71"/>
      <c r="T457" s="71"/>
      <c r="U457" s="71"/>
      <c r="V457" s="71"/>
      <c r="W457" s="101">
        <v>0</v>
      </c>
      <c r="X457" s="101">
        <v>0</v>
      </c>
      <c r="Y457" s="101">
        <v>0</v>
      </c>
      <c r="Z457" s="101">
        <v>1</v>
      </c>
      <c r="AA457" s="101">
        <v>0</v>
      </c>
      <c r="AB457" s="101">
        <v>0</v>
      </c>
      <c r="AC457" s="101">
        <v>0</v>
      </c>
      <c r="AD457" s="101">
        <v>1</v>
      </c>
      <c r="AE457" s="101">
        <v>0</v>
      </c>
      <c r="AF457" s="101"/>
      <c r="AG457" s="101"/>
      <c r="AH457" s="101"/>
      <c r="AI457" s="109">
        <v>0</v>
      </c>
      <c r="AJ457" s="109" t="s">
        <v>4450</v>
      </c>
      <c r="AK457" s="109" t="s">
        <v>4450</v>
      </c>
      <c r="AL457" s="109" t="s">
        <v>4450</v>
      </c>
      <c r="AM457" s="9" t="s">
        <v>4437</v>
      </c>
      <c r="AN457" s="9"/>
      <c r="AO457" s="9"/>
      <c r="AP457" s="9"/>
      <c r="AQ457" s="2" t="s">
        <v>4450</v>
      </c>
      <c r="AR457" s="110" t="s">
        <v>4450</v>
      </c>
      <c r="AS457" s="110" t="s">
        <v>4450</v>
      </c>
      <c r="AT457" s="110" t="s">
        <v>4450</v>
      </c>
      <c r="AU457" s="110" t="s">
        <v>4450</v>
      </c>
      <c r="AV457" s="110">
        <v>0</v>
      </c>
      <c r="AW457" s="110" t="s">
        <v>4450</v>
      </c>
      <c r="AX457" s="110" t="s">
        <v>4450</v>
      </c>
      <c r="AY457" s="110" t="s">
        <v>4450</v>
      </c>
      <c r="AZ457" s="8" t="s">
        <v>4450</v>
      </c>
      <c r="BA457" s="8" t="s">
        <v>4450</v>
      </c>
      <c r="BB457" s="8" t="s">
        <v>4450</v>
      </c>
      <c r="BC457" s="8" t="s">
        <v>4450</v>
      </c>
      <c r="BD457" s="8" t="s">
        <v>4450</v>
      </c>
      <c r="BE457" s="8" t="s">
        <v>4450</v>
      </c>
      <c r="BF457" s="8" t="s">
        <v>4450</v>
      </c>
      <c r="BG457" s="8">
        <v>2.0000000000000004E-2</v>
      </c>
      <c r="BJ457" s="8">
        <v>0.2</v>
      </c>
      <c r="BK457" s="8">
        <v>1</v>
      </c>
      <c r="BL457" s="8">
        <v>0.2</v>
      </c>
      <c r="BM457" s="8">
        <v>2.0000000000000004E-2</v>
      </c>
      <c r="BN457" s="23">
        <f t="shared" ref="BN457:BN520" si="471">BJ457</f>
        <v>0.2</v>
      </c>
      <c r="BO457" s="23">
        <f t="shared" ref="BO457:BQ457" si="472">BK457*BN457</f>
        <v>0.2</v>
      </c>
      <c r="BP457" s="23">
        <f t="shared" si="472"/>
        <v>4.0000000000000008E-2</v>
      </c>
      <c r="BQ457" s="23">
        <f t="shared" si="472"/>
        <v>8.0000000000000036E-4</v>
      </c>
    </row>
    <row r="458" spans="1:69" ht="20" x14ac:dyDescent="0.35">
      <c r="A458" s="102" t="s">
        <v>23</v>
      </c>
      <c r="B458" s="86">
        <v>50</v>
      </c>
      <c r="C458" s="86" t="s">
        <v>4951</v>
      </c>
      <c r="D458" s="2" t="s">
        <v>2406</v>
      </c>
      <c r="E458" s="2" t="s">
        <v>2423</v>
      </c>
      <c r="F458" s="247"/>
      <c r="G458" s="73" t="s">
        <v>2462</v>
      </c>
      <c r="H458" s="73" t="s">
        <v>2580</v>
      </c>
      <c r="I458" s="71" t="s">
        <v>2581</v>
      </c>
      <c r="J458" s="71">
        <v>0.5</v>
      </c>
      <c r="K458" s="71">
        <v>1</v>
      </c>
      <c r="L458" s="101">
        <v>0</v>
      </c>
      <c r="M458" s="101">
        <v>0</v>
      </c>
      <c r="N458" s="120" t="str">
        <f t="shared" si="469"/>
        <v/>
      </c>
      <c r="O458" s="120">
        <f t="shared" si="470"/>
        <v>0</v>
      </c>
      <c r="P458" s="71" t="s">
        <v>2582</v>
      </c>
      <c r="Q458" s="71" t="s">
        <v>2579</v>
      </c>
      <c r="R458" s="114">
        <v>0</v>
      </c>
      <c r="S458" s="71"/>
      <c r="T458" s="71"/>
      <c r="U458" s="71"/>
      <c r="V458" s="71"/>
      <c r="W458" s="101">
        <v>0</v>
      </c>
      <c r="X458" s="101">
        <v>0</v>
      </c>
      <c r="Y458" s="101">
        <v>0</v>
      </c>
      <c r="Z458" s="101">
        <v>1</v>
      </c>
      <c r="AA458" s="101">
        <v>0</v>
      </c>
      <c r="AB458" s="101">
        <v>0</v>
      </c>
      <c r="AC458" s="101">
        <v>0</v>
      </c>
      <c r="AD458" s="101">
        <v>1</v>
      </c>
      <c r="AE458" s="101">
        <v>0</v>
      </c>
      <c r="AF458" s="101"/>
      <c r="AG458" s="101"/>
      <c r="AH458" s="101"/>
      <c r="AI458" s="109">
        <v>0</v>
      </c>
      <c r="AJ458" s="109" t="s">
        <v>4450</v>
      </c>
      <c r="AK458" s="109" t="s">
        <v>4450</v>
      </c>
      <c r="AL458" s="109" t="s">
        <v>4450</v>
      </c>
      <c r="AM458" s="9" t="s">
        <v>4437</v>
      </c>
      <c r="AN458" s="9"/>
      <c r="AO458" s="9"/>
      <c r="AP458" s="9"/>
      <c r="AQ458" s="2" t="s">
        <v>4450</v>
      </c>
      <c r="AR458" s="110" t="s">
        <v>4450</v>
      </c>
      <c r="AS458" s="110" t="s">
        <v>4450</v>
      </c>
      <c r="AT458" s="110" t="s">
        <v>4450</v>
      </c>
      <c r="AU458" s="110" t="s">
        <v>4450</v>
      </c>
      <c r="AV458" s="110">
        <v>0</v>
      </c>
      <c r="AW458" s="110" t="s">
        <v>4450</v>
      </c>
      <c r="AX458" s="110" t="s">
        <v>4450</v>
      </c>
      <c r="AY458" s="110" t="s">
        <v>4450</v>
      </c>
      <c r="AZ458" s="8" t="s">
        <v>4450</v>
      </c>
      <c r="BA458" s="8" t="s">
        <v>4450</v>
      </c>
      <c r="BB458" s="8" t="s">
        <v>4450</v>
      </c>
      <c r="BC458" s="8" t="s">
        <v>4450</v>
      </c>
      <c r="BD458" s="8" t="s">
        <v>4450</v>
      </c>
      <c r="BE458" s="8" t="s">
        <v>4450</v>
      </c>
      <c r="BF458" s="8" t="s">
        <v>4450</v>
      </c>
      <c r="BG458" s="8">
        <v>2.0000000000000004E-2</v>
      </c>
      <c r="BJ458" s="8">
        <v>0.2</v>
      </c>
      <c r="BK458" s="8">
        <v>1</v>
      </c>
      <c r="BL458" s="8">
        <v>0.2</v>
      </c>
      <c r="BM458" s="8">
        <v>2.0000000000000004E-2</v>
      </c>
      <c r="BN458" s="23">
        <f t="shared" si="471"/>
        <v>0.2</v>
      </c>
      <c r="BO458" s="23">
        <f t="shared" ref="BO458:BQ458" si="473">BK458*BN458</f>
        <v>0.2</v>
      </c>
      <c r="BP458" s="23">
        <f t="shared" si="473"/>
        <v>4.0000000000000008E-2</v>
      </c>
      <c r="BQ458" s="23">
        <f t="shared" si="473"/>
        <v>8.0000000000000036E-4</v>
      </c>
    </row>
    <row r="459" spans="1:69" ht="20" x14ac:dyDescent="0.35">
      <c r="A459" s="102" t="s">
        <v>23</v>
      </c>
      <c r="B459" s="86">
        <v>51</v>
      </c>
      <c r="C459" s="86" t="s">
        <v>4952</v>
      </c>
      <c r="D459" s="2" t="s">
        <v>2406</v>
      </c>
      <c r="E459" s="2" t="s">
        <v>2423</v>
      </c>
      <c r="F459" s="247"/>
      <c r="G459" s="73" t="s">
        <v>2464</v>
      </c>
      <c r="H459" s="73" t="s">
        <v>2583</v>
      </c>
      <c r="I459" s="71" t="s">
        <v>4419</v>
      </c>
      <c r="J459" s="71">
        <v>0.5</v>
      </c>
      <c r="K459" s="71">
        <v>1</v>
      </c>
      <c r="L459" s="101">
        <v>1</v>
      </c>
      <c r="M459" s="101">
        <v>1</v>
      </c>
      <c r="N459" s="120">
        <f t="shared" si="469"/>
        <v>1</v>
      </c>
      <c r="O459" s="120">
        <f t="shared" si="470"/>
        <v>1</v>
      </c>
      <c r="P459" s="71" t="s">
        <v>4420</v>
      </c>
      <c r="Q459" s="71" t="s">
        <v>2579</v>
      </c>
      <c r="R459" s="114">
        <v>0</v>
      </c>
      <c r="S459" s="71"/>
      <c r="T459" s="71"/>
      <c r="U459" s="71"/>
      <c r="V459" s="71"/>
      <c r="W459" s="101">
        <v>1</v>
      </c>
      <c r="X459" s="101">
        <v>0</v>
      </c>
      <c r="Y459" s="101">
        <v>0</v>
      </c>
      <c r="Z459" s="101">
        <v>0</v>
      </c>
      <c r="AA459" s="101">
        <v>1</v>
      </c>
      <c r="AB459" s="101">
        <v>1</v>
      </c>
      <c r="AC459" s="101">
        <v>1</v>
      </c>
      <c r="AD459" s="101">
        <v>1</v>
      </c>
      <c r="AE459" s="101">
        <v>1</v>
      </c>
      <c r="AF459" s="101"/>
      <c r="AG459" s="101"/>
      <c r="AH459" s="101"/>
      <c r="AI459" s="109">
        <v>1</v>
      </c>
      <c r="AJ459" s="109" t="s">
        <v>4450</v>
      </c>
      <c r="AK459" s="109" t="s">
        <v>4450</v>
      </c>
      <c r="AL459" s="109" t="s">
        <v>4450</v>
      </c>
      <c r="AM459" s="9" t="s">
        <v>4448</v>
      </c>
      <c r="AN459" s="9"/>
      <c r="AO459" s="9"/>
      <c r="AP459" s="9"/>
      <c r="AQ459" s="2">
        <v>2.0000000000000004E-2</v>
      </c>
      <c r="AR459" s="110">
        <v>1</v>
      </c>
      <c r="AS459" s="110" t="s">
        <v>4450</v>
      </c>
      <c r="AT459" s="110" t="s">
        <v>4450</v>
      </c>
      <c r="AU459" s="110" t="s">
        <v>4450</v>
      </c>
      <c r="AV459" s="110">
        <v>1</v>
      </c>
      <c r="AW459" s="110" t="s">
        <v>4450</v>
      </c>
      <c r="AX459" s="110" t="s">
        <v>4450</v>
      </c>
      <c r="AY459" s="110" t="s">
        <v>4450</v>
      </c>
      <c r="AZ459" s="8">
        <v>2.0000000000000004E-2</v>
      </c>
      <c r="BA459" s="8" t="s">
        <v>4450</v>
      </c>
      <c r="BB459" s="8" t="s">
        <v>4450</v>
      </c>
      <c r="BC459" s="8" t="s">
        <v>4450</v>
      </c>
      <c r="BD459" s="8">
        <v>2.0000000000000004E-2</v>
      </c>
      <c r="BE459" s="8" t="s">
        <v>4450</v>
      </c>
      <c r="BF459" s="8" t="s">
        <v>4450</v>
      </c>
      <c r="BG459" s="8" t="s">
        <v>4450</v>
      </c>
      <c r="BJ459" s="8">
        <v>0.2</v>
      </c>
      <c r="BK459" s="8">
        <v>1</v>
      </c>
      <c r="BL459" s="8">
        <v>0.2</v>
      </c>
      <c r="BM459" s="8">
        <v>2.0000000000000004E-2</v>
      </c>
      <c r="BN459" s="23">
        <f t="shared" si="471"/>
        <v>0.2</v>
      </c>
      <c r="BO459" s="23">
        <f t="shared" ref="BO459:BQ459" si="474">BK459*BN459</f>
        <v>0.2</v>
      </c>
      <c r="BP459" s="23">
        <f t="shared" si="474"/>
        <v>4.0000000000000008E-2</v>
      </c>
      <c r="BQ459" s="23">
        <f t="shared" si="474"/>
        <v>8.0000000000000036E-4</v>
      </c>
    </row>
    <row r="460" spans="1:69" ht="20" x14ac:dyDescent="0.35">
      <c r="A460" s="102" t="s">
        <v>23</v>
      </c>
      <c r="B460" s="86">
        <v>52</v>
      </c>
      <c r="C460" s="86" t="s">
        <v>4953</v>
      </c>
      <c r="D460" s="2" t="s">
        <v>2406</v>
      </c>
      <c r="E460" s="2" t="s">
        <v>2423</v>
      </c>
      <c r="F460" s="247"/>
      <c r="G460" s="73" t="s">
        <v>2464</v>
      </c>
      <c r="H460" s="73" t="s">
        <v>2586</v>
      </c>
      <c r="I460" s="71" t="s">
        <v>2584</v>
      </c>
      <c r="J460" s="71">
        <v>0.5</v>
      </c>
      <c r="K460" s="71">
        <v>2</v>
      </c>
      <c r="L460" s="101">
        <v>0</v>
      </c>
      <c r="M460" s="101">
        <v>0</v>
      </c>
      <c r="N460" s="120" t="str">
        <f t="shared" si="469"/>
        <v/>
      </c>
      <c r="O460" s="120">
        <f t="shared" si="470"/>
        <v>0</v>
      </c>
      <c r="P460" s="71" t="s">
        <v>2585</v>
      </c>
      <c r="Q460" s="71" t="s">
        <v>2579</v>
      </c>
      <c r="R460" s="114">
        <v>0</v>
      </c>
      <c r="S460" s="71"/>
      <c r="T460" s="71"/>
      <c r="U460" s="71"/>
      <c r="V460" s="71"/>
      <c r="W460" s="101">
        <v>0</v>
      </c>
      <c r="X460" s="101">
        <v>1</v>
      </c>
      <c r="Y460" s="101">
        <v>0</v>
      </c>
      <c r="Z460" s="101">
        <v>1</v>
      </c>
      <c r="AA460" s="101">
        <v>0</v>
      </c>
      <c r="AB460" s="101">
        <v>1</v>
      </c>
      <c r="AC460" s="101">
        <v>1</v>
      </c>
      <c r="AD460" s="101">
        <v>2</v>
      </c>
      <c r="AE460" s="101">
        <v>0</v>
      </c>
      <c r="AF460" s="101"/>
      <c r="AG460" s="101"/>
      <c r="AH460" s="101"/>
      <c r="AI460" s="109">
        <v>0</v>
      </c>
      <c r="AJ460" s="109" t="s">
        <v>4450</v>
      </c>
      <c r="AK460" s="109" t="s">
        <v>4450</v>
      </c>
      <c r="AL460" s="109" t="s">
        <v>4450</v>
      </c>
      <c r="AM460" s="9" t="s">
        <v>4437</v>
      </c>
      <c r="AN460" s="9"/>
      <c r="AO460" s="9"/>
      <c r="AP460" s="9"/>
      <c r="AQ460" s="2" t="s">
        <v>4450</v>
      </c>
      <c r="AR460" s="110" t="s">
        <v>4450</v>
      </c>
      <c r="AS460" s="110" t="s">
        <v>4450</v>
      </c>
      <c r="AT460" s="110" t="s">
        <v>4450</v>
      </c>
      <c r="AU460" s="110" t="s">
        <v>4450</v>
      </c>
      <c r="AV460" s="110">
        <v>0</v>
      </c>
      <c r="AW460" s="110" t="s">
        <v>4450</v>
      </c>
      <c r="AX460" s="110" t="s">
        <v>4450</v>
      </c>
      <c r="AY460" s="110" t="s">
        <v>4450</v>
      </c>
      <c r="AZ460" s="8" t="s">
        <v>4450</v>
      </c>
      <c r="BA460" s="8" t="s">
        <v>4450</v>
      </c>
      <c r="BB460" s="8" t="s">
        <v>4450</v>
      </c>
      <c r="BC460" s="8" t="s">
        <v>4450</v>
      </c>
      <c r="BD460" s="8" t="s">
        <v>4450</v>
      </c>
      <c r="BE460" s="8">
        <v>2.0000000000000004E-2</v>
      </c>
      <c r="BF460" s="8" t="s">
        <v>4450</v>
      </c>
      <c r="BG460" s="8">
        <v>2.0000000000000004E-2</v>
      </c>
      <c r="BJ460" s="8">
        <v>0.2</v>
      </c>
      <c r="BK460" s="8">
        <v>1</v>
      </c>
      <c r="BL460" s="8">
        <v>0.2</v>
      </c>
      <c r="BM460" s="8">
        <v>2.0000000000000004E-2</v>
      </c>
      <c r="BN460" s="23">
        <f t="shared" si="471"/>
        <v>0.2</v>
      </c>
      <c r="BO460" s="23">
        <f t="shared" ref="BO460:BQ460" si="475">BK460*BN460</f>
        <v>0.2</v>
      </c>
      <c r="BP460" s="23">
        <f t="shared" si="475"/>
        <v>4.0000000000000008E-2</v>
      </c>
      <c r="BQ460" s="23">
        <f t="shared" si="475"/>
        <v>8.0000000000000036E-4</v>
      </c>
    </row>
    <row r="461" spans="1:69" ht="20" x14ac:dyDescent="0.35">
      <c r="A461" s="102" t="s">
        <v>23</v>
      </c>
      <c r="B461" s="86">
        <v>53</v>
      </c>
      <c r="C461" s="86" t="s">
        <v>4954</v>
      </c>
      <c r="D461" s="2" t="s">
        <v>2406</v>
      </c>
      <c r="E461" s="2" t="s">
        <v>2423</v>
      </c>
      <c r="F461" s="247"/>
      <c r="G461" s="73" t="s">
        <v>2467</v>
      </c>
      <c r="H461" s="73" t="s">
        <v>2587</v>
      </c>
      <c r="I461" s="71" t="s">
        <v>4421</v>
      </c>
      <c r="J461" s="71">
        <v>0.5</v>
      </c>
      <c r="K461" s="71">
        <v>1</v>
      </c>
      <c r="L461" s="101">
        <v>1</v>
      </c>
      <c r="M461" s="101">
        <v>1</v>
      </c>
      <c r="N461" s="120">
        <f t="shared" si="469"/>
        <v>1</v>
      </c>
      <c r="O461" s="120">
        <f t="shared" si="470"/>
        <v>1</v>
      </c>
      <c r="P461" s="71" t="s">
        <v>4420</v>
      </c>
      <c r="Q461" s="71" t="s">
        <v>2579</v>
      </c>
      <c r="R461" s="114">
        <v>728000000</v>
      </c>
      <c r="S461" s="71" t="s">
        <v>2500</v>
      </c>
      <c r="T461" s="71">
        <v>628000000</v>
      </c>
      <c r="U461" s="71"/>
      <c r="V461" s="71"/>
      <c r="W461" s="101">
        <v>1</v>
      </c>
      <c r="X461" s="101">
        <v>0</v>
      </c>
      <c r="Y461" s="101">
        <v>0</v>
      </c>
      <c r="Z461" s="101">
        <v>0</v>
      </c>
      <c r="AA461" s="101">
        <v>1</v>
      </c>
      <c r="AB461" s="101">
        <v>1</v>
      </c>
      <c r="AC461" s="101">
        <v>1</v>
      </c>
      <c r="AD461" s="101">
        <v>1</v>
      </c>
      <c r="AE461" s="101">
        <v>1</v>
      </c>
      <c r="AF461" s="101"/>
      <c r="AG461" s="101"/>
      <c r="AH461" s="101"/>
      <c r="AI461" s="109">
        <v>1</v>
      </c>
      <c r="AJ461" s="109" t="s">
        <v>4450</v>
      </c>
      <c r="AK461" s="109" t="s">
        <v>4450</v>
      </c>
      <c r="AL461" s="109" t="s">
        <v>4450</v>
      </c>
      <c r="AM461" s="9" t="s">
        <v>4447</v>
      </c>
      <c r="AN461" s="9"/>
      <c r="AO461" s="9"/>
      <c r="AP461" s="9"/>
      <c r="AQ461" s="2">
        <v>0.06</v>
      </c>
      <c r="AR461" s="110">
        <v>1</v>
      </c>
      <c r="AS461" s="110" t="s">
        <v>4450</v>
      </c>
      <c r="AT461" s="110" t="s">
        <v>4450</v>
      </c>
      <c r="AU461" s="110" t="s">
        <v>4450</v>
      </c>
      <c r="AV461" s="110">
        <v>1</v>
      </c>
      <c r="AW461" s="110" t="s">
        <v>4450</v>
      </c>
      <c r="AX461" s="110" t="s">
        <v>4450</v>
      </c>
      <c r="AY461" s="110" t="s">
        <v>4450</v>
      </c>
      <c r="AZ461" s="8">
        <v>0.06</v>
      </c>
      <c r="BA461" s="8" t="s">
        <v>4450</v>
      </c>
      <c r="BB461" s="8" t="s">
        <v>4450</v>
      </c>
      <c r="BC461" s="8" t="s">
        <v>4450</v>
      </c>
      <c r="BD461" s="8">
        <v>0.06</v>
      </c>
      <c r="BE461" s="8" t="s">
        <v>4450</v>
      </c>
      <c r="BF461" s="8" t="s">
        <v>4450</v>
      </c>
      <c r="BG461" s="8" t="s">
        <v>4450</v>
      </c>
      <c r="BJ461" s="8">
        <v>0.2</v>
      </c>
      <c r="BK461" s="8">
        <v>1</v>
      </c>
      <c r="BL461" s="8">
        <v>0.6</v>
      </c>
      <c r="BM461" s="8">
        <v>0.06</v>
      </c>
      <c r="BN461" s="23">
        <f t="shared" si="471"/>
        <v>0.2</v>
      </c>
      <c r="BO461" s="23">
        <f t="shared" ref="BO461:BQ461" si="476">BK461*BN461</f>
        <v>0.2</v>
      </c>
      <c r="BP461" s="23">
        <f t="shared" si="476"/>
        <v>0.12</v>
      </c>
      <c r="BQ461" s="23">
        <f t="shared" si="476"/>
        <v>7.1999999999999998E-3</v>
      </c>
    </row>
    <row r="462" spans="1:69" ht="20" x14ac:dyDescent="0.35">
      <c r="A462" s="102" t="s">
        <v>23</v>
      </c>
      <c r="B462" s="86">
        <v>54</v>
      </c>
      <c r="C462" s="86" t="s">
        <v>4955</v>
      </c>
      <c r="D462" s="2" t="s">
        <v>2406</v>
      </c>
      <c r="E462" s="2" t="s">
        <v>2423</v>
      </c>
      <c r="F462" s="247"/>
      <c r="G462" s="73" t="s">
        <v>2467</v>
      </c>
      <c r="H462" s="73" t="s">
        <v>2588</v>
      </c>
      <c r="I462" s="71" t="s">
        <v>2589</v>
      </c>
      <c r="J462" s="71">
        <v>0.5</v>
      </c>
      <c r="K462" s="71">
        <v>4</v>
      </c>
      <c r="L462" s="101">
        <v>1</v>
      </c>
      <c r="M462" s="101">
        <v>1</v>
      </c>
      <c r="N462" s="120">
        <f t="shared" si="469"/>
        <v>1</v>
      </c>
      <c r="O462" s="120">
        <f t="shared" si="470"/>
        <v>0.25</v>
      </c>
      <c r="P462" s="71" t="s">
        <v>4422</v>
      </c>
      <c r="Q462" s="71" t="s">
        <v>2579</v>
      </c>
      <c r="R462" s="114">
        <v>0</v>
      </c>
      <c r="S462" s="71"/>
      <c r="T462" s="71"/>
      <c r="U462" s="71"/>
      <c r="V462" s="71"/>
      <c r="W462" s="101">
        <v>1</v>
      </c>
      <c r="X462" s="101">
        <v>1</v>
      </c>
      <c r="Y462" s="101">
        <v>1</v>
      </c>
      <c r="Z462" s="101">
        <v>1</v>
      </c>
      <c r="AA462" s="101">
        <v>1</v>
      </c>
      <c r="AB462" s="101">
        <v>2</v>
      </c>
      <c r="AC462" s="101">
        <v>3</v>
      </c>
      <c r="AD462" s="101">
        <v>4</v>
      </c>
      <c r="AE462" s="101">
        <v>1</v>
      </c>
      <c r="AF462" s="101"/>
      <c r="AG462" s="101"/>
      <c r="AH462" s="101"/>
      <c r="AI462" s="109">
        <v>1</v>
      </c>
      <c r="AJ462" s="109" t="s">
        <v>4450</v>
      </c>
      <c r="AK462" s="109" t="s">
        <v>4450</v>
      </c>
      <c r="AL462" s="109" t="s">
        <v>4450</v>
      </c>
      <c r="AM462" s="9" t="s">
        <v>4436</v>
      </c>
      <c r="AN462" s="9"/>
      <c r="AO462" s="9"/>
      <c r="AP462" s="9"/>
      <c r="AQ462" s="2">
        <v>0.06</v>
      </c>
      <c r="AR462" s="110">
        <v>1</v>
      </c>
      <c r="AS462" s="110" t="s">
        <v>4450</v>
      </c>
      <c r="AT462" s="110" t="s">
        <v>4450</v>
      </c>
      <c r="AU462" s="110" t="s">
        <v>4450</v>
      </c>
      <c r="AV462" s="110">
        <v>0.25</v>
      </c>
      <c r="AW462" s="110" t="s">
        <v>4450</v>
      </c>
      <c r="AX462" s="110" t="s">
        <v>4450</v>
      </c>
      <c r="AY462" s="110" t="s">
        <v>4450</v>
      </c>
      <c r="AZ462" s="8">
        <v>0.06</v>
      </c>
      <c r="BA462" s="8" t="s">
        <v>4450</v>
      </c>
      <c r="BB462" s="8" t="s">
        <v>4450</v>
      </c>
      <c r="BC462" s="8" t="s">
        <v>4450</v>
      </c>
      <c r="BD462" s="8">
        <v>0.06</v>
      </c>
      <c r="BE462" s="8">
        <v>0.06</v>
      </c>
      <c r="BF462" s="8">
        <v>0.06</v>
      </c>
      <c r="BG462" s="8">
        <v>0.06</v>
      </c>
      <c r="BJ462" s="8">
        <v>0.2</v>
      </c>
      <c r="BK462" s="8">
        <v>1</v>
      </c>
      <c r="BL462" s="8">
        <v>0.6</v>
      </c>
      <c r="BM462" s="8">
        <v>0.06</v>
      </c>
      <c r="BN462" s="23">
        <f t="shared" si="471"/>
        <v>0.2</v>
      </c>
      <c r="BO462" s="23">
        <f t="shared" ref="BO462:BQ462" si="477">BK462*BN462</f>
        <v>0.2</v>
      </c>
      <c r="BP462" s="23">
        <f t="shared" si="477"/>
        <v>0.12</v>
      </c>
      <c r="BQ462" s="23">
        <f t="shared" si="477"/>
        <v>7.1999999999999998E-3</v>
      </c>
    </row>
    <row r="463" spans="1:69" ht="20" x14ac:dyDescent="0.35">
      <c r="A463" s="102" t="s">
        <v>25</v>
      </c>
      <c r="B463" s="86">
        <v>1</v>
      </c>
      <c r="C463" s="86" t="s">
        <v>4589</v>
      </c>
      <c r="D463" s="2" t="s">
        <v>2590</v>
      </c>
      <c r="E463" s="2" t="s">
        <v>2602</v>
      </c>
      <c r="F463" s="247" t="s">
        <v>2601</v>
      </c>
      <c r="G463" s="73" t="s">
        <v>2626</v>
      </c>
      <c r="H463" s="73" t="s">
        <v>2687</v>
      </c>
      <c r="I463" s="71" t="s">
        <v>854</v>
      </c>
      <c r="J463" s="71">
        <v>1</v>
      </c>
      <c r="K463" s="71">
        <v>4</v>
      </c>
      <c r="L463" s="101">
        <v>1</v>
      </c>
      <c r="M463" s="101">
        <v>1</v>
      </c>
      <c r="N463" s="120">
        <f t="shared" si="469"/>
        <v>1</v>
      </c>
      <c r="O463" s="120">
        <f t="shared" si="470"/>
        <v>0.25</v>
      </c>
      <c r="P463" s="71" t="s">
        <v>881</v>
      </c>
      <c r="Q463" s="71" t="s">
        <v>867</v>
      </c>
      <c r="R463" s="114"/>
      <c r="S463" s="71"/>
      <c r="T463" s="71"/>
      <c r="U463" s="71"/>
      <c r="V463" s="71"/>
      <c r="W463" s="101">
        <v>1</v>
      </c>
      <c r="X463" s="101">
        <v>1</v>
      </c>
      <c r="Y463" s="101">
        <v>1</v>
      </c>
      <c r="Z463" s="101">
        <v>1</v>
      </c>
      <c r="AA463" s="101">
        <v>1</v>
      </c>
      <c r="AB463" s="101">
        <v>2</v>
      </c>
      <c r="AC463" s="101">
        <v>3</v>
      </c>
      <c r="AD463" s="101">
        <v>4</v>
      </c>
      <c r="AE463" s="101">
        <v>1</v>
      </c>
      <c r="AF463" s="101"/>
      <c r="AG463" s="101"/>
      <c r="AH463" s="101"/>
      <c r="AI463" s="109">
        <v>1</v>
      </c>
      <c r="AJ463" s="109" t="s">
        <v>4450</v>
      </c>
      <c r="AK463" s="109" t="s">
        <v>4450</v>
      </c>
      <c r="AL463" s="109" t="s">
        <v>4450</v>
      </c>
      <c r="AM463" s="9" t="s">
        <v>3843</v>
      </c>
      <c r="AN463" s="9"/>
      <c r="AO463" s="9"/>
      <c r="AP463" s="9"/>
      <c r="AQ463" s="2">
        <v>2.5000000000000001E-2</v>
      </c>
      <c r="AR463" s="110">
        <v>1</v>
      </c>
      <c r="AS463" s="110" t="s">
        <v>4450</v>
      </c>
      <c r="AT463" s="110" t="s">
        <v>4450</v>
      </c>
      <c r="AU463" s="110" t="s">
        <v>4450</v>
      </c>
      <c r="AV463" s="110">
        <v>0.25</v>
      </c>
      <c r="AW463" s="110" t="s">
        <v>4450</v>
      </c>
      <c r="AX463" s="110" t="s">
        <v>4450</v>
      </c>
      <c r="AY463" s="110" t="s">
        <v>4450</v>
      </c>
      <c r="AZ463" s="8">
        <v>2.5000000000000001E-2</v>
      </c>
      <c r="BA463" s="8" t="s">
        <v>4450</v>
      </c>
      <c r="BB463" s="8" t="s">
        <v>4450</v>
      </c>
      <c r="BC463" s="8" t="s">
        <v>4450</v>
      </c>
      <c r="BD463" s="8">
        <v>2.5000000000000001E-2</v>
      </c>
      <c r="BE463" s="8">
        <v>2.5000000000000001E-2</v>
      </c>
      <c r="BF463" s="8">
        <v>2.5000000000000001E-2</v>
      </c>
      <c r="BG463" s="8">
        <v>2.5000000000000001E-2</v>
      </c>
      <c r="BJ463" s="8">
        <v>0.1</v>
      </c>
      <c r="BK463" s="8">
        <v>0.25</v>
      </c>
      <c r="BL463" s="8">
        <v>1</v>
      </c>
      <c r="BM463" s="8">
        <v>2.5000000000000001E-2</v>
      </c>
      <c r="BN463" s="23">
        <f t="shared" si="471"/>
        <v>0.1</v>
      </c>
      <c r="BO463" s="23">
        <f t="shared" ref="BO463:BQ463" si="478">BK463*BN463</f>
        <v>2.5000000000000001E-2</v>
      </c>
      <c r="BP463" s="23">
        <f t="shared" si="478"/>
        <v>2.5000000000000001E-2</v>
      </c>
      <c r="BQ463" s="23">
        <f t="shared" si="478"/>
        <v>6.2500000000000012E-4</v>
      </c>
    </row>
    <row r="464" spans="1:69" ht="20" x14ac:dyDescent="0.35">
      <c r="A464" s="102" t="s">
        <v>25</v>
      </c>
      <c r="B464" s="86">
        <v>2</v>
      </c>
      <c r="C464" s="86" t="s">
        <v>4590</v>
      </c>
      <c r="D464" s="2" t="s">
        <v>2590</v>
      </c>
      <c r="E464" s="2" t="s">
        <v>2603</v>
      </c>
      <c r="F464" s="247"/>
      <c r="G464" s="73" t="s">
        <v>2627</v>
      </c>
      <c r="H464" s="73" t="s">
        <v>2688</v>
      </c>
      <c r="I464" s="71" t="s">
        <v>860</v>
      </c>
      <c r="J464" s="71">
        <v>0.25</v>
      </c>
      <c r="K464" s="71">
        <v>12</v>
      </c>
      <c r="L464" s="101">
        <v>3</v>
      </c>
      <c r="M464" s="101">
        <v>3</v>
      </c>
      <c r="N464" s="120">
        <f t="shared" si="469"/>
        <v>1</v>
      </c>
      <c r="O464" s="120">
        <f t="shared" si="470"/>
        <v>0.25</v>
      </c>
      <c r="P464" s="71" t="s">
        <v>869</v>
      </c>
      <c r="Q464" s="71" t="s">
        <v>868</v>
      </c>
      <c r="R464" s="114"/>
      <c r="S464" s="71"/>
      <c r="T464" s="71"/>
      <c r="U464" s="71"/>
      <c r="V464" s="71"/>
      <c r="W464" s="101">
        <v>3</v>
      </c>
      <c r="X464" s="101">
        <v>3</v>
      </c>
      <c r="Y464" s="101">
        <v>3</v>
      </c>
      <c r="Z464" s="101">
        <v>3</v>
      </c>
      <c r="AA464" s="101">
        <v>3</v>
      </c>
      <c r="AB464" s="101">
        <v>6</v>
      </c>
      <c r="AC464" s="101">
        <v>9</v>
      </c>
      <c r="AD464" s="101">
        <v>12</v>
      </c>
      <c r="AE464" s="101">
        <v>3</v>
      </c>
      <c r="AF464" s="101"/>
      <c r="AG464" s="101"/>
      <c r="AH464" s="101"/>
      <c r="AI464" s="109">
        <v>3</v>
      </c>
      <c r="AJ464" s="109" t="s">
        <v>4450</v>
      </c>
      <c r="AK464" s="109" t="s">
        <v>4450</v>
      </c>
      <c r="AL464" s="109" t="s">
        <v>4450</v>
      </c>
      <c r="AM464" s="9" t="s">
        <v>3844</v>
      </c>
      <c r="AN464" s="9"/>
      <c r="AO464" s="9"/>
      <c r="AP464" s="9"/>
      <c r="AQ464" s="2">
        <v>6.2500000000000003E-3</v>
      </c>
      <c r="AR464" s="110">
        <v>1</v>
      </c>
      <c r="AS464" s="110" t="s">
        <v>4450</v>
      </c>
      <c r="AT464" s="110" t="s">
        <v>4450</v>
      </c>
      <c r="AU464" s="110" t="s">
        <v>4450</v>
      </c>
      <c r="AV464" s="110">
        <v>0.25</v>
      </c>
      <c r="AW464" s="110" t="s">
        <v>4450</v>
      </c>
      <c r="AX464" s="110" t="s">
        <v>4450</v>
      </c>
      <c r="AY464" s="110" t="s">
        <v>4450</v>
      </c>
      <c r="AZ464" s="8">
        <v>6.2500000000000003E-3</v>
      </c>
      <c r="BA464" s="8" t="s">
        <v>4450</v>
      </c>
      <c r="BB464" s="8" t="s">
        <v>4450</v>
      </c>
      <c r="BC464" s="8" t="s">
        <v>4450</v>
      </c>
      <c r="BD464" s="8">
        <v>6.2500000000000003E-3</v>
      </c>
      <c r="BE464" s="8">
        <v>6.2500000000000003E-3</v>
      </c>
      <c r="BF464" s="8">
        <v>6.2500000000000003E-3</v>
      </c>
      <c r="BG464" s="8">
        <v>6.2500000000000003E-3</v>
      </c>
      <c r="BJ464" s="8">
        <v>0.1</v>
      </c>
      <c r="BK464" s="8">
        <v>0.25</v>
      </c>
      <c r="BL464" s="8">
        <v>1</v>
      </c>
      <c r="BM464" s="8">
        <v>6.2500000000000003E-3</v>
      </c>
      <c r="BN464" s="23">
        <f t="shared" si="471"/>
        <v>0.1</v>
      </c>
      <c r="BO464" s="23">
        <f t="shared" ref="BO464:BQ464" si="479">BK464*BN464</f>
        <v>2.5000000000000001E-2</v>
      </c>
      <c r="BP464" s="23">
        <f t="shared" si="479"/>
        <v>2.5000000000000001E-2</v>
      </c>
      <c r="BQ464" s="23">
        <f t="shared" si="479"/>
        <v>1.5625000000000003E-4</v>
      </c>
    </row>
    <row r="465" spans="1:69" ht="30" x14ac:dyDescent="0.35">
      <c r="A465" s="102" t="s">
        <v>25</v>
      </c>
      <c r="B465" s="86">
        <v>3</v>
      </c>
      <c r="C465" s="86" t="s">
        <v>4591</v>
      </c>
      <c r="D465" s="2" t="s">
        <v>2590</v>
      </c>
      <c r="E465" s="2" t="s">
        <v>2603</v>
      </c>
      <c r="F465" s="247"/>
      <c r="G465" s="73" t="s">
        <v>2627</v>
      </c>
      <c r="H465" s="73" t="s">
        <v>2689</v>
      </c>
      <c r="I465" s="71" t="s">
        <v>861</v>
      </c>
      <c r="J465" s="71">
        <v>0.25</v>
      </c>
      <c r="K465" s="71">
        <v>1</v>
      </c>
      <c r="L465" s="101">
        <v>1</v>
      </c>
      <c r="M465" s="101">
        <v>1</v>
      </c>
      <c r="N465" s="120">
        <f t="shared" si="469"/>
        <v>1</v>
      </c>
      <c r="O465" s="120">
        <f t="shared" si="470"/>
        <v>1</v>
      </c>
      <c r="P465" s="71" t="s">
        <v>870</v>
      </c>
      <c r="Q465" s="71" t="s">
        <v>868</v>
      </c>
      <c r="R465" s="114"/>
      <c r="S465" s="71"/>
      <c r="T465" s="71"/>
      <c r="U465" s="71"/>
      <c r="V465" s="71"/>
      <c r="W465" s="101">
        <v>1</v>
      </c>
      <c r="X465" s="101">
        <v>0</v>
      </c>
      <c r="Y465" s="101">
        <v>0</v>
      </c>
      <c r="Z465" s="101">
        <v>0</v>
      </c>
      <c r="AA465" s="101">
        <v>1</v>
      </c>
      <c r="AB465" s="101">
        <v>1</v>
      </c>
      <c r="AC465" s="101">
        <v>1</v>
      </c>
      <c r="AD465" s="101">
        <v>1</v>
      </c>
      <c r="AE465" s="101">
        <v>1</v>
      </c>
      <c r="AF465" s="101"/>
      <c r="AG465" s="101"/>
      <c r="AH465" s="101"/>
      <c r="AI465" s="109">
        <v>1</v>
      </c>
      <c r="AJ465" s="109" t="s">
        <v>4450</v>
      </c>
      <c r="AK465" s="109" t="s">
        <v>4450</v>
      </c>
      <c r="AL465" s="109" t="s">
        <v>4450</v>
      </c>
      <c r="AM465" s="9" t="s">
        <v>3845</v>
      </c>
      <c r="AN465" s="9"/>
      <c r="AO465" s="9"/>
      <c r="AP465" s="9"/>
      <c r="AQ465" s="2">
        <v>6.2500000000000003E-3</v>
      </c>
      <c r="AR465" s="110">
        <v>1</v>
      </c>
      <c r="AS465" s="110" t="s">
        <v>4450</v>
      </c>
      <c r="AT465" s="110" t="s">
        <v>4450</v>
      </c>
      <c r="AU465" s="110" t="s">
        <v>4450</v>
      </c>
      <c r="AV465" s="110">
        <v>1</v>
      </c>
      <c r="AW465" s="110" t="s">
        <v>4450</v>
      </c>
      <c r="AX465" s="110" t="s">
        <v>4450</v>
      </c>
      <c r="AY465" s="110" t="s">
        <v>4450</v>
      </c>
      <c r="AZ465" s="8">
        <v>6.2500000000000003E-3</v>
      </c>
      <c r="BA465" s="8" t="s">
        <v>4450</v>
      </c>
      <c r="BB465" s="8" t="s">
        <v>4450</v>
      </c>
      <c r="BC465" s="8" t="s">
        <v>4450</v>
      </c>
      <c r="BD465" s="8">
        <v>6.2500000000000003E-3</v>
      </c>
      <c r="BE465" s="8" t="s">
        <v>4450</v>
      </c>
      <c r="BF465" s="8" t="s">
        <v>4450</v>
      </c>
      <c r="BG465" s="8" t="s">
        <v>4450</v>
      </c>
      <c r="BJ465" s="8">
        <v>0.1</v>
      </c>
      <c r="BK465" s="8">
        <v>0.25</v>
      </c>
      <c r="BL465" s="8">
        <v>1</v>
      </c>
      <c r="BM465" s="8">
        <v>6.2500000000000003E-3</v>
      </c>
      <c r="BN465" s="23">
        <f t="shared" si="471"/>
        <v>0.1</v>
      </c>
      <c r="BO465" s="23">
        <f t="shared" ref="BO465:BQ465" si="480">BK465*BN465</f>
        <v>2.5000000000000001E-2</v>
      </c>
      <c r="BP465" s="23">
        <f t="shared" si="480"/>
        <v>2.5000000000000001E-2</v>
      </c>
      <c r="BQ465" s="23">
        <f t="shared" si="480"/>
        <v>1.5625000000000003E-4</v>
      </c>
    </row>
    <row r="466" spans="1:69" ht="30" x14ac:dyDescent="0.35">
      <c r="A466" s="102" t="s">
        <v>25</v>
      </c>
      <c r="B466" s="86">
        <v>4</v>
      </c>
      <c r="C466" s="86" t="s">
        <v>4592</v>
      </c>
      <c r="D466" s="2" t="s">
        <v>2590</v>
      </c>
      <c r="E466" s="2" t="s">
        <v>2603</v>
      </c>
      <c r="F466" s="247"/>
      <c r="G466" s="73" t="s">
        <v>2627</v>
      </c>
      <c r="H466" s="73" t="s">
        <v>2690</v>
      </c>
      <c r="I466" s="71" t="s">
        <v>855</v>
      </c>
      <c r="J466" s="71">
        <v>0.25</v>
      </c>
      <c r="K466" s="71">
        <v>4</v>
      </c>
      <c r="L466" s="101">
        <v>1</v>
      </c>
      <c r="M466" s="101">
        <v>1</v>
      </c>
      <c r="N466" s="120">
        <f t="shared" si="469"/>
        <v>1</v>
      </c>
      <c r="O466" s="120">
        <f t="shared" si="470"/>
        <v>0.25</v>
      </c>
      <c r="P466" s="71" t="s">
        <v>871</v>
      </c>
      <c r="Q466" s="71" t="s">
        <v>868</v>
      </c>
      <c r="R466" s="114"/>
      <c r="S466" s="71"/>
      <c r="T466" s="71"/>
      <c r="U466" s="71"/>
      <c r="V466" s="71"/>
      <c r="W466" s="101">
        <v>1</v>
      </c>
      <c r="X466" s="101">
        <v>1</v>
      </c>
      <c r="Y466" s="101">
        <v>1</v>
      </c>
      <c r="Z466" s="101">
        <v>1</v>
      </c>
      <c r="AA466" s="101">
        <v>1</v>
      </c>
      <c r="AB466" s="101">
        <v>2</v>
      </c>
      <c r="AC466" s="101">
        <v>3</v>
      </c>
      <c r="AD466" s="101">
        <v>4</v>
      </c>
      <c r="AE466" s="101">
        <v>1</v>
      </c>
      <c r="AF466" s="101"/>
      <c r="AG466" s="101"/>
      <c r="AH466" s="101"/>
      <c r="AI466" s="109">
        <v>1</v>
      </c>
      <c r="AJ466" s="109" t="s">
        <v>4450</v>
      </c>
      <c r="AK466" s="109" t="s">
        <v>4450</v>
      </c>
      <c r="AL466" s="109" t="s">
        <v>4450</v>
      </c>
      <c r="AM466" s="9" t="s">
        <v>3846</v>
      </c>
      <c r="AN466" s="9"/>
      <c r="AO466" s="9"/>
      <c r="AP466" s="9"/>
      <c r="AQ466" s="2">
        <v>6.2500000000000003E-3</v>
      </c>
      <c r="AR466" s="110">
        <v>1</v>
      </c>
      <c r="AS466" s="110" t="s">
        <v>4450</v>
      </c>
      <c r="AT466" s="110" t="s">
        <v>4450</v>
      </c>
      <c r="AU466" s="110" t="s">
        <v>4450</v>
      </c>
      <c r="AV466" s="110">
        <v>0.25</v>
      </c>
      <c r="AW466" s="110" t="s">
        <v>4450</v>
      </c>
      <c r="AX466" s="110" t="s">
        <v>4450</v>
      </c>
      <c r="AY466" s="110" t="s">
        <v>4450</v>
      </c>
      <c r="AZ466" s="8">
        <v>6.2500000000000003E-3</v>
      </c>
      <c r="BA466" s="8" t="s">
        <v>4450</v>
      </c>
      <c r="BB466" s="8" t="s">
        <v>4450</v>
      </c>
      <c r="BC466" s="8" t="s">
        <v>4450</v>
      </c>
      <c r="BD466" s="8">
        <v>6.2500000000000003E-3</v>
      </c>
      <c r="BE466" s="8">
        <v>6.2500000000000003E-3</v>
      </c>
      <c r="BF466" s="8">
        <v>6.2500000000000003E-3</v>
      </c>
      <c r="BG466" s="8">
        <v>6.2500000000000003E-3</v>
      </c>
      <c r="BJ466" s="8">
        <v>0.1</v>
      </c>
      <c r="BK466" s="8">
        <v>0.25</v>
      </c>
      <c r="BL466" s="8">
        <v>1</v>
      </c>
      <c r="BM466" s="8">
        <v>6.2500000000000003E-3</v>
      </c>
      <c r="BN466" s="23">
        <f t="shared" si="471"/>
        <v>0.1</v>
      </c>
      <c r="BO466" s="23">
        <f t="shared" ref="BO466:BQ466" si="481">BK466*BN466</f>
        <v>2.5000000000000001E-2</v>
      </c>
      <c r="BP466" s="23">
        <f t="shared" si="481"/>
        <v>2.5000000000000001E-2</v>
      </c>
      <c r="BQ466" s="23">
        <f t="shared" si="481"/>
        <v>1.5625000000000003E-4</v>
      </c>
    </row>
    <row r="467" spans="1:69" ht="30" x14ac:dyDescent="0.35">
      <c r="A467" s="102" t="s">
        <v>25</v>
      </c>
      <c r="B467" s="86">
        <v>5</v>
      </c>
      <c r="C467" s="86" t="s">
        <v>4593</v>
      </c>
      <c r="D467" s="2" t="s">
        <v>2590</v>
      </c>
      <c r="E467" s="2" t="s">
        <v>2603</v>
      </c>
      <c r="F467" s="247"/>
      <c r="G467" s="73" t="s">
        <v>2627</v>
      </c>
      <c r="H467" s="73" t="s">
        <v>2691</v>
      </c>
      <c r="I467" s="71" t="s">
        <v>858</v>
      </c>
      <c r="J467" s="71">
        <v>0.25</v>
      </c>
      <c r="K467" s="71">
        <v>4</v>
      </c>
      <c r="L467" s="101">
        <v>1</v>
      </c>
      <c r="M467" s="101">
        <v>1</v>
      </c>
      <c r="N467" s="120">
        <f t="shared" si="469"/>
        <v>1</v>
      </c>
      <c r="O467" s="120">
        <f t="shared" si="470"/>
        <v>0.25</v>
      </c>
      <c r="P467" s="71" t="s">
        <v>872</v>
      </c>
      <c r="Q467" s="71" t="s">
        <v>868</v>
      </c>
      <c r="R467" s="114"/>
      <c r="S467" s="71"/>
      <c r="T467" s="71"/>
      <c r="U467" s="71"/>
      <c r="V467" s="71"/>
      <c r="W467" s="101">
        <v>1</v>
      </c>
      <c r="X467" s="101">
        <v>1</v>
      </c>
      <c r="Y467" s="101">
        <v>1</v>
      </c>
      <c r="Z467" s="101">
        <v>1</v>
      </c>
      <c r="AA467" s="101">
        <v>1</v>
      </c>
      <c r="AB467" s="101">
        <v>2</v>
      </c>
      <c r="AC467" s="101">
        <v>3</v>
      </c>
      <c r="AD467" s="101">
        <v>4</v>
      </c>
      <c r="AE467" s="101">
        <v>1</v>
      </c>
      <c r="AF467" s="101"/>
      <c r="AG467" s="101"/>
      <c r="AH467" s="101"/>
      <c r="AI467" s="109">
        <v>1</v>
      </c>
      <c r="AJ467" s="109" t="s">
        <v>4450</v>
      </c>
      <c r="AK467" s="109" t="s">
        <v>4450</v>
      </c>
      <c r="AL467" s="109" t="s">
        <v>4450</v>
      </c>
      <c r="AM467" s="9" t="s">
        <v>3847</v>
      </c>
      <c r="AN467" s="9"/>
      <c r="AO467" s="9"/>
      <c r="AP467" s="9"/>
      <c r="AQ467" s="2">
        <v>6.2500000000000003E-3</v>
      </c>
      <c r="AR467" s="110">
        <v>1</v>
      </c>
      <c r="AS467" s="110" t="s">
        <v>4450</v>
      </c>
      <c r="AT467" s="110" t="s">
        <v>4450</v>
      </c>
      <c r="AU467" s="110" t="s">
        <v>4450</v>
      </c>
      <c r="AV467" s="110">
        <v>0.25</v>
      </c>
      <c r="AW467" s="110" t="s">
        <v>4450</v>
      </c>
      <c r="AX467" s="110" t="s">
        <v>4450</v>
      </c>
      <c r="AY467" s="110" t="s">
        <v>4450</v>
      </c>
      <c r="AZ467" s="8">
        <v>6.2500000000000003E-3</v>
      </c>
      <c r="BA467" s="8" t="s">
        <v>4450</v>
      </c>
      <c r="BB467" s="8" t="s">
        <v>4450</v>
      </c>
      <c r="BC467" s="8" t="s">
        <v>4450</v>
      </c>
      <c r="BD467" s="8">
        <v>6.2500000000000003E-3</v>
      </c>
      <c r="BE467" s="8">
        <v>6.2500000000000003E-3</v>
      </c>
      <c r="BF467" s="8">
        <v>6.2500000000000003E-3</v>
      </c>
      <c r="BG467" s="8">
        <v>6.2500000000000003E-3</v>
      </c>
      <c r="BJ467" s="8">
        <v>0.1</v>
      </c>
      <c r="BK467" s="8">
        <v>0.25</v>
      </c>
      <c r="BL467" s="8">
        <v>1</v>
      </c>
      <c r="BM467" s="8">
        <v>6.2500000000000003E-3</v>
      </c>
      <c r="BN467" s="23">
        <f t="shared" si="471"/>
        <v>0.1</v>
      </c>
      <c r="BO467" s="23">
        <f t="shared" ref="BO467:BQ467" si="482">BK467*BN467</f>
        <v>2.5000000000000001E-2</v>
      </c>
      <c r="BP467" s="23">
        <f t="shared" si="482"/>
        <v>2.5000000000000001E-2</v>
      </c>
      <c r="BQ467" s="23">
        <f t="shared" si="482"/>
        <v>1.5625000000000003E-4</v>
      </c>
    </row>
    <row r="468" spans="1:69" ht="20" x14ac:dyDescent="0.35">
      <c r="A468" s="102" t="s">
        <v>25</v>
      </c>
      <c r="B468" s="86">
        <v>6</v>
      </c>
      <c r="C468" s="86" t="s">
        <v>4594</v>
      </c>
      <c r="D468" s="2" t="s">
        <v>2590</v>
      </c>
      <c r="E468" s="2" t="s">
        <v>2604</v>
      </c>
      <c r="F468" s="247"/>
      <c r="G468" s="73" t="s">
        <v>2628</v>
      </c>
      <c r="H468" s="73" t="s">
        <v>2692</v>
      </c>
      <c r="I468" s="71" t="s">
        <v>1303</v>
      </c>
      <c r="J468" s="71">
        <v>0.15</v>
      </c>
      <c r="K468" s="71">
        <v>1</v>
      </c>
      <c r="L468" s="101">
        <v>1</v>
      </c>
      <c r="M468" s="101">
        <v>1</v>
      </c>
      <c r="N468" s="120">
        <f t="shared" si="469"/>
        <v>1</v>
      </c>
      <c r="O468" s="120">
        <f t="shared" si="470"/>
        <v>1</v>
      </c>
      <c r="P468" s="71" t="s">
        <v>873</v>
      </c>
      <c r="Q468" s="71" t="s">
        <v>874</v>
      </c>
      <c r="R468" s="114"/>
      <c r="S468" s="71"/>
      <c r="T468" s="71"/>
      <c r="U468" s="71"/>
      <c r="V468" s="71"/>
      <c r="W468" s="101">
        <v>1</v>
      </c>
      <c r="X468" s="101">
        <v>0</v>
      </c>
      <c r="Y468" s="101">
        <v>0</v>
      </c>
      <c r="Z468" s="101">
        <v>0</v>
      </c>
      <c r="AA468" s="101">
        <v>1</v>
      </c>
      <c r="AB468" s="101">
        <v>1</v>
      </c>
      <c r="AC468" s="101">
        <v>1</v>
      </c>
      <c r="AD468" s="101">
        <v>1</v>
      </c>
      <c r="AE468" s="101">
        <v>1</v>
      </c>
      <c r="AF468" s="101"/>
      <c r="AG468" s="101"/>
      <c r="AH468" s="101"/>
      <c r="AI468" s="109">
        <v>1</v>
      </c>
      <c r="AJ468" s="109" t="s">
        <v>4450</v>
      </c>
      <c r="AK468" s="109" t="s">
        <v>4450</v>
      </c>
      <c r="AL468" s="109" t="s">
        <v>4450</v>
      </c>
      <c r="AM468" s="9" t="s">
        <v>3848</v>
      </c>
      <c r="AN468" s="9"/>
      <c r="AO468" s="9"/>
      <c r="AP468" s="9"/>
      <c r="AQ468" s="2">
        <v>3.7499999999999999E-3</v>
      </c>
      <c r="AR468" s="110">
        <v>1</v>
      </c>
      <c r="AS468" s="110" t="s">
        <v>4450</v>
      </c>
      <c r="AT468" s="110" t="s">
        <v>4450</v>
      </c>
      <c r="AU468" s="110" t="s">
        <v>4450</v>
      </c>
      <c r="AV468" s="110">
        <v>1</v>
      </c>
      <c r="AW468" s="110" t="s">
        <v>4450</v>
      </c>
      <c r="AX468" s="110" t="s">
        <v>4450</v>
      </c>
      <c r="AY468" s="110" t="s">
        <v>4450</v>
      </c>
      <c r="AZ468" s="8">
        <v>3.7499999999999999E-3</v>
      </c>
      <c r="BA468" s="8" t="s">
        <v>4450</v>
      </c>
      <c r="BB468" s="8" t="s">
        <v>4450</v>
      </c>
      <c r="BC468" s="8" t="s">
        <v>4450</v>
      </c>
      <c r="BD468" s="8">
        <v>3.7499999999999999E-3</v>
      </c>
      <c r="BE468" s="8" t="s">
        <v>4450</v>
      </c>
      <c r="BF468" s="8" t="s">
        <v>4450</v>
      </c>
      <c r="BG468" s="8" t="s">
        <v>4450</v>
      </c>
      <c r="BJ468" s="8">
        <v>0.1</v>
      </c>
      <c r="BK468" s="8">
        <v>0.25</v>
      </c>
      <c r="BL468" s="8">
        <v>1</v>
      </c>
      <c r="BM468" s="8">
        <v>3.7499999999999999E-3</v>
      </c>
      <c r="BN468" s="23">
        <f t="shared" si="471"/>
        <v>0.1</v>
      </c>
      <c r="BO468" s="23">
        <f t="shared" ref="BO468:BQ468" si="483">BK468*BN468</f>
        <v>2.5000000000000001E-2</v>
      </c>
      <c r="BP468" s="23">
        <f t="shared" si="483"/>
        <v>2.5000000000000001E-2</v>
      </c>
      <c r="BQ468" s="23">
        <f t="shared" si="483"/>
        <v>9.3750000000000002E-5</v>
      </c>
    </row>
    <row r="469" spans="1:69" ht="30" x14ac:dyDescent="0.35">
      <c r="A469" s="102" t="s">
        <v>25</v>
      </c>
      <c r="B469" s="86">
        <v>7</v>
      </c>
      <c r="C469" s="86" t="s">
        <v>4595</v>
      </c>
      <c r="D469" s="2" t="s">
        <v>2590</v>
      </c>
      <c r="E469" s="2" t="s">
        <v>2604</v>
      </c>
      <c r="F469" s="247"/>
      <c r="G469" s="73" t="s">
        <v>2628</v>
      </c>
      <c r="H469" s="73" t="s">
        <v>2693</v>
      </c>
      <c r="I469" s="71" t="s">
        <v>859</v>
      </c>
      <c r="J469" s="71">
        <v>0.7</v>
      </c>
      <c r="K469" s="71">
        <v>4</v>
      </c>
      <c r="L469" s="101">
        <v>1</v>
      </c>
      <c r="M469" s="101">
        <v>1</v>
      </c>
      <c r="N469" s="120">
        <f t="shared" si="469"/>
        <v>1</v>
      </c>
      <c r="O469" s="120">
        <f t="shared" si="470"/>
        <v>0.25</v>
      </c>
      <c r="P469" s="71" t="s">
        <v>875</v>
      </c>
      <c r="Q469" s="71" t="s">
        <v>874</v>
      </c>
      <c r="R469" s="114"/>
      <c r="S469" s="71"/>
      <c r="T469" s="71"/>
      <c r="U469" s="71"/>
      <c r="V469" s="71"/>
      <c r="W469" s="101">
        <v>1</v>
      </c>
      <c r="X469" s="101">
        <v>1</v>
      </c>
      <c r="Y469" s="101">
        <v>1</v>
      </c>
      <c r="Z469" s="101">
        <v>1</v>
      </c>
      <c r="AA469" s="101">
        <v>1</v>
      </c>
      <c r="AB469" s="101">
        <v>2</v>
      </c>
      <c r="AC469" s="101">
        <v>3</v>
      </c>
      <c r="AD469" s="101">
        <v>4</v>
      </c>
      <c r="AE469" s="101">
        <v>1</v>
      </c>
      <c r="AF469" s="101"/>
      <c r="AG469" s="101"/>
      <c r="AH469" s="101"/>
      <c r="AI469" s="109">
        <v>1</v>
      </c>
      <c r="AJ469" s="109" t="s">
        <v>4450</v>
      </c>
      <c r="AK469" s="109" t="s">
        <v>4450</v>
      </c>
      <c r="AL469" s="109" t="s">
        <v>4450</v>
      </c>
      <c r="AM469" s="9" t="s">
        <v>3849</v>
      </c>
      <c r="AN469" s="9"/>
      <c r="AO469" s="9"/>
      <c r="AP469" s="9"/>
      <c r="AQ469" s="2">
        <v>1.7499999999999998E-2</v>
      </c>
      <c r="AR469" s="110">
        <v>1</v>
      </c>
      <c r="AS469" s="110" t="s">
        <v>4450</v>
      </c>
      <c r="AT469" s="110" t="s">
        <v>4450</v>
      </c>
      <c r="AU469" s="110" t="s">
        <v>4450</v>
      </c>
      <c r="AV469" s="110">
        <v>0.25</v>
      </c>
      <c r="AW469" s="110" t="s">
        <v>4450</v>
      </c>
      <c r="AX469" s="110" t="s">
        <v>4450</v>
      </c>
      <c r="AY469" s="110" t="s">
        <v>4450</v>
      </c>
      <c r="AZ469" s="8">
        <v>1.7499999999999998E-2</v>
      </c>
      <c r="BA469" s="8" t="s">
        <v>4450</v>
      </c>
      <c r="BB469" s="8" t="s">
        <v>4450</v>
      </c>
      <c r="BC469" s="8" t="s">
        <v>4450</v>
      </c>
      <c r="BD469" s="8">
        <v>1.7499999999999998E-2</v>
      </c>
      <c r="BE469" s="8">
        <v>1.7499999999999998E-2</v>
      </c>
      <c r="BF469" s="8">
        <v>1.7499999999999998E-2</v>
      </c>
      <c r="BG469" s="8">
        <v>1.7499999999999998E-2</v>
      </c>
      <c r="BJ469" s="8">
        <v>0.1</v>
      </c>
      <c r="BK469" s="8">
        <v>0.25</v>
      </c>
      <c r="BL469" s="8">
        <v>1</v>
      </c>
      <c r="BM469" s="8">
        <v>1.7499999999999998E-2</v>
      </c>
      <c r="BN469" s="23">
        <f t="shared" si="471"/>
        <v>0.1</v>
      </c>
      <c r="BO469" s="23">
        <f t="shared" ref="BO469:BQ469" si="484">BK469*BN469</f>
        <v>2.5000000000000001E-2</v>
      </c>
      <c r="BP469" s="23">
        <f t="shared" si="484"/>
        <v>2.5000000000000001E-2</v>
      </c>
      <c r="BQ469" s="23">
        <f t="shared" si="484"/>
        <v>4.3749999999999995E-4</v>
      </c>
    </row>
    <row r="470" spans="1:69" ht="20" x14ac:dyDescent="0.35">
      <c r="A470" s="102" t="s">
        <v>25</v>
      </c>
      <c r="B470" s="86">
        <v>8</v>
      </c>
      <c r="C470" s="86" t="s">
        <v>4596</v>
      </c>
      <c r="D470" s="2" t="s">
        <v>2590</v>
      </c>
      <c r="E470" s="2" t="s">
        <v>2604</v>
      </c>
      <c r="F470" s="247"/>
      <c r="G470" s="73" t="s">
        <v>2628</v>
      </c>
      <c r="H470" s="73" t="s">
        <v>2694</v>
      </c>
      <c r="I470" s="71" t="s">
        <v>1304</v>
      </c>
      <c r="J470" s="71">
        <v>0.05</v>
      </c>
      <c r="K470" s="71">
        <v>1</v>
      </c>
      <c r="L470" s="101">
        <v>0</v>
      </c>
      <c r="M470" s="101">
        <v>0</v>
      </c>
      <c r="N470" s="120" t="str">
        <f t="shared" si="469"/>
        <v/>
      </c>
      <c r="O470" s="120">
        <f t="shared" si="470"/>
        <v>0</v>
      </c>
      <c r="P470" s="71" t="s">
        <v>876</v>
      </c>
      <c r="Q470" s="71" t="s">
        <v>874</v>
      </c>
      <c r="R470" s="114"/>
      <c r="S470" s="71"/>
      <c r="T470" s="71"/>
      <c r="U470" s="71"/>
      <c r="V470" s="71"/>
      <c r="W470" s="101">
        <v>0</v>
      </c>
      <c r="X470" s="101">
        <v>0</v>
      </c>
      <c r="Y470" s="101">
        <v>0</v>
      </c>
      <c r="Z470" s="101">
        <v>1</v>
      </c>
      <c r="AA470" s="101">
        <v>0</v>
      </c>
      <c r="AB470" s="101">
        <v>0</v>
      </c>
      <c r="AC470" s="101">
        <v>0</v>
      </c>
      <c r="AD470" s="101">
        <v>1</v>
      </c>
      <c r="AE470" s="101">
        <v>0</v>
      </c>
      <c r="AF470" s="101"/>
      <c r="AG470" s="101"/>
      <c r="AH470" s="101"/>
      <c r="AI470" s="109">
        <v>0</v>
      </c>
      <c r="AJ470" s="109" t="s">
        <v>4450</v>
      </c>
      <c r="AK470" s="109" t="s">
        <v>4450</v>
      </c>
      <c r="AL470" s="109" t="s">
        <v>4450</v>
      </c>
      <c r="AM470" s="9" t="s">
        <v>3850</v>
      </c>
      <c r="AN470" s="9"/>
      <c r="AO470" s="9"/>
      <c r="AP470" s="9"/>
      <c r="AQ470" s="2" t="s">
        <v>4450</v>
      </c>
      <c r="AR470" s="110" t="s">
        <v>4450</v>
      </c>
      <c r="AS470" s="110" t="s">
        <v>4450</v>
      </c>
      <c r="AT470" s="110" t="s">
        <v>4450</v>
      </c>
      <c r="AU470" s="110" t="s">
        <v>4450</v>
      </c>
      <c r="AV470" s="110">
        <v>0</v>
      </c>
      <c r="AW470" s="110" t="s">
        <v>4450</v>
      </c>
      <c r="AX470" s="110" t="s">
        <v>4450</v>
      </c>
      <c r="AY470" s="110" t="s">
        <v>4450</v>
      </c>
      <c r="AZ470" s="8" t="s">
        <v>4450</v>
      </c>
      <c r="BA470" s="8" t="s">
        <v>4450</v>
      </c>
      <c r="BB470" s="8" t="s">
        <v>4450</v>
      </c>
      <c r="BC470" s="8" t="s">
        <v>4450</v>
      </c>
      <c r="BD470" s="8" t="s">
        <v>4450</v>
      </c>
      <c r="BE470" s="8" t="s">
        <v>4450</v>
      </c>
      <c r="BF470" s="8" t="s">
        <v>4450</v>
      </c>
      <c r="BG470" s="8">
        <v>1.2500000000000002E-3</v>
      </c>
      <c r="BJ470" s="8">
        <v>0.1</v>
      </c>
      <c r="BK470" s="8">
        <v>0.25</v>
      </c>
      <c r="BL470" s="8">
        <v>1</v>
      </c>
      <c r="BM470" s="8">
        <v>1.2500000000000002E-3</v>
      </c>
      <c r="BN470" s="23">
        <f t="shared" si="471"/>
        <v>0.1</v>
      </c>
      <c r="BO470" s="23">
        <f t="shared" ref="BO470:BQ470" si="485">BK470*BN470</f>
        <v>2.5000000000000001E-2</v>
      </c>
      <c r="BP470" s="23">
        <f t="shared" si="485"/>
        <v>2.5000000000000001E-2</v>
      </c>
      <c r="BQ470" s="23">
        <f t="shared" si="485"/>
        <v>3.1250000000000007E-5</v>
      </c>
    </row>
    <row r="471" spans="1:69" x14ac:dyDescent="0.35">
      <c r="A471" s="102" t="s">
        <v>25</v>
      </c>
      <c r="B471" s="86">
        <v>9</v>
      </c>
      <c r="C471" s="86" t="s">
        <v>4597</v>
      </c>
      <c r="D471" s="2" t="s">
        <v>2590</v>
      </c>
      <c r="E471" s="2" t="s">
        <v>2604</v>
      </c>
      <c r="F471" s="247"/>
      <c r="G471" s="73" t="s">
        <v>2628</v>
      </c>
      <c r="H471" s="73" t="s">
        <v>2695</v>
      </c>
      <c r="I471" s="71" t="s">
        <v>1305</v>
      </c>
      <c r="J471" s="71">
        <v>0.1</v>
      </c>
      <c r="K471" s="71">
        <v>1</v>
      </c>
      <c r="L471" s="101">
        <v>0</v>
      </c>
      <c r="M471" s="101">
        <v>0</v>
      </c>
      <c r="N471" s="120" t="str">
        <f t="shared" si="469"/>
        <v/>
      </c>
      <c r="O471" s="120">
        <f t="shared" si="470"/>
        <v>0</v>
      </c>
      <c r="P471" s="71" t="s">
        <v>877</v>
      </c>
      <c r="Q471" s="71" t="s">
        <v>874</v>
      </c>
      <c r="R471" s="114"/>
      <c r="S471" s="71"/>
      <c r="T471" s="71"/>
      <c r="U471" s="71"/>
      <c r="V471" s="71"/>
      <c r="W471" s="101">
        <v>0</v>
      </c>
      <c r="X471" s="101">
        <v>0</v>
      </c>
      <c r="Y471" s="101">
        <v>0</v>
      </c>
      <c r="Z471" s="101">
        <v>1</v>
      </c>
      <c r="AA471" s="101">
        <v>0</v>
      </c>
      <c r="AB471" s="101">
        <v>0</v>
      </c>
      <c r="AC471" s="101">
        <v>0</v>
      </c>
      <c r="AD471" s="101">
        <v>1</v>
      </c>
      <c r="AE471" s="101">
        <v>0</v>
      </c>
      <c r="AF471" s="101"/>
      <c r="AG471" s="101"/>
      <c r="AH471" s="101"/>
      <c r="AI471" s="109">
        <v>0</v>
      </c>
      <c r="AJ471" s="109" t="s">
        <v>4450</v>
      </c>
      <c r="AK471" s="109" t="s">
        <v>4450</v>
      </c>
      <c r="AL471" s="109" t="s">
        <v>4450</v>
      </c>
      <c r="AM471" s="9" t="s">
        <v>3850</v>
      </c>
      <c r="AN471" s="9"/>
      <c r="AO471" s="9"/>
      <c r="AP471" s="9"/>
      <c r="AQ471" s="2" t="s">
        <v>4450</v>
      </c>
      <c r="AR471" s="110" t="s">
        <v>4450</v>
      </c>
      <c r="AS471" s="110" t="s">
        <v>4450</v>
      </c>
      <c r="AT471" s="110" t="s">
        <v>4450</v>
      </c>
      <c r="AU471" s="110" t="s">
        <v>4450</v>
      </c>
      <c r="AV471" s="110">
        <v>0</v>
      </c>
      <c r="AW471" s="110" t="s">
        <v>4450</v>
      </c>
      <c r="AX471" s="110" t="s">
        <v>4450</v>
      </c>
      <c r="AY471" s="110" t="s">
        <v>4450</v>
      </c>
      <c r="AZ471" s="8" t="s">
        <v>4450</v>
      </c>
      <c r="BA471" s="8" t="s">
        <v>4450</v>
      </c>
      <c r="BB471" s="8" t="s">
        <v>4450</v>
      </c>
      <c r="BC471" s="8" t="s">
        <v>4450</v>
      </c>
      <c r="BD471" s="8" t="s">
        <v>4450</v>
      </c>
      <c r="BE471" s="8" t="s">
        <v>4450</v>
      </c>
      <c r="BF471" s="8" t="s">
        <v>4450</v>
      </c>
      <c r="BG471" s="8">
        <v>2.5000000000000005E-3</v>
      </c>
      <c r="BJ471" s="8">
        <v>0.1</v>
      </c>
      <c r="BK471" s="8">
        <v>0.25</v>
      </c>
      <c r="BL471" s="8">
        <v>1</v>
      </c>
      <c r="BM471" s="8">
        <v>2.5000000000000005E-3</v>
      </c>
      <c r="BN471" s="23">
        <f t="shared" si="471"/>
        <v>0.1</v>
      </c>
      <c r="BO471" s="23">
        <f t="shared" ref="BO471:BQ471" si="486">BK471*BN471</f>
        <v>2.5000000000000001E-2</v>
      </c>
      <c r="BP471" s="23">
        <f t="shared" si="486"/>
        <v>2.5000000000000001E-2</v>
      </c>
      <c r="BQ471" s="23">
        <f t="shared" si="486"/>
        <v>6.2500000000000015E-5</v>
      </c>
    </row>
    <row r="472" spans="1:69" ht="20" x14ac:dyDescent="0.35">
      <c r="A472" s="102" t="s">
        <v>25</v>
      </c>
      <c r="B472" s="86">
        <v>10</v>
      </c>
      <c r="C472" s="86" t="s">
        <v>4598</v>
      </c>
      <c r="D472" s="2" t="s">
        <v>2590</v>
      </c>
      <c r="E472" s="2" t="s">
        <v>2605</v>
      </c>
      <c r="F472" s="247"/>
      <c r="G472" s="73" t="s">
        <v>2629</v>
      </c>
      <c r="H472" s="73" t="s">
        <v>2696</v>
      </c>
      <c r="I472" s="71" t="s">
        <v>862</v>
      </c>
      <c r="J472" s="71">
        <v>0.25</v>
      </c>
      <c r="K472" s="71">
        <v>12</v>
      </c>
      <c r="L472" s="101">
        <v>3</v>
      </c>
      <c r="M472" s="101">
        <v>3</v>
      </c>
      <c r="N472" s="120">
        <f t="shared" si="469"/>
        <v>1</v>
      </c>
      <c r="O472" s="120">
        <f t="shared" si="470"/>
        <v>0.25</v>
      </c>
      <c r="P472" s="71" t="s">
        <v>878</v>
      </c>
      <c r="Q472" s="71" t="s">
        <v>868</v>
      </c>
      <c r="R472" s="114"/>
      <c r="S472" s="71"/>
      <c r="T472" s="71"/>
      <c r="U472" s="71"/>
      <c r="V472" s="71"/>
      <c r="W472" s="101">
        <v>3</v>
      </c>
      <c r="X472" s="101">
        <v>3</v>
      </c>
      <c r="Y472" s="101">
        <v>3</v>
      </c>
      <c r="Z472" s="101">
        <v>3</v>
      </c>
      <c r="AA472" s="101">
        <v>3</v>
      </c>
      <c r="AB472" s="101">
        <v>6</v>
      </c>
      <c r="AC472" s="101">
        <v>9</v>
      </c>
      <c r="AD472" s="101">
        <v>12</v>
      </c>
      <c r="AE472" s="101">
        <v>3</v>
      </c>
      <c r="AF472" s="101"/>
      <c r="AG472" s="101"/>
      <c r="AH472" s="101"/>
      <c r="AI472" s="109">
        <v>3</v>
      </c>
      <c r="AJ472" s="109" t="s">
        <v>4450</v>
      </c>
      <c r="AK472" s="109" t="s">
        <v>4450</v>
      </c>
      <c r="AL472" s="109" t="s">
        <v>4450</v>
      </c>
      <c r="AM472" s="9" t="s">
        <v>3851</v>
      </c>
      <c r="AN472" s="9"/>
      <c r="AO472" s="9"/>
      <c r="AP472" s="9"/>
      <c r="AQ472" s="2">
        <v>6.2500000000000003E-3</v>
      </c>
      <c r="AR472" s="110">
        <v>1</v>
      </c>
      <c r="AS472" s="110" t="s">
        <v>4450</v>
      </c>
      <c r="AT472" s="110" t="s">
        <v>4450</v>
      </c>
      <c r="AU472" s="110" t="s">
        <v>4450</v>
      </c>
      <c r="AV472" s="110">
        <v>0.25</v>
      </c>
      <c r="AW472" s="110" t="s">
        <v>4450</v>
      </c>
      <c r="AX472" s="110" t="s">
        <v>4450</v>
      </c>
      <c r="AY472" s="110" t="s">
        <v>4450</v>
      </c>
      <c r="AZ472" s="8">
        <v>6.2500000000000003E-3</v>
      </c>
      <c r="BA472" s="8" t="s">
        <v>4450</v>
      </c>
      <c r="BB472" s="8" t="s">
        <v>4450</v>
      </c>
      <c r="BC472" s="8" t="s">
        <v>4450</v>
      </c>
      <c r="BD472" s="8">
        <v>6.2500000000000003E-3</v>
      </c>
      <c r="BE472" s="8">
        <v>6.2500000000000003E-3</v>
      </c>
      <c r="BF472" s="8">
        <v>6.2500000000000003E-3</v>
      </c>
      <c r="BG472" s="8">
        <v>6.2500000000000003E-3</v>
      </c>
      <c r="BJ472" s="8">
        <v>0.1</v>
      </c>
      <c r="BK472" s="8">
        <v>0.25</v>
      </c>
      <c r="BL472" s="8">
        <v>1</v>
      </c>
      <c r="BM472" s="8">
        <v>6.2500000000000003E-3</v>
      </c>
      <c r="BN472" s="23">
        <f t="shared" si="471"/>
        <v>0.1</v>
      </c>
      <c r="BO472" s="23">
        <f t="shared" ref="BO472:BQ472" si="487">BK472*BN472</f>
        <v>2.5000000000000001E-2</v>
      </c>
      <c r="BP472" s="23">
        <f t="shared" si="487"/>
        <v>2.5000000000000001E-2</v>
      </c>
      <c r="BQ472" s="23">
        <f t="shared" si="487"/>
        <v>1.5625000000000003E-4</v>
      </c>
    </row>
    <row r="473" spans="1:69" ht="20" x14ac:dyDescent="0.35">
      <c r="A473" s="102" t="s">
        <v>25</v>
      </c>
      <c r="B473" s="86">
        <v>11</v>
      </c>
      <c r="C473" s="86" t="s">
        <v>4599</v>
      </c>
      <c r="D473" s="2" t="s">
        <v>2590</v>
      </c>
      <c r="E473" s="2" t="s">
        <v>2605</v>
      </c>
      <c r="F473" s="247"/>
      <c r="G473" s="73" t="s">
        <v>2629</v>
      </c>
      <c r="H473" s="73" t="s">
        <v>2697</v>
      </c>
      <c r="I473" s="71" t="s">
        <v>863</v>
      </c>
      <c r="J473" s="71">
        <v>0.25</v>
      </c>
      <c r="K473" s="71">
        <v>12</v>
      </c>
      <c r="L473" s="101">
        <v>3</v>
      </c>
      <c r="M473" s="101">
        <v>3</v>
      </c>
      <c r="N473" s="120">
        <f t="shared" si="469"/>
        <v>1</v>
      </c>
      <c r="O473" s="120">
        <f t="shared" si="470"/>
        <v>0.25</v>
      </c>
      <c r="P473" s="71" t="s">
        <v>879</v>
      </c>
      <c r="Q473" s="71" t="s">
        <v>880</v>
      </c>
      <c r="R473" s="114"/>
      <c r="S473" s="71"/>
      <c r="T473" s="71"/>
      <c r="U473" s="71"/>
      <c r="V473" s="71"/>
      <c r="W473" s="101">
        <v>3</v>
      </c>
      <c r="X473" s="101">
        <v>3</v>
      </c>
      <c r="Y473" s="101">
        <v>3</v>
      </c>
      <c r="Z473" s="101">
        <v>3</v>
      </c>
      <c r="AA473" s="101">
        <v>3</v>
      </c>
      <c r="AB473" s="101">
        <v>6</v>
      </c>
      <c r="AC473" s="101">
        <v>9</v>
      </c>
      <c r="AD473" s="101">
        <v>12</v>
      </c>
      <c r="AE473" s="101">
        <v>3</v>
      </c>
      <c r="AF473" s="101"/>
      <c r="AG473" s="101"/>
      <c r="AH473" s="101"/>
      <c r="AI473" s="109">
        <v>3</v>
      </c>
      <c r="AJ473" s="109" t="s">
        <v>4450</v>
      </c>
      <c r="AK473" s="109" t="s">
        <v>4450</v>
      </c>
      <c r="AL473" s="109" t="s">
        <v>4450</v>
      </c>
      <c r="AM473" s="9" t="s">
        <v>3852</v>
      </c>
      <c r="AN473" s="9"/>
      <c r="AO473" s="9"/>
      <c r="AP473" s="9"/>
      <c r="AQ473" s="2">
        <v>6.2500000000000003E-3</v>
      </c>
      <c r="AR473" s="110">
        <v>1</v>
      </c>
      <c r="AS473" s="110" t="s">
        <v>4450</v>
      </c>
      <c r="AT473" s="110" t="s">
        <v>4450</v>
      </c>
      <c r="AU473" s="110" t="s">
        <v>4450</v>
      </c>
      <c r="AV473" s="110">
        <v>0.25</v>
      </c>
      <c r="AW473" s="110" t="s">
        <v>4450</v>
      </c>
      <c r="AX473" s="110" t="s">
        <v>4450</v>
      </c>
      <c r="AY473" s="110" t="s">
        <v>4450</v>
      </c>
      <c r="AZ473" s="8">
        <v>6.2500000000000003E-3</v>
      </c>
      <c r="BA473" s="8" t="s">
        <v>4450</v>
      </c>
      <c r="BB473" s="8" t="s">
        <v>4450</v>
      </c>
      <c r="BC473" s="8" t="s">
        <v>4450</v>
      </c>
      <c r="BD473" s="8">
        <v>6.2500000000000003E-3</v>
      </c>
      <c r="BE473" s="8">
        <v>6.2500000000000003E-3</v>
      </c>
      <c r="BF473" s="8">
        <v>6.2500000000000003E-3</v>
      </c>
      <c r="BG473" s="8">
        <v>6.2500000000000003E-3</v>
      </c>
      <c r="BJ473" s="8">
        <v>0.1</v>
      </c>
      <c r="BK473" s="8">
        <v>0.25</v>
      </c>
      <c r="BL473" s="8">
        <v>1</v>
      </c>
      <c r="BM473" s="8">
        <v>6.2500000000000003E-3</v>
      </c>
      <c r="BN473" s="23">
        <f t="shared" si="471"/>
        <v>0.1</v>
      </c>
      <c r="BO473" s="23">
        <f t="shared" ref="BO473:BQ473" si="488">BK473*BN473</f>
        <v>2.5000000000000001E-2</v>
      </c>
      <c r="BP473" s="23">
        <f t="shared" si="488"/>
        <v>2.5000000000000001E-2</v>
      </c>
      <c r="BQ473" s="23">
        <f t="shared" si="488"/>
        <v>1.5625000000000003E-4</v>
      </c>
    </row>
    <row r="474" spans="1:69" ht="30" x14ac:dyDescent="0.35">
      <c r="A474" s="102" t="s">
        <v>25</v>
      </c>
      <c r="B474" s="86">
        <v>12</v>
      </c>
      <c r="C474" s="86" t="s">
        <v>4600</v>
      </c>
      <c r="D474" s="2" t="s">
        <v>2590</v>
      </c>
      <c r="E474" s="2" t="s">
        <v>2605</v>
      </c>
      <c r="F474" s="247"/>
      <c r="G474" s="73" t="s">
        <v>2629</v>
      </c>
      <c r="H474" s="73" t="s">
        <v>2698</v>
      </c>
      <c r="I474" s="71" t="s">
        <v>864</v>
      </c>
      <c r="J474" s="71">
        <v>0.25</v>
      </c>
      <c r="K474" s="71">
        <v>2</v>
      </c>
      <c r="L474" s="101">
        <v>1</v>
      </c>
      <c r="M474" s="101">
        <v>1</v>
      </c>
      <c r="N474" s="120">
        <f t="shared" si="469"/>
        <v>1</v>
      </c>
      <c r="O474" s="120">
        <f t="shared" si="470"/>
        <v>0.5</v>
      </c>
      <c r="P474" s="71" t="s">
        <v>882</v>
      </c>
      <c r="Q474" s="71" t="s">
        <v>880</v>
      </c>
      <c r="R474" s="114"/>
      <c r="S474" s="71"/>
      <c r="T474" s="71"/>
      <c r="U474" s="71"/>
      <c r="V474" s="71"/>
      <c r="W474" s="101">
        <v>1</v>
      </c>
      <c r="X474" s="101">
        <v>1</v>
      </c>
      <c r="Y474" s="101">
        <v>0</v>
      </c>
      <c r="Z474" s="101">
        <v>0</v>
      </c>
      <c r="AA474" s="101">
        <v>1</v>
      </c>
      <c r="AB474" s="101">
        <v>2</v>
      </c>
      <c r="AC474" s="101">
        <v>2</v>
      </c>
      <c r="AD474" s="101">
        <v>2</v>
      </c>
      <c r="AE474" s="101">
        <v>1</v>
      </c>
      <c r="AF474" s="101"/>
      <c r="AG474" s="101"/>
      <c r="AH474" s="101"/>
      <c r="AI474" s="109">
        <v>1</v>
      </c>
      <c r="AJ474" s="109" t="s">
        <v>4450</v>
      </c>
      <c r="AK474" s="109" t="s">
        <v>4450</v>
      </c>
      <c r="AL474" s="109" t="s">
        <v>4450</v>
      </c>
      <c r="AM474" s="9" t="s">
        <v>3853</v>
      </c>
      <c r="AN474" s="9"/>
      <c r="AO474" s="9"/>
      <c r="AP474" s="9"/>
      <c r="AQ474" s="2">
        <v>6.2500000000000003E-3</v>
      </c>
      <c r="AR474" s="110">
        <v>1</v>
      </c>
      <c r="AS474" s="110" t="s">
        <v>4450</v>
      </c>
      <c r="AT474" s="110" t="s">
        <v>4450</v>
      </c>
      <c r="AU474" s="110" t="s">
        <v>4450</v>
      </c>
      <c r="AV474" s="110">
        <v>0.5</v>
      </c>
      <c r="AW474" s="110" t="s">
        <v>4450</v>
      </c>
      <c r="AX474" s="110" t="s">
        <v>4450</v>
      </c>
      <c r="AY474" s="110" t="s">
        <v>4450</v>
      </c>
      <c r="AZ474" s="8">
        <v>6.2500000000000003E-3</v>
      </c>
      <c r="BA474" s="8" t="s">
        <v>4450</v>
      </c>
      <c r="BB474" s="8" t="s">
        <v>4450</v>
      </c>
      <c r="BC474" s="8" t="s">
        <v>4450</v>
      </c>
      <c r="BD474" s="8">
        <v>6.2500000000000003E-3</v>
      </c>
      <c r="BE474" s="8">
        <v>6.2500000000000003E-3</v>
      </c>
      <c r="BF474" s="8" t="s">
        <v>4450</v>
      </c>
      <c r="BG474" s="8" t="s">
        <v>4450</v>
      </c>
      <c r="BJ474" s="8">
        <v>0.1</v>
      </c>
      <c r="BK474" s="8">
        <v>0.25</v>
      </c>
      <c r="BL474" s="8">
        <v>1</v>
      </c>
      <c r="BM474" s="8">
        <v>6.2500000000000003E-3</v>
      </c>
      <c r="BN474" s="23">
        <f t="shared" si="471"/>
        <v>0.1</v>
      </c>
      <c r="BO474" s="23">
        <f t="shared" ref="BO474:BQ474" si="489">BK474*BN474</f>
        <v>2.5000000000000001E-2</v>
      </c>
      <c r="BP474" s="23">
        <f t="shared" si="489"/>
        <v>2.5000000000000001E-2</v>
      </c>
      <c r="BQ474" s="23">
        <f t="shared" si="489"/>
        <v>1.5625000000000003E-4</v>
      </c>
    </row>
    <row r="475" spans="1:69" ht="20" x14ac:dyDescent="0.35">
      <c r="A475" s="102" t="s">
        <v>25</v>
      </c>
      <c r="B475" s="86">
        <v>13</v>
      </c>
      <c r="C475" s="86" t="s">
        <v>4601</v>
      </c>
      <c r="D475" s="2" t="s">
        <v>2590</v>
      </c>
      <c r="E475" s="2" t="s">
        <v>2605</v>
      </c>
      <c r="F475" s="247"/>
      <c r="G475" s="73" t="s">
        <v>2629</v>
      </c>
      <c r="H475" s="73" t="s">
        <v>2699</v>
      </c>
      <c r="I475" s="71" t="s">
        <v>865</v>
      </c>
      <c r="J475" s="71">
        <v>0.25</v>
      </c>
      <c r="K475" s="71">
        <v>2</v>
      </c>
      <c r="L475" s="101">
        <v>1</v>
      </c>
      <c r="M475" s="101">
        <v>1</v>
      </c>
      <c r="N475" s="120">
        <f t="shared" si="469"/>
        <v>1</v>
      </c>
      <c r="O475" s="120">
        <f t="shared" si="470"/>
        <v>0.5</v>
      </c>
      <c r="P475" s="71" t="s">
        <v>883</v>
      </c>
      <c r="Q475" s="71" t="s">
        <v>884</v>
      </c>
      <c r="R475" s="114"/>
      <c r="S475" s="71"/>
      <c r="T475" s="71"/>
      <c r="U475" s="71"/>
      <c r="V475" s="71"/>
      <c r="W475" s="101">
        <v>1</v>
      </c>
      <c r="X475" s="101">
        <v>1</v>
      </c>
      <c r="Y475" s="101">
        <v>0</v>
      </c>
      <c r="Z475" s="101">
        <v>0</v>
      </c>
      <c r="AA475" s="101">
        <v>1</v>
      </c>
      <c r="AB475" s="101">
        <v>2</v>
      </c>
      <c r="AC475" s="101">
        <v>2</v>
      </c>
      <c r="AD475" s="101">
        <v>2</v>
      </c>
      <c r="AE475" s="101">
        <v>1</v>
      </c>
      <c r="AF475" s="101"/>
      <c r="AG475" s="101"/>
      <c r="AH475" s="101"/>
      <c r="AI475" s="109">
        <v>1</v>
      </c>
      <c r="AJ475" s="109" t="s">
        <v>4450</v>
      </c>
      <c r="AK475" s="109" t="s">
        <v>4450</v>
      </c>
      <c r="AL475" s="109" t="s">
        <v>4450</v>
      </c>
      <c r="AM475" s="9" t="s">
        <v>3854</v>
      </c>
      <c r="AN475" s="9"/>
      <c r="AO475" s="9"/>
      <c r="AP475" s="9"/>
      <c r="AQ475" s="2">
        <v>6.2500000000000003E-3</v>
      </c>
      <c r="AR475" s="110">
        <v>1</v>
      </c>
      <c r="AS475" s="110" t="s">
        <v>4450</v>
      </c>
      <c r="AT475" s="110" t="s">
        <v>4450</v>
      </c>
      <c r="AU475" s="110" t="s">
        <v>4450</v>
      </c>
      <c r="AV475" s="110">
        <v>0.5</v>
      </c>
      <c r="AW475" s="110" t="s">
        <v>4450</v>
      </c>
      <c r="AX475" s="110" t="s">
        <v>4450</v>
      </c>
      <c r="AY475" s="110" t="s">
        <v>4450</v>
      </c>
      <c r="AZ475" s="8">
        <v>6.2500000000000003E-3</v>
      </c>
      <c r="BA475" s="8" t="s">
        <v>4450</v>
      </c>
      <c r="BB475" s="8" t="s">
        <v>4450</v>
      </c>
      <c r="BC475" s="8" t="s">
        <v>4450</v>
      </c>
      <c r="BD475" s="8">
        <v>6.2500000000000003E-3</v>
      </c>
      <c r="BE475" s="8">
        <v>6.2500000000000003E-3</v>
      </c>
      <c r="BF475" s="8" t="s">
        <v>4450</v>
      </c>
      <c r="BG475" s="8" t="s">
        <v>4450</v>
      </c>
      <c r="BJ475" s="8">
        <v>0.1</v>
      </c>
      <c r="BK475" s="8">
        <v>0.25</v>
      </c>
      <c r="BL475" s="8">
        <v>1</v>
      </c>
      <c r="BM475" s="8">
        <v>6.2500000000000003E-3</v>
      </c>
      <c r="BN475" s="23">
        <f t="shared" si="471"/>
        <v>0.1</v>
      </c>
      <c r="BO475" s="23">
        <f t="shared" ref="BO475:BQ475" si="490">BK475*BN475</f>
        <v>2.5000000000000001E-2</v>
      </c>
      <c r="BP475" s="23">
        <f t="shared" si="490"/>
        <v>2.5000000000000001E-2</v>
      </c>
      <c r="BQ475" s="23">
        <f t="shared" si="490"/>
        <v>1.5625000000000003E-4</v>
      </c>
    </row>
    <row r="476" spans="1:69" ht="20" x14ac:dyDescent="0.35">
      <c r="A476" s="102" t="s">
        <v>25</v>
      </c>
      <c r="B476" s="86">
        <v>14</v>
      </c>
      <c r="C476" s="86" t="s">
        <v>4602</v>
      </c>
      <c r="D476" s="2" t="s">
        <v>2591</v>
      </c>
      <c r="E476" s="2" t="s">
        <v>2606</v>
      </c>
      <c r="F476" s="247"/>
      <c r="G476" s="73" t="s">
        <v>2630</v>
      </c>
      <c r="H476" s="73" t="s">
        <v>2700</v>
      </c>
      <c r="I476" s="71" t="s">
        <v>2701</v>
      </c>
      <c r="J476" s="71">
        <v>0.25</v>
      </c>
      <c r="K476" s="71">
        <v>3</v>
      </c>
      <c r="L476" s="101">
        <v>1</v>
      </c>
      <c r="M476" s="101">
        <v>1</v>
      </c>
      <c r="N476" s="120">
        <f t="shared" si="469"/>
        <v>1</v>
      </c>
      <c r="O476" s="120">
        <f t="shared" si="470"/>
        <v>0.33333333333333331</v>
      </c>
      <c r="P476" s="71" t="s">
        <v>2702</v>
      </c>
      <c r="Q476" s="71" t="s">
        <v>2703</v>
      </c>
      <c r="R476" s="114"/>
      <c r="S476" s="71"/>
      <c r="T476" s="71"/>
      <c r="U476" s="71"/>
      <c r="V476" s="71"/>
      <c r="W476" s="101">
        <v>1</v>
      </c>
      <c r="X476" s="101">
        <v>1</v>
      </c>
      <c r="Y476" s="101">
        <v>1</v>
      </c>
      <c r="Z476" s="101">
        <v>0</v>
      </c>
      <c r="AA476" s="101">
        <v>1</v>
      </c>
      <c r="AB476" s="101">
        <v>2</v>
      </c>
      <c r="AC476" s="101">
        <v>3</v>
      </c>
      <c r="AD476" s="101">
        <v>3</v>
      </c>
      <c r="AE476" s="101">
        <v>1</v>
      </c>
      <c r="AF476" s="101"/>
      <c r="AG476" s="101"/>
      <c r="AH476" s="101"/>
      <c r="AI476" s="109">
        <v>1</v>
      </c>
      <c r="AJ476" s="109" t="s">
        <v>4450</v>
      </c>
      <c r="AK476" s="109" t="s">
        <v>4450</v>
      </c>
      <c r="AL476" s="109" t="s">
        <v>4450</v>
      </c>
      <c r="AM476" s="9" t="s">
        <v>3971</v>
      </c>
      <c r="AN476" s="9"/>
      <c r="AO476" s="9"/>
      <c r="AP476" s="9"/>
      <c r="AQ476" s="2">
        <v>6.2500000000000003E-3</v>
      </c>
      <c r="AR476" s="110">
        <v>1</v>
      </c>
      <c r="AS476" s="110" t="s">
        <v>4450</v>
      </c>
      <c r="AT476" s="110" t="s">
        <v>4450</v>
      </c>
      <c r="AU476" s="110" t="s">
        <v>4450</v>
      </c>
      <c r="AV476" s="110">
        <v>0.33333333333333331</v>
      </c>
      <c r="AW476" s="110" t="s">
        <v>4450</v>
      </c>
      <c r="AX476" s="110" t="s">
        <v>4450</v>
      </c>
      <c r="AY476" s="110" t="s">
        <v>4450</v>
      </c>
      <c r="AZ476" s="8">
        <v>6.2500000000000003E-3</v>
      </c>
      <c r="BA476" s="8" t="s">
        <v>4450</v>
      </c>
      <c r="BB476" s="8" t="s">
        <v>4450</v>
      </c>
      <c r="BC476" s="8" t="s">
        <v>4450</v>
      </c>
      <c r="BD476" s="8">
        <v>6.2500000000000003E-3</v>
      </c>
      <c r="BE476" s="8">
        <v>6.2500000000000003E-3</v>
      </c>
      <c r="BF476" s="8">
        <v>6.2500000000000003E-3</v>
      </c>
      <c r="BG476" s="8" t="s">
        <v>4450</v>
      </c>
      <c r="BJ476" s="8">
        <v>0.2</v>
      </c>
      <c r="BK476" s="8">
        <v>0.25</v>
      </c>
      <c r="BL476" s="8">
        <v>0.5</v>
      </c>
      <c r="BM476" s="8">
        <v>6.2500000000000003E-3</v>
      </c>
      <c r="BN476" s="23">
        <f t="shared" si="471"/>
        <v>0.2</v>
      </c>
      <c r="BO476" s="23">
        <f t="shared" ref="BO476:BQ476" si="491">BK476*BN476</f>
        <v>0.05</v>
      </c>
      <c r="BP476" s="23">
        <f t="shared" si="491"/>
        <v>2.5000000000000001E-2</v>
      </c>
      <c r="BQ476" s="23">
        <f t="shared" si="491"/>
        <v>1.5625000000000003E-4</v>
      </c>
    </row>
    <row r="477" spans="1:69" ht="20" x14ac:dyDescent="0.35">
      <c r="A477" s="102" t="s">
        <v>25</v>
      </c>
      <c r="B477" s="86">
        <v>15</v>
      </c>
      <c r="C477" s="86" t="s">
        <v>4603</v>
      </c>
      <c r="D477" s="2" t="s">
        <v>2591</v>
      </c>
      <c r="E477" s="2" t="s">
        <v>2606</v>
      </c>
      <c r="F477" s="247"/>
      <c r="G477" s="73" t="s">
        <v>2630</v>
      </c>
      <c r="H477" s="73" t="s">
        <v>2704</v>
      </c>
      <c r="I477" s="71" t="s">
        <v>2705</v>
      </c>
      <c r="J477" s="71">
        <v>0.25</v>
      </c>
      <c r="K477" s="71">
        <v>1</v>
      </c>
      <c r="L477" s="101">
        <v>0</v>
      </c>
      <c r="M477" s="101">
        <v>0</v>
      </c>
      <c r="N477" s="120" t="str">
        <f t="shared" si="469"/>
        <v/>
      </c>
      <c r="O477" s="120">
        <f t="shared" si="470"/>
        <v>0</v>
      </c>
      <c r="P477" s="71" t="s">
        <v>2706</v>
      </c>
      <c r="Q477" s="71" t="s">
        <v>2703</v>
      </c>
      <c r="R477" s="114"/>
      <c r="S477" s="71"/>
      <c r="T477" s="71"/>
      <c r="U477" s="71"/>
      <c r="V477" s="71"/>
      <c r="W477" s="101">
        <v>0</v>
      </c>
      <c r="X477" s="101">
        <v>1</v>
      </c>
      <c r="Y477" s="101">
        <v>0</v>
      </c>
      <c r="Z477" s="101">
        <v>0</v>
      </c>
      <c r="AA477" s="101">
        <v>0</v>
      </c>
      <c r="AB477" s="101">
        <v>1</v>
      </c>
      <c r="AC477" s="101">
        <v>1</v>
      </c>
      <c r="AD477" s="101">
        <v>1</v>
      </c>
      <c r="AE477" s="101">
        <v>0</v>
      </c>
      <c r="AF477" s="101"/>
      <c r="AG477" s="101"/>
      <c r="AH477" s="101"/>
      <c r="AI477" s="109">
        <v>0</v>
      </c>
      <c r="AJ477" s="109" t="s">
        <v>4450</v>
      </c>
      <c r="AK477" s="109" t="s">
        <v>4450</v>
      </c>
      <c r="AL477" s="109" t="s">
        <v>4450</v>
      </c>
      <c r="AM477" s="9" t="s">
        <v>3940</v>
      </c>
      <c r="AN477" s="9"/>
      <c r="AO477" s="9"/>
      <c r="AP477" s="9"/>
      <c r="AQ477" s="2" t="s">
        <v>4450</v>
      </c>
      <c r="AR477" s="110" t="s">
        <v>4450</v>
      </c>
      <c r="AS477" s="110" t="s">
        <v>4450</v>
      </c>
      <c r="AT477" s="110" t="s">
        <v>4450</v>
      </c>
      <c r="AU477" s="110" t="s">
        <v>4450</v>
      </c>
      <c r="AV477" s="110">
        <v>0</v>
      </c>
      <c r="AW477" s="110" t="s">
        <v>4450</v>
      </c>
      <c r="AX477" s="110" t="s">
        <v>4450</v>
      </c>
      <c r="AY477" s="110" t="s">
        <v>4450</v>
      </c>
      <c r="AZ477" s="8" t="s">
        <v>4450</v>
      </c>
      <c r="BA477" s="8" t="s">
        <v>4450</v>
      </c>
      <c r="BB477" s="8" t="s">
        <v>4450</v>
      </c>
      <c r="BC477" s="8" t="s">
        <v>4450</v>
      </c>
      <c r="BD477" s="8" t="s">
        <v>4450</v>
      </c>
      <c r="BE477" s="8">
        <v>6.2500000000000003E-3</v>
      </c>
      <c r="BF477" s="8" t="s">
        <v>4450</v>
      </c>
      <c r="BG477" s="8" t="s">
        <v>4450</v>
      </c>
      <c r="BJ477" s="8">
        <v>0.2</v>
      </c>
      <c r="BK477" s="8">
        <v>0.25</v>
      </c>
      <c r="BL477" s="8">
        <v>0.5</v>
      </c>
      <c r="BM477" s="8">
        <v>6.2500000000000003E-3</v>
      </c>
      <c r="BN477" s="23">
        <f t="shared" si="471"/>
        <v>0.2</v>
      </c>
      <c r="BO477" s="23">
        <f t="shared" ref="BO477:BQ477" si="492">BK477*BN477</f>
        <v>0.05</v>
      </c>
      <c r="BP477" s="23">
        <f t="shared" si="492"/>
        <v>2.5000000000000001E-2</v>
      </c>
      <c r="BQ477" s="23">
        <f t="shared" si="492"/>
        <v>1.5625000000000003E-4</v>
      </c>
    </row>
    <row r="478" spans="1:69" ht="30" x14ac:dyDescent="0.35">
      <c r="A478" s="102" t="s">
        <v>25</v>
      </c>
      <c r="B478" s="86">
        <v>16</v>
      </c>
      <c r="C478" s="86" t="s">
        <v>4604</v>
      </c>
      <c r="D478" s="2" t="s">
        <v>2591</v>
      </c>
      <c r="E478" s="2" t="s">
        <v>2606</v>
      </c>
      <c r="F478" s="247"/>
      <c r="G478" s="73" t="s">
        <v>2630</v>
      </c>
      <c r="H478" s="73" t="s">
        <v>2707</v>
      </c>
      <c r="I478" s="71" t="s">
        <v>2708</v>
      </c>
      <c r="J478" s="71">
        <v>0.2</v>
      </c>
      <c r="K478" s="71">
        <v>1</v>
      </c>
      <c r="L478" s="101">
        <v>0</v>
      </c>
      <c r="M478" s="101">
        <v>0</v>
      </c>
      <c r="N478" s="120" t="str">
        <f t="shared" si="469"/>
        <v/>
      </c>
      <c r="O478" s="120">
        <f t="shared" si="470"/>
        <v>0</v>
      </c>
      <c r="P478" s="71" t="s">
        <v>2709</v>
      </c>
      <c r="Q478" s="71" t="s">
        <v>2703</v>
      </c>
      <c r="R478" s="114"/>
      <c r="S478" s="71"/>
      <c r="T478" s="71"/>
      <c r="U478" s="71"/>
      <c r="V478" s="71"/>
      <c r="W478" s="101">
        <v>0</v>
      </c>
      <c r="X478" s="101">
        <v>1</v>
      </c>
      <c r="Y478" s="101">
        <v>0</v>
      </c>
      <c r="Z478" s="101">
        <v>0</v>
      </c>
      <c r="AA478" s="101">
        <v>0</v>
      </c>
      <c r="AB478" s="101">
        <v>1</v>
      </c>
      <c r="AC478" s="101">
        <v>1</v>
      </c>
      <c r="AD478" s="101">
        <v>1</v>
      </c>
      <c r="AE478" s="101">
        <v>0</v>
      </c>
      <c r="AF478" s="101"/>
      <c r="AG478" s="101"/>
      <c r="AH478" s="101"/>
      <c r="AI478" s="109">
        <v>0</v>
      </c>
      <c r="AJ478" s="109" t="s">
        <v>4450</v>
      </c>
      <c r="AK478" s="109" t="s">
        <v>4450</v>
      </c>
      <c r="AL478" s="109" t="s">
        <v>4450</v>
      </c>
      <c r="AM478" s="9" t="s">
        <v>3940</v>
      </c>
      <c r="AN478" s="9"/>
      <c r="AO478" s="9"/>
      <c r="AP478" s="9"/>
      <c r="AQ478" s="2" t="s">
        <v>4450</v>
      </c>
      <c r="AR478" s="110" t="s">
        <v>4450</v>
      </c>
      <c r="AS478" s="110" t="s">
        <v>4450</v>
      </c>
      <c r="AT478" s="110" t="s">
        <v>4450</v>
      </c>
      <c r="AU478" s="110" t="s">
        <v>4450</v>
      </c>
      <c r="AV478" s="110">
        <v>0</v>
      </c>
      <c r="AW478" s="110" t="s">
        <v>4450</v>
      </c>
      <c r="AX478" s="110" t="s">
        <v>4450</v>
      </c>
      <c r="AY478" s="110" t="s">
        <v>4450</v>
      </c>
      <c r="AZ478" s="8" t="s">
        <v>4450</v>
      </c>
      <c r="BA478" s="8" t="s">
        <v>4450</v>
      </c>
      <c r="BB478" s="8" t="s">
        <v>4450</v>
      </c>
      <c r="BC478" s="8" t="s">
        <v>4450</v>
      </c>
      <c r="BD478" s="8" t="s">
        <v>4450</v>
      </c>
      <c r="BE478" s="8">
        <v>5.000000000000001E-3</v>
      </c>
      <c r="BF478" s="8" t="s">
        <v>4450</v>
      </c>
      <c r="BG478" s="8" t="s">
        <v>4450</v>
      </c>
      <c r="BJ478" s="8">
        <v>0.2</v>
      </c>
      <c r="BK478" s="8">
        <v>0.25</v>
      </c>
      <c r="BL478" s="8">
        <v>0.5</v>
      </c>
      <c r="BM478" s="8">
        <v>5.000000000000001E-3</v>
      </c>
      <c r="BN478" s="23">
        <f t="shared" si="471"/>
        <v>0.2</v>
      </c>
      <c r="BO478" s="23">
        <f t="shared" ref="BO478:BQ478" si="493">BK478*BN478</f>
        <v>0.05</v>
      </c>
      <c r="BP478" s="23">
        <f t="shared" si="493"/>
        <v>2.5000000000000001E-2</v>
      </c>
      <c r="BQ478" s="23">
        <f t="shared" si="493"/>
        <v>1.2500000000000003E-4</v>
      </c>
    </row>
    <row r="479" spans="1:69" ht="30" x14ac:dyDescent="0.35">
      <c r="A479" s="102" t="s">
        <v>25</v>
      </c>
      <c r="B479" s="86">
        <v>17</v>
      </c>
      <c r="C479" s="86" t="s">
        <v>4605</v>
      </c>
      <c r="D479" s="2" t="s">
        <v>2591</v>
      </c>
      <c r="E479" s="2" t="s">
        <v>2606</v>
      </c>
      <c r="F479" s="247"/>
      <c r="G479" s="73" t="s">
        <v>2630</v>
      </c>
      <c r="H479" s="73" t="s">
        <v>2710</v>
      </c>
      <c r="I479" s="71" t="s">
        <v>2711</v>
      </c>
      <c r="J479" s="71">
        <v>0.3</v>
      </c>
      <c r="K479" s="71">
        <v>2</v>
      </c>
      <c r="L479" s="101">
        <v>0</v>
      </c>
      <c r="M479" s="101">
        <v>0</v>
      </c>
      <c r="N479" s="120" t="str">
        <f t="shared" si="469"/>
        <v/>
      </c>
      <c r="O479" s="120">
        <f t="shared" si="470"/>
        <v>0</v>
      </c>
      <c r="P479" s="71" t="s">
        <v>2712</v>
      </c>
      <c r="Q479" s="71" t="s">
        <v>2713</v>
      </c>
      <c r="R479" s="114"/>
      <c r="S479" s="71"/>
      <c r="T479" s="71"/>
      <c r="U479" s="71"/>
      <c r="V479" s="71"/>
      <c r="W479" s="101">
        <v>0</v>
      </c>
      <c r="X479" s="101">
        <v>0</v>
      </c>
      <c r="Y479" s="101">
        <v>0</v>
      </c>
      <c r="Z479" s="101">
        <v>2</v>
      </c>
      <c r="AA479" s="101">
        <v>0</v>
      </c>
      <c r="AB479" s="101">
        <v>0</v>
      </c>
      <c r="AC479" s="101">
        <v>0</v>
      </c>
      <c r="AD479" s="101">
        <v>2</v>
      </c>
      <c r="AE479" s="101">
        <v>0</v>
      </c>
      <c r="AF479" s="101"/>
      <c r="AG479" s="101"/>
      <c r="AH479" s="101"/>
      <c r="AI479" s="109">
        <v>0</v>
      </c>
      <c r="AJ479" s="109" t="s">
        <v>4450</v>
      </c>
      <c r="AK479" s="109" t="s">
        <v>4450</v>
      </c>
      <c r="AL479" s="109" t="s">
        <v>4450</v>
      </c>
      <c r="AM479" s="9" t="s">
        <v>3940</v>
      </c>
      <c r="AN479" s="9"/>
      <c r="AO479" s="9"/>
      <c r="AP479" s="9"/>
      <c r="AQ479" s="2" t="s">
        <v>4450</v>
      </c>
      <c r="AR479" s="110" t="s">
        <v>4450</v>
      </c>
      <c r="AS479" s="110" t="s">
        <v>4450</v>
      </c>
      <c r="AT479" s="110" t="s">
        <v>4450</v>
      </c>
      <c r="AU479" s="110" t="s">
        <v>4450</v>
      </c>
      <c r="AV479" s="110">
        <v>0</v>
      </c>
      <c r="AW479" s="110" t="s">
        <v>4450</v>
      </c>
      <c r="AX479" s="110" t="s">
        <v>4450</v>
      </c>
      <c r="AY479" s="110" t="s">
        <v>4450</v>
      </c>
      <c r="AZ479" s="8" t="s">
        <v>4450</v>
      </c>
      <c r="BA479" s="8" t="s">
        <v>4450</v>
      </c>
      <c r="BB479" s="8" t="s">
        <v>4450</v>
      </c>
      <c r="BC479" s="8" t="s">
        <v>4450</v>
      </c>
      <c r="BD479" s="8" t="s">
        <v>4450</v>
      </c>
      <c r="BE479" s="8" t="s">
        <v>4450</v>
      </c>
      <c r="BF479" s="8" t="s">
        <v>4450</v>
      </c>
      <c r="BG479" s="8">
        <v>7.4999999999999997E-3</v>
      </c>
      <c r="BJ479" s="8">
        <v>0.2</v>
      </c>
      <c r="BK479" s="8">
        <v>0.25</v>
      </c>
      <c r="BL479" s="8">
        <v>0.5</v>
      </c>
      <c r="BM479" s="8">
        <v>7.4999999999999997E-3</v>
      </c>
      <c r="BN479" s="23">
        <f t="shared" si="471"/>
        <v>0.2</v>
      </c>
      <c r="BO479" s="23">
        <f t="shared" ref="BO479:BQ479" si="494">BK479*BN479</f>
        <v>0.05</v>
      </c>
      <c r="BP479" s="23">
        <f t="shared" si="494"/>
        <v>2.5000000000000001E-2</v>
      </c>
      <c r="BQ479" s="23">
        <f t="shared" si="494"/>
        <v>1.875E-4</v>
      </c>
    </row>
    <row r="480" spans="1:69" ht="30" x14ac:dyDescent="0.35">
      <c r="A480" s="102" t="s">
        <v>25</v>
      </c>
      <c r="B480" s="86">
        <v>18</v>
      </c>
      <c r="C480" s="86" t="s">
        <v>4606</v>
      </c>
      <c r="D480" s="2" t="s">
        <v>2591</v>
      </c>
      <c r="E480" s="2" t="s">
        <v>2606</v>
      </c>
      <c r="F480" s="247"/>
      <c r="G480" s="73" t="s">
        <v>2632</v>
      </c>
      <c r="H480" s="73" t="s">
        <v>2714</v>
      </c>
      <c r="I480" s="71" t="s">
        <v>2715</v>
      </c>
      <c r="J480" s="71">
        <v>0.33</v>
      </c>
      <c r="K480" s="71">
        <v>4</v>
      </c>
      <c r="L480" s="101">
        <v>1</v>
      </c>
      <c r="M480" s="101">
        <v>1</v>
      </c>
      <c r="N480" s="120">
        <f t="shared" si="469"/>
        <v>1</v>
      </c>
      <c r="O480" s="120">
        <f t="shared" si="470"/>
        <v>0.25</v>
      </c>
      <c r="P480" s="71" t="s">
        <v>2716</v>
      </c>
      <c r="Q480" s="71" t="s">
        <v>2713</v>
      </c>
      <c r="R480" s="114"/>
      <c r="S480" s="71"/>
      <c r="T480" s="71"/>
      <c r="U480" s="71"/>
      <c r="V480" s="71"/>
      <c r="W480" s="101">
        <v>1</v>
      </c>
      <c r="X480" s="101">
        <v>1</v>
      </c>
      <c r="Y480" s="101">
        <v>1</v>
      </c>
      <c r="Z480" s="101">
        <v>1</v>
      </c>
      <c r="AA480" s="101">
        <v>1</v>
      </c>
      <c r="AB480" s="101">
        <v>2</v>
      </c>
      <c r="AC480" s="101">
        <v>3</v>
      </c>
      <c r="AD480" s="101">
        <v>4</v>
      </c>
      <c r="AE480" s="101">
        <v>1</v>
      </c>
      <c r="AF480" s="101"/>
      <c r="AG480" s="101"/>
      <c r="AH480" s="101"/>
      <c r="AI480" s="109">
        <v>1</v>
      </c>
      <c r="AJ480" s="109" t="s">
        <v>4450</v>
      </c>
      <c r="AK480" s="109" t="s">
        <v>4450</v>
      </c>
      <c r="AL480" s="109" t="s">
        <v>4450</v>
      </c>
      <c r="AM480" s="9" t="s">
        <v>3972</v>
      </c>
      <c r="AN480" s="9"/>
      <c r="AO480" s="9"/>
      <c r="AP480" s="9"/>
      <c r="AQ480" s="2">
        <v>8.2500000000000004E-3</v>
      </c>
      <c r="AR480" s="110">
        <v>1</v>
      </c>
      <c r="AS480" s="110" t="s">
        <v>4450</v>
      </c>
      <c r="AT480" s="110" t="s">
        <v>4450</v>
      </c>
      <c r="AU480" s="110" t="s">
        <v>4450</v>
      </c>
      <c r="AV480" s="110">
        <v>0.25</v>
      </c>
      <c r="AW480" s="110" t="s">
        <v>4450</v>
      </c>
      <c r="AX480" s="110" t="s">
        <v>4450</v>
      </c>
      <c r="AY480" s="110" t="s">
        <v>4450</v>
      </c>
      <c r="AZ480" s="8">
        <v>8.2500000000000004E-3</v>
      </c>
      <c r="BA480" s="8" t="s">
        <v>4450</v>
      </c>
      <c r="BB480" s="8" t="s">
        <v>4450</v>
      </c>
      <c r="BC480" s="8" t="s">
        <v>4450</v>
      </c>
      <c r="BD480" s="8">
        <v>8.2500000000000004E-3</v>
      </c>
      <c r="BE480" s="8">
        <v>8.2500000000000004E-3</v>
      </c>
      <c r="BF480" s="8">
        <v>8.2500000000000004E-3</v>
      </c>
      <c r="BG480" s="8">
        <v>8.2500000000000004E-3</v>
      </c>
      <c r="BJ480" s="8">
        <v>0.2</v>
      </c>
      <c r="BK480" s="8">
        <v>0.25</v>
      </c>
      <c r="BL480" s="8">
        <v>0.5</v>
      </c>
      <c r="BM480" s="8">
        <v>8.2500000000000004E-3</v>
      </c>
      <c r="BN480" s="23">
        <f t="shared" si="471"/>
        <v>0.2</v>
      </c>
      <c r="BO480" s="23">
        <f t="shared" ref="BO480:BQ480" si="495">BK480*BN480</f>
        <v>0.05</v>
      </c>
      <c r="BP480" s="23">
        <f t="shared" si="495"/>
        <v>2.5000000000000001E-2</v>
      </c>
      <c r="BQ480" s="23">
        <f t="shared" si="495"/>
        <v>2.0625000000000003E-4</v>
      </c>
    </row>
    <row r="481" spans="1:69" ht="20" x14ac:dyDescent="0.35">
      <c r="A481" s="102" t="s">
        <v>25</v>
      </c>
      <c r="B481" s="86">
        <v>19</v>
      </c>
      <c r="C481" s="86" t="s">
        <v>4607</v>
      </c>
      <c r="D481" s="2" t="s">
        <v>2591</v>
      </c>
      <c r="E481" s="2" t="s">
        <v>2606</v>
      </c>
      <c r="F481" s="247"/>
      <c r="G481" s="73" t="s">
        <v>2632</v>
      </c>
      <c r="H481" s="73" t="s">
        <v>2717</v>
      </c>
      <c r="I481" s="71" t="s">
        <v>2718</v>
      </c>
      <c r="J481" s="71">
        <v>0.33</v>
      </c>
      <c r="K481" s="71">
        <v>4</v>
      </c>
      <c r="L481" s="101">
        <v>1</v>
      </c>
      <c r="M481" s="101">
        <v>1</v>
      </c>
      <c r="N481" s="120">
        <f t="shared" si="469"/>
        <v>1</v>
      </c>
      <c r="O481" s="120">
        <f t="shared" si="470"/>
        <v>0.25</v>
      </c>
      <c r="P481" s="71" t="s">
        <v>2716</v>
      </c>
      <c r="Q481" s="71" t="s">
        <v>2719</v>
      </c>
      <c r="R481" s="114"/>
      <c r="S481" s="71"/>
      <c r="T481" s="71"/>
      <c r="U481" s="71"/>
      <c r="V481" s="71"/>
      <c r="W481" s="101">
        <v>1</v>
      </c>
      <c r="X481" s="101">
        <v>1</v>
      </c>
      <c r="Y481" s="101">
        <v>1</v>
      </c>
      <c r="Z481" s="101">
        <v>1</v>
      </c>
      <c r="AA481" s="101">
        <v>1</v>
      </c>
      <c r="AB481" s="101">
        <v>2</v>
      </c>
      <c r="AC481" s="101">
        <v>3</v>
      </c>
      <c r="AD481" s="101">
        <v>4</v>
      </c>
      <c r="AE481" s="101">
        <v>1</v>
      </c>
      <c r="AF481" s="101"/>
      <c r="AG481" s="101"/>
      <c r="AH481" s="101"/>
      <c r="AI481" s="109">
        <v>1</v>
      </c>
      <c r="AJ481" s="109" t="s">
        <v>4450</v>
      </c>
      <c r="AK481" s="109" t="s">
        <v>4450</v>
      </c>
      <c r="AL481" s="109" t="s">
        <v>4450</v>
      </c>
      <c r="AM481" s="9" t="s">
        <v>3973</v>
      </c>
      <c r="AN481" s="9"/>
      <c r="AO481" s="9"/>
      <c r="AP481" s="9"/>
      <c r="AQ481" s="2">
        <v>8.2500000000000004E-3</v>
      </c>
      <c r="AR481" s="110">
        <v>1</v>
      </c>
      <c r="AS481" s="110" t="s">
        <v>4450</v>
      </c>
      <c r="AT481" s="110" t="s">
        <v>4450</v>
      </c>
      <c r="AU481" s="110" t="s">
        <v>4450</v>
      </c>
      <c r="AV481" s="110">
        <v>0.25</v>
      </c>
      <c r="AW481" s="110" t="s">
        <v>4450</v>
      </c>
      <c r="AX481" s="110" t="s">
        <v>4450</v>
      </c>
      <c r="AY481" s="110" t="s">
        <v>4450</v>
      </c>
      <c r="AZ481" s="8">
        <v>8.2500000000000004E-3</v>
      </c>
      <c r="BA481" s="8" t="s">
        <v>4450</v>
      </c>
      <c r="BB481" s="8" t="s">
        <v>4450</v>
      </c>
      <c r="BC481" s="8" t="s">
        <v>4450</v>
      </c>
      <c r="BD481" s="8">
        <v>8.2500000000000004E-3</v>
      </c>
      <c r="BE481" s="8">
        <v>8.2500000000000004E-3</v>
      </c>
      <c r="BF481" s="8">
        <v>8.2500000000000004E-3</v>
      </c>
      <c r="BG481" s="8">
        <v>8.2500000000000004E-3</v>
      </c>
      <c r="BJ481" s="8">
        <v>0.2</v>
      </c>
      <c r="BK481" s="8">
        <v>0.25</v>
      </c>
      <c r="BL481" s="8">
        <v>0.5</v>
      </c>
      <c r="BM481" s="8">
        <v>8.2500000000000004E-3</v>
      </c>
      <c r="BN481" s="23">
        <f t="shared" si="471"/>
        <v>0.2</v>
      </c>
      <c r="BO481" s="23">
        <f t="shared" ref="BO481:BQ481" si="496">BK481*BN481</f>
        <v>0.05</v>
      </c>
      <c r="BP481" s="23">
        <f t="shared" si="496"/>
        <v>2.5000000000000001E-2</v>
      </c>
      <c r="BQ481" s="23">
        <f t="shared" si="496"/>
        <v>2.0625000000000003E-4</v>
      </c>
    </row>
    <row r="482" spans="1:69" ht="20" x14ac:dyDescent="0.35">
      <c r="A482" s="102" t="s">
        <v>25</v>
      </c>
      <c r="B482" s="86">
        <v>20</v>
      </c>
      <c r="C482" s="86" t="s">
        <v>4608</v>
      </c>
      <c r="D482" s="2" t="s">
        <v>2591</v>
      </c>
      <c r="E482" s="2" t="s">
        <v>2606</v>
      </c>
      <c r="F482" s="247"/>
      <c r="G482" s="73" t="s">
        <v>2632</v>
      </c>
      <c r="H482" s="73" t="s">
        <v>2720</v>
      </c>
      <c r="I482" s="71" t="s">
        <v>2721</v>
      </c>
      <c r="J482" s="71">
        <v>0.34</v>
      </c>
      <c r="K482" s="71">
        <v>4</v>
      </c>
      <c r="L482" s="101">
        <v>1</v>
      </c>
      <c r="M482" s="101">
        <v>1</v>
      </c>
      <c r="N482" s="120">
        <f t="shared" si="469"/>
        <v>1</v>
      </c>
      <c r="O482" s="120">
        <f t="shared" si="470"/>
        <v>0.25</v>
      </c>
      <c r="P482" s="71" t="s">
        <v>2716</v>
      </c>
      <c r="Q482" s="71" t="s">
        <v>2713</v>
      </c>
      <c r="R482" s="114"/>
      <c r="S482" s="71"/>
      <c r="T482" s="71"/>
      <c r="U482" s="71"/>
      <c r="V482" s="71"/>
      <c r="W482" s="101">
        <v>1</v>
      </c>
      <c r="X482" s="101">
        <v>1</v>
      </c>
      <c r="Y482" s="101">
        <v>1</v>
      </c>
      <c r="Z482" s="101">
        <v>1</v>
      </c>
      <c r="AA482" s="101">
        <v>1</v>
      </c>
      <c r="AB482" s="101">
        <v>2</v>
      </c>
      <c r="AC482" s="101">
        <v>3</v>
      </c>
      <c r="AD482" s="101">
        <v>4</v>
      </c>
      <c r="AE482" s="101">
        <v>1</v>
      </c>
      <c r="AF482" s="101"/>
      <c r="AG482" s="101"/>
      <c r="AH482" s="101"/>
      <c r="AI482" s="109">
        <v>1</v>
      </c>
      <c r="AJ482" s="109" t="s">
        <v>4450</v>
      </c>
      <c r="AK482" s="109" t="s">
        <v>4450</v>
      </c>
      <c r="AL482" s="109" t="s">
        <v>4450</v>
      </c>
      <c r="AM482" s="9" t="s">
        <v>3974</v>
      </c>
      <c r="AN482" s="9"/>
      <c r="AO482" s="9"/>
      <c r="AP482" s="9"/>
      <c r="AQ482" s="2">
        <v>8.5000000000000006E-3</v>
      </c>
      <c r="AR482" s="110">
        <v>1</v>
      </c>
      <c r="AS482" s="110" t="s">
        <v>4450</v>
      </c>
      <c r="AT482" s="110" t="s">
        <v>4450</v>
      </c>
      <c r="AU482" s="110" t="s">
        <v>4450</v>
      </c>
      <c r="AV482" s="110">
        <v>0.25</v>
      </c>
      <c r="AW482" s="110" t="s">
        <v>4450</v>
      </c>
      <c r="AX482" s="110" t="s">
        <v>4450</v>
      </c>
      <c r="AY482" s="110" t="s">
        <v>4450</v>
      </c>
      <c r="AZ482" s="8">
        <v>8.5000000000000006E-3</v>
      </c>
      <c r="BA482" s="8" t="s">
        <v>4450</v>
      </c>
      <c r="BB482" s="8" t="s">
        <v>4450</v>
      </c>
      <c r="BC482" s="8" t="s">
        <v>4450</v>
      </c>
      <c r="BD482" s="8">
        <v>8.5000000000000006E-3</v>
      </c>
      <c r="BE482" s="8">
        <v>8.5000000000000006E-3</v>
      </c>
      <c r="BF482" s="8">
        <v>8.5000000000000006E-3</v>
      </c>
      <c r="BG482" s="8">
        <v>8.5000000000000006E-3</v>
      </c>
      <c r="BJ482" s="8">
        <v>0.2</v>
      </c>
      <c r="BK482" s="8">
        <v>0.25</v>
      </c>
      <c r="BL482" s="8">
        <v>0.5</v>
      </c>
      <c r="BM482" s="8">
        <v>8.5000000000000006E-3</v>
      </c>
      <c r="BN482" s="23">
        <f t="shared" si="471"/>
        <v>0.2</v>
      </c>
      <c r="BO482" s="23">
        <f t="shared" ref="BO482:BQ482" si="497">BK482*BN482</f>
        <v>0.05</v>
      </c>
      <c r="BP482" s="23">
        <f t="shared" si="497"/>
        <v>2.5000000000000001E-2</v>
      </c>
      <c r="BQ482" s="23">
        <f t="shared" si="497"/>
        <v>2.1250000000000002E-4</v>
      </c>
    </row>
    <row r="483" spans="1:69" ht="20" x14ac:dyDescent="0.35">
      <c r="A483" s="102" t="s">
        <v>25</v>
      </c>
      <c r="B483" s="86">
        <v>21</v>
      </c>
      <c r="C483" s="86" t="s">
        <v>4609</v>
      </c>
      <c r="D483" s="2" t="s">
        <v>2591</v>
      </c>
      <c r="E483" s="2" t="s">
        <v>2608</v>
      </c>
      <c r="F483" s="247"/>
      <c r="G483" s="73" t="s">
        <v>2634</v>
      </c>
      <c r="H483" s="73" t="s">
        <v>2724</v>
      </c>
      <c r="I483" s="71" t="s">
        <v>2725</v>
      </c>
      <c r="J483" s="71">
        <v>0.1</v>
      </c>
      <c r="K483" s="71">
        <v>2</v>
      </c>
      <c r="L483" s="101">
        <v>0</v>
      </c>
      <c r="M483" s="101">
        <v>0</v>
      </c>
      <c r="N483" s="120" t="str">
        <f t="shared" si="469"/>
        <v/>
      </c>
      <c r="O483" s="120">
        <f t="shared" si="470"/>
        <v>0</v>
      </c>
      <c r="P483" s="71" t="s">
        <v>2726</v>
      </c>
      <c r="Q483" s="71" t="s">
        <v>2727</v>
      </c>
      <c r="R483" s="114"/>
      <c r="S483" s="71"/>
      <c r="T483" s="71"/>
      <c r="U483" s="71"/>
      <c r="V483" s="71"/>
      <c r="W483" s="101">
        <v>0</v>
      </c>
      <c r="X483" s="101">
        <v>1</v>
      </c>
      <c r="Y483" s="101">
        <v>0</v>
      </c>
      <c r="Z483" s="101">
        <v>1</v>
      </c>
      <c r="AA483" s="101">
        <v>0</v>
      </c>
      <c r="AB483" s="101">
        <v>1</v>
      </c>
      <c r="AC483" s="101">
        <v>1</v>
      </c>
      <c r="AD483" s="101">
        <v>2</v>
      </c>
      <c r="AE483" s="101">
        <v>0</v>
      </c>
      <c r="AF483" s="101"/>
      <c r="AG483" s="101"/>
      <c r="AH483" s="101"/>
      <c r="AI483" s="109">
        <v>0</v>
      </c>
      <c r="AJ483" s="109" t="s">
        <v>4450</v>
      </c>
      <c r="AK483" s="109" t="s">
        <v>4450</v>
      </c>
      <c r="AL483" s="109" t="s">
        <v>4450</v>
      </c>
      <c r="AM483" s="9" t="s">
        <v>3940</v>
      </c>
      <c r="AN483" s="9"/>
      <c r="AO483" s="9"/>
      <c r="AP483" s="9"/>
      <c r="AQ483" s="2" t="s">
        <v>4450</v>
      </c>
      <c r="AR483" s="110" t="s">
        <v>4450</v>
      </c>
      <c r="AS483" s="110" t="s">
        <v>4450</v>
      </c>
      <c r="AT483" s="110" t="s">
        <v>4450</v>
      </c>
      <c r="AU483" s="110" t="s">
        <v>4450</v>
      </c>
      <c r="AV483" s="110">
        <v>0</v>
      </c>
      <c r="AW483" s="110" t="s">
        <v>4450</v>
      </c>
      <c r="AX483" s="110" t="s">
        <v>4450</v>
      </c>
      <c r="AY483" s="110" t="s">
        <v>4450</v>
      </c>
      <c r="AZ483" s="8" t="s">
        <v>4450</v>
      </c>
      <c r="BA483" s="8" t="s">
        <v>4450</v>
      </c>
      <c r="BB483" s="8" t="s">
        <v>4450</v>
      </c>
      <c r="BC483" s="8" t="s">
        <v>4450</v>
      </c>
      <c r="BD483" s="8" t="s">
        <v>4450</v>
      </c>
      <c r="BE483" s="8">
        <v>2.5000000000000005E-3</v>
      </c>
      <c r="BF483" s="8" t="s">
        <v>4450</v>
      </c>
      <c r="BG483" s="8">
        <v>2.5000000000000005E-3</v>
      </c>
      <c r="BJ483" s="8">
        <v>0.2</v>
      </c>
      <c r="BK483" s="8">
        <v>0.5</v>
      </c>
      <c r="BL483" s="8">
        <v>0.25</v>
      </c>
      <c r="BM483" s="8">
        <v>2.5000000000000005E-3</v>
      </c>
      <c r="BN483" s="23">
        <f t="shared" si="471"/>
        <v>0.2</v>
      </c>
      <c r="BO483" s="23">
        <f t="shared" ref="BO483:BQ483" si="498">BK483*BN483</f>
        <v>0.1</v>
      </c>
      <c r="BP483" s="23">
        <f t="shared" si="498"/>
        <v>2.5000000000000001E-2</v>
      </c>
      <c r="BQ483" s="23">
        <f t="shared" si="498"/>
        <v>6.2500000000000015E-5</v>
      </c>
    </row>
    <row r="484" spans="1:69" ht="50" x14ac:dyDescent="0.35">
      <c r="A484" s="102" t="s">
        <v>25</v>
      </c>
      <c r="B484" s="86">
        <v>22</v>
      </c>
      <c r="C484" s="86" t="s">
        <v>4610</v>
      </c>
      <c r="D484" s="2" t="s">
        <v>2591</v>
      </c>
      <c r="E484" s="2" t="s">
        <v>2608</v>
      </c>
      <c r="F484" s="247"/>
      <c r="G484" s="73" t="s">
        <v>2634</v>
      </c>
      <c r="H484" s="73" t="s">
        <v>2728</v>
      </c>
      <c r="I484" s="71" t="s">
        <v>2729</v>
      </c>
      <c r="J484" s="71">
        <v>0.1</v>
      </c>
      <c r="K484" s="71">
        <v>4</v>
      </c>
      <c r="L484" s="101">
        <v>1</v>
      </c>
      <c r="M484" s="101">
        <v>1</v>
      </c>
      <c r="N484" s="120">
        <f t="shared" si="469"/>
        <v>1</v>
      </c>
      <c r="O484" s="120">
        <f t="shared" si="470"/>
        <v>0.25</v>
      </c>
      <c r="P484" s="71" t="s">
        <v>2730</v>
      </c>
      <c r="Q484" s="71" t="s">
        <v>2731</v>
      </c>
      <c r="R484" s="114"/>
      <c r="S484" s="71"/>
      <c r="T484" s="71"/>
      <c r="U484" s="71"/>
      <c r="V484" s="71"/>
      <c r="W484" s="101">
        <v>1</v>
      </c>
      <c r="X484" s="101">
        <v>1</v>
      </c>
      <c r="Y484" s="101">
        <v>1</v>
      </c>
      <c r="Z484" s="101">
        <v>1</v>
      </c>
      <c r="AA484" s="101">
        <v>1</v>
      </c>
      <c r="AB484" s="101">
        <v>2</v>
      </c>
      <c r="AC484" s="101">
        <v>3</v>
      </c>
      <c r="AD484" s="101">
        <v>4</v>
      </c>
      <c r="AE484" s="101">
        <v>1</v>
      </c>
      <c r="AF484" s="101"/>
      <c r="AG484" s="101"/>
      <c r="AH484" s="101"/>
      <c r="AI484" s="109">
        <v>1</v>
      </c>
      <c r="AJ484" s="109" t="s">
        <v>4450</v>
      </c>
      <c r="AK484" s="109" t="s">
        <v>4450</v>
      </c>
      <c r="AL484" s="109" t="s">
        <v>4450</v>
      </c>
      <c r="AM484" s="9" t="s">
        <v>3941</v>
      </c>
      <c r="AN484" s="9"/>
      <c r="AO484" s="9"/>
      <c r="AP484" s="9"/>
      <c r="AQ484" s="2">
        <v>2.5000000000000005E-3</v>
      </c>
      <c r="AR484" s="110">
        <v>1</v>
      </c>
      <c r="AS484" s="110" t="s">
        <v>4450</v>
      </c>
      <c r="AT484" s="110" t="s">
        <v>4450</v>
      </c>
      <c r="AU484" s="110" t="s">
        <v>4450</v>
      </c>
      <c r="AV484" s="110">
        <v>0.25</v>
      </c>
      <c r="AW484" s="110" t="s">
        <v>4450</v>
      </c>
      <c r="AX484" s="110" t="s">
        <v>4450</v>
      </c>
      <c r="AY484" s="110" t="s">
        <v>4450</v>
      </c>
      <c r="AZ484" s="8">
        <v>2.5000000000000005E-3</v>
      </c>
      <c r="BA484" s="8" t="s">
        <v>4450</v>
      </c>
      <c r="BB484" s="8" t="s">
        <v>4450</v>
      </c>
      <c r="BC484" s="8" t="s">
        <v>4450</v>
      </c>
      <c r="BD484" s="8">
        <v>2.5000000000000005E-3</v>
      </c>
      <c r="BE484" s="8">
        <v>2.5000000000000005E-3</v>
      </c>
      <c r="BF484" s="8">
        <v>2.5000000000000005E-3</v>
      </c>
      <c r="BG484" s="8">
        <v>2.5000000000000005E-3</v>
      </c>
      <c r="BJ484" s="8">
        <v>0.2</v>
      </c>
      <c r="BK484" s="8">
        <v>0.5</v>
      </c>
      <c r="BL484" s="8">
        <v>0.25</v>
      </c>
      <c r="BM484" s="8">
        <v>2.5000000000000005E-3</v>
      </c>
      <c r="BN484" s="23">
        <f t="shared" si="471"/>
        <v>0.2</v>
      </c>
      <c r="BO484" s="23">
        <f t="shared" ref="BO484:BQ484" si="499">BK484*BN484</f>
        <v>0.1</v>
      </c>
      <c r="BP484" s="23">
        <f t="shared" si="499"/>
        <v>2.5000000000000001E-2</v>
      </c>
      <c r="BQ484" s="23">
        <f t="shared" si="499"/>
        <v>6.2500000000000015E-5</v>
      </c>
    </row>
    <row r="485" spans="1:69" ht="30" x14ac:dyDescent="0.35">
      <c r="A485" s="102" t="s">
        <v>25</v>
      </c>
      <c r="B485" s="86">
        <v>23</v>
      </c>
      <c r="C485" s="86" t="s">
        <v>4611</v>
      </c>
      <c r="D485" s="2" t="s">
        <v>2591</v>
      </c>
      <c r="E485" s="2" t="s">
        <v>2608</v>
      </c>
      <c r="F485" s="247"/>
      <c r="G485" s="73" t="s">
        <v>2634</v>
      </c>
      <c r="H485" s="73" t="s">
        <v>2732</v>
      </c>
      <c r="I485" s="71" t="s">
        <v>2733</v>
      </c>
      <c r="J485" s="71">
        <v>0.1</v>
      </c>
      <c r="K485" s="71">
        <v>4</v>
      </c>
      <c r="L485" s="101">
        <v>0</v>
      </c>
      <c r="M485" s="101">
        <v>0</v>
      </c>
      <c r="N485" s="120" t="str">
        <f t="shared" si="469"/>
        <v/>
      </c>
      <c r="O485" s="120">
        <f t="shared" si="470"/>
        <v>0</v>
      </c>
      <c r="P485" s="71" t="s">
        <v>2734</v>
      </c>
      <c r="Q485" s="71" t="s">
        <v>2731</v>
      </c>
      <c r="R485" s="114"/>
      <c r="S485" s="71"/>
      <c r="T485" s="71"/>
      <c r="U485" s="71"/>
      <c r="V485" s="71"/>
      <c r="W485" s="101">
        <v>0</v>
      </c>
      <c r="X485" s="101">
        <v>2</v>
      </c>
      <c r="Y485" s="101">
        <v>0</v>
      </c>
      <c r="Z485" s="101">
        <v>2</v>
      </c>
      <c r="AA485" s="101">
        <v>0</v>
      </c>
      <c r="AB485" s="101">
        <v>2</v>
      </c>
      <c r="AC485" s="101">
        <v>2</v>
      </c>
      <c r="AD485" s="101">
        <v>4</v>
      </c>
      <c r="AE485" s="101">
        <v>0</v>
      </c>
      <c r="AF485" s="101"/>
      <c r="AG485" s="101"/>
      <c r="AH485" s="101"/>
      <c r="AI485" s="109">
        <v>0</v>
      </c>
      <c r="AJ485" s="109" t="s">
        <v>4450</v>
      </c>
      <c r="AK485" s="109" t="s">
        <v>4450</v>
      </c>
      <c r="AL485" s="109" t="s">
        <v>4450</v>
      </c>
      <c r="AM485" s="9" t="s">
        <v>3940</v>
      </c>
      <c r="AN485" s="9"/>
      <c r="AO485" s="9"/>
      <c r="AP485" s="9"/>
      <c r="AQ485" s="2" t="s">
        <v>4450</v>
      </c>
      <c r="AR485" s="110" t="s">
        <v>4450</v>
      </c>
      <c r="AS485" s="110" t="s">
        <v>4450</v>
      </c>
      <c r="AT485" s="110" t="s">
        <v>4450</v>
      </c>
      <c r="AU485" s="110" t="s">
        <v>4450</v>
      </c>
      <c r="AV485" s="110">
        <v>0</v>
      </c>
      <c r="AW485" s="110" t="s">
        <v>4450</v>
      </c>
      <c r="AX485" s="110" t="s">
        <v>4450</v>
      </c>
      <c r="AY485" s="110" t="s">
        <v>4450</v>
      </c>
      <c r="AZ485" s="8" t="s">
        <v>4450</v>
      </c>
      <c r="BA485" s="8" t="s">
        <v>4450</v>
      </c>
      <c r="BB485" s="8" t="s">
        <v>4450</v>
      </c>
      <c r="BC485" s="8" t="s">
        <v>4450</v>
      </c>
      <c r="BD485" s="8" t="s">
        <v>4450</v>
      </c>
      <c r="BE485" s="8">
        <v>2.5000000000000005E-3</v>
      </c>
      <c r="BF485" s="8" t="s">
        <v>4450</v>
      </c>
      <c r="BG485" s="8">
        <v>2.5000000000000005E-3</v>
      </c>
      <c r="BJ485" s="8">
        <v>0.2</v>
      </c>
      <c r="BK485" s="8">
        <v>0.5</v>
      </c>
      <c r="BL485" s="8">
        <v>0.25</v>
      </c>
      <c r="BM485" s="8">
        <v>2.5000000000000005E-3</v>
      </c>
      <c r="BN485" s="23">
        <f t="shared" si="471"/>
        <v>0.2</v>
      </c>
      <c r="BO485" s="23">
        <f t="shared" ref="BO485:BQ485" si="500">BK485*BN485</f>
        <v>0.1</v>
      </c>
      <c r="BP485" s="23">
        <f t="shared" si="500"/>
        <v>2.5000000000000001E-2</v>
      </c>
      <c r="BQ485" s="23">
        <f t="shared" si="500"/>
        <v>6.2500000000000015E-5</v>
      </c>
    </row>
    <row r="486" spans="1:69" ht="30" x14ac:dyDescent="0.35">
      <c r="A486" s="102" t="s">
        <v>25</v>
      </c>
      <c r="B486" s="86">
        <v>24</v>
      </c>
      <c r="C486" s="86" t="s">
        <v>4612</v>
      </c>
      <c r="D486" s="2" t="s">
        <v>2591</v>
      </c>
      <c r="E486" s="2" t="s">
        <v>2608</v>
      </c>
      <c r="F486" s="247"/>
      <c r="G486" s="73" t="s">
        <v>2634</v>
      </c>
      <c r="H486" s="73" t="s">
        <v>2735</v>
      </c>
      <c r="I486" s="71" t="s">
        <v>2736</v>
      </c>
      <c r="J486" s="71">
        <v>0.1</v>
      </c>
      <c r="K486" s="71">
        <v>4</v>
      </c>
      <c r="L486" s="101">
        <v>1</v>
      </c>
      <c r="M486" s="101">
        <v>1</v>
      </c>
      <c r="N486" s="120">
        <f t="shared" si="469"/>
        <v>1</v>
      </c>
      <c r="O486" s="120">
        <f t="shared" si="470"/>
        <v>0.25</v>
      </c>
      <c r="P486" s="71" t="s">
        <v>2737</v>
      </c>
      <c r="Q486" s="71" t="s">
        <v>2738</v>
      </c>
      <c r="R486" s="114"/>
      <c r="S486" s="71"/>
      <c r="T486" s="71"/>
      <c r="U486" s="71"/>
      <c r="V486" s="71"/>
      <c r="W486" s="101">
        <v>1</v>
      </c>
      <c r="X486" s="101">
        <v>1</v>
      </c>
      <c r="Y486" s="101">
        <v>1</v>
      </c>
      <c r="Z486" s="101">
        <v>1</v>
      </c>
      <c r="AA486" s="101">
        <v>1</v>
      </c>
      <c r="AB486" s="101">
        <v>2</v>
      </c>
      <c r="AC486" s="101">
        <v>3</v>
      </c>
      <c r="AD486" s="101">
        <v>4</v>
      </c>
      <c r="AE486" s="101">
        <v>1</v>
      </c>
      <c r="AF486" s="101"/>
      <c r="AG486" s="101"/>
      <c r="AH486" s="101"/>
      <c r="AI486" s="109">
        <v>1</v>
      </c>
      <c r="AJ486" s="109" t="s">
        <v>4450</v>
      </c>
      <c r="AK486" s="109" t="s">
        <v>4450</v>
      </c>
      <c r="AL486" s="109" t="s">
        <v>4450</v>
      </c>
      <c r="AM486" s="9" t="s">
        <v>3942</v>
      </c>
      <c r="AN486" s="9"/>
      <c r="AO486" s="9"/>
      <c r="AP486" s="9"/>
      <c r="AQ486" s="2">
        <v>2.5000000000000005E-3</v>
      </c>
      <c r="AR486" s="110">
        <v>1</v>
      </c>
      <c r="AS486" s="110" t="s">
        <v>4450</v>
      </c>
      <c r="AT486" s="110" t="s">
        <v>4450</v>
      </c>
      <c r="AU486" s="110" t="s">
        <v>4450</v>
      </c>
      <c r="AV486" s="110">
        <v>0.25</v>
      </c>
      <c r="AW486" s="110" t="s">
        <v>4450</v>
      </c>
      <c r="AX486" s="110" t="s">
        <v>4450</v>
      </c>
      <c r="AY486" s="110" t="s">
        <v>4450</v>
      </c>
      <c r="AZ486" s="8">
        <v>2.5000000000000005E-3</v>
      </c>
      <c r="BA486" s="8" t="s">
        <v>4450</v>
      </c>
      <c r="BB486" s="8" t="s">
        <v>4450</v>
      </c>
      <c r="BC486" s="8" t="s">
        <v>4450</v>
      </c>
      <c r="BD486" s="8">
        <v>2.5000000000000005E-3</v>
      </c>
      <c r="BE486" s="8">
        <v>2.5000000000000005E-3</v>
      </c>
      <c r="BF486" s="8">
        <v>2.5000000000000005E-3</v>
      </c>
      <c r="BG486" s="8">
        <v>2.5000000000000005E-3</v>
      </c>
      <c r="BJ486" s="8">
        <v>0.2</v>
      </c>
      <c r="BK486" s="8">
        <v>0.5</v>
      </c>
      <c r="BL486" s="8">
        <v>0.25</v>
      </c>
      <c r="BM486" s="8">
        <v>2.5000000000000005E-3</v>
      </c>
      <c r="BN486" s="23">
        <f t="shared" si="471"/>
        <v>0.2</v>
      </c>
      <c r="BO486" s="23">
        <f t="shared" ref="BO486:BQ486" si="501">BK486*BN486</f>
        <v>0.1</v>
      </c>
      <c r="BP486" s="23">
        <f t="shared" si="501"/>
        <v>2.5000000000000001E-2</v>
      </c>
      <c r="BQ486" s="23">
        <f t="shared" si="501"/>
        <v>6.2500000000000015E-5</v>
      </c>
    </row>
    <row r="487" spans="1:69" ht="30" x14ac:dyDescent="0.35">
      <c r="A487" s="102" t="s">
        <v>25</v>
      </c>
      <c r="B487" s="86">
        <v>25</v>
      </c>
      <c r="C487" s="86" t="s">
        <v>4613</v>
      </c>
      <c r="D487" s="2" t="s">
        <v>2591</v>
      </c>
      <c r="E487" s="2" t="s">
        <v>2608</v>
      </c>
      <c r="F487" s="247"/>
      <c r="G487" s="73" t="s">
        <v>2634</v>
      </c>
      <c r="H487" s="73" t="s">
        <v>2739</v>
      </c>
      <c r="I487" s="71" t="s">
        <v>2740</v>
      </c>
      <c r="J487" s="71">
        <v>0.1</v>
      </c>
      <c r="K487" s="71">
        <v>2</v>
      </c>
      <c r="L487" s="101">
        <v>0</v>
      </c>
      <c r="M487" s="101">
        <v>0</v>
      </c>
      <c r="N487" s="120" t="str">
        <f t="shared" si="469"/>
        <v/>
      </c>
      <c r="O487" s="120">
        <f t="shared" si="470"/>
        <v>0</v>
      </c>
      <c r="P487" s="71" t="s">
        <v>2741</v>
      </c>
      <c r="Q487" s="71" t="s">
        <v>2742</v>
      </c>
      <c r="R487" s="114"/>
      <c r="S487" s="71"/>
      <c r="T487" s="71"/>
      <c r="U487" s="71"/>
      <c r="V487" s="71"/>
      <c r="W487" s="101">
        <v>0</v>
      </c>
      <c r="X487" s="101">
        <v>1</v>
      </c>
      <c r="Y487" s="101">
        <v>0</v>
      </c>
      <c r="Z487" s="101">
        <v>1</v>
      </c>
      <c r="AA487" s="101">
        <v>0</v>
      </c>
      <c r="AB487" s="101">
        <v>1</v>
      </c>
      <c r="AC487" s="101">
        <v>1</v>
      </c>
      <c r="AD487" s="101">
        <v>2</v>
      </c>
      <c r="AE487" s="101">
        <v>0</v>
      </c>
      <c r="AF487" s="101"/>
      <c r="AG487" s="101"/>
      <c r="AH487" s="101"/>
      <c r="AI487" s="109">
        <v>0</v>
      </c>
      <c r="AJ487" s="109" t="s">
        <v>4450</v>
      </c>
      <c r="AK487" s="109" t="s">
        <v>4450</v>
      </c>
      <c r="AL487" s="109" t="s">
        <v>4450</v>
      </c>
      <c r="AM487" s="9" t="s">
        <v>3940</v>
      </c>
      <c r="AN487" s="9"/>
      <c r="AO487" s="9"/>
      <c r="AP487" s="9"/>
      <c r="AQ487" s="2" t="s">
        <v>4450</v>
      </c>
      <c r="AR487" s="110" t="s">
        <v>4450</v>
      </c>
      <c r="AS487" s="110" t="s">
        <v>4450</v>
      </c>
      <c r="AT487" s="110" t="s">
        <v>4450</v>
      </c>
      <c r="AU487" s="110" t="s">
        <v>4450</v>
      </c>
      <c r="AV487" s="110">
        <v>0</v>
      </c>
      <c r="AW487" s="110" t="s">
        <v>4450</v>
      </c>
      <c r="AX487" s="110" t="s">
        <v>4450</v>
      </c>
      <c r="AY487" s="110" t="s">
        <v>4450</v>
      </c>
      <c r="AZ487" s="8" t="s">
        <v>4450</v>
      </c>
      <c r="BA487" s="8" t="s">
        <v>4450</v>
      </c>
      <c r="BB487" s="8" t="s">
        <v>4450</v>
      </c>
      <c r="BC487" s="8" t="s">
        <v>4450</v>
      </c>
      <c r="BD487" s="8" t="s">
        <v>4450</v>
      </c>
      <c r="BE487" s="8">
        <v>2.5000000000000005E-3</v>
      </c>
      <c r="BF487" s="8" t="s">
        <v>4450</v>
      </c>
      <c r="BG487" s="8">
        <v>2.5000000000000005E-3</v>
      </c>
      <c r="BJ487" s="8">
        <v>0.2</v>
      </c>
      <c r="BK487" s="8">
        <v>0.5</v>
      </c>
      <c r="BL487" s="8">
        <v>0.25</v>
      </c>
      <c r="BM487" s="8">
        <v>2.5000000000000005E-3</v>
      </c>
      <c r="BN487" s="23">
        <f t="shared" si="471"/>
        <v>0.2</v>
      </c>
      <c r="BO487" s="23">
        <f t="shared" ref="BO487:BQ487" si="502">BK487*BN487</f>
        <v>0.1</v>
      </c>
      <c r="BP487" s="23">
        <f t="shared" si="502"/>
        <v>2.5000000000000001E-2</v>
      </c>
      <c r="BQ487" s="23">
        <f t="shared" si="502"/>
        <v>6.2500000000000015E-5</v>
      </c>
    </row>
    <row r="488" spans="1:69" ht="30" x14ac:dyDescent="0.35">
      <c r="A488" s="102" t="s">
        <v>25</v>
      </c>
      <c r="B488" s="86">
        <v>26</v>
      </c>
      <c r="C488" s="86" t="s">
        <v>4614</v>
      </c>
      <c r="D488" s="2" t="s">
        <v>2591</v>
      </c>
      <c r="E488" s="2" t="s">
        <v>2608</v>
      </c>
      <c r="F488" s="247"/>
      <c r="G488" s="73" t="s">
        <v>2634</v>
      </c>
      <c r="H488" s="73" t="s">
        <v>2743</v>
      </c>
      <c r="I488" s="71" t="s">
        <v>2744</v>
      </c>
      <c r="J488" s="71">
        <v>0.1</v>
      </c>
      <c r="K488" s="71">
        <v>4</v>
      </c>
      <c r="L488" s="101">
        <v>1</v>
      </c>
      <c r="M488" s="101">
        <v>1</v>
      </c>
      <c r="N488" s="120">
        <f t="shared" si="469"/>
        <v>1</v>
      </c>
      <c r="O488" s="120">
        <f t="shared" si="470"/>
        <v>0.25</v>
      </c>
      <c r="P488" s="71" t="s">
        <v>2730</v>
      </c>
      <c r="Q488" s="71" t="s">
        <v>2738</v>
      </c>
      <c r="R488" s="114"/>
      <c r="S488" s="71"/>
      <c r="T488" s="71"/>
      <c r="U488" s="71"/>
      <c r="V488" s="71"/>
      <c r="W488" s="101">
        <v>1</v>
      </c>
      <c r="X488" s="101">
        <v>1</v>
      </c>
      <c r="Y488" s="101">
        <v>1</v>
      </c>
      <c r="Z488" s="101">
        <v>1</v>
      </c>
      <c r="AA488" s="101">
        <v>1</v>
      </c>
      <c r="AB488" s="101">
        <v>2</v>
      </c>
      <c r="AC488" s="101">
        <v>3</v>
      </c>
      <c r="AD488" s="101">
        <v>4</v>
      </c>
      <c r="AE488" s="101">
        <v>1</v>
      </c>
      <c r="AF488" s="101"/>
      <c r="AG488" s="101"/>
      <c r="AH488" s="101"/>
      <c r="AI488" s="109">
        <v>1</v>
      </c>
      <c r="AJ488" s="109" t="s">
        <v>4450</v>
      </c>
      <c r="AK488" s="109" t="s">
        <v>4450</v>
      </c>
      <c r="AL488" s="109" t="s">
        <v>4450</v>
      </c>
      <c r="AM488" s="9" t="s">
        <v>3943</v>
      </c>
      <c r="AN488" s="9"/>
      <c r="AO488" s="9"/>
      <c r="AP488" s="9"/>
      <c r="AQ488" s="2">
        <v>2.5000000000000005E-3</v>
      </c>
      <c r="AR488" s="110">
        <v>1</v>
      </c>
      <c r="AS488" s="110" t="s">
        <v>4450</v>
      </c>
      <c r="AT488" s="110" t="s">
        <v>4450</v>
      </c>
      <c r="AU488" s="110" t="s">
        <v>4450</v>
      </c>
      <c r="AV488" s="110">
        <v>0.25</v>
      </c>
      <c r="AW488" s="110" t="s">
        <v>4450</v>
      </c>
      <c r="AX488" s="110" t="s">
        <v>4450</v>
      </c>
      <c r="AY488" s="110" t="s">
        <v>4450</v>
      </c>
      <c r="AZ488" s="8">
        <v>2.5000000000000005E-3</v>
      </c>
      <c r="BA488" s="8" t="s">
        <v>4450</v>
      </c>
      <c r="BB488" s="8" t="s">
        <v>4450</v>
      </c>
      <c r="BC488" s="8" t="s">
        <v>4450</v>
      </c>
      <c r="BD488" s="8">
        <v>2.5000000000000005E-3</v>
      </c>
      <c r="BE488" s="8">
        <v>2.5000000000000005E-3</v>
      </c>
      <c r="BF488" s="8">
        <v>2.5000000000000005E-3</v>
      </c>
      <c r="BG488" s="8">
        <v>2.5000000000000005E-3</v>
      </c>
      <c r="BJ488" s="8">
        <v>0.2</v>
      </c>
      <c r="BK488" s="8">
        <v>0.5</v>
      </c>
      <c r="BL488" s="8">
        <v>0.25</v>
      </c>
      <c r="BM488" s="8">
        <v>2.5000000000000005E-3</v>
      </c>
      <c r="BN488" s="23">
        <f t="shared" si="471"/>
        <v>0.2</v>
      </c>
      <c r="BO488" s="23">
        <f t="shared" ref="BO488:BQ488" si="503">BK488*BN488</f>
        <v>0.1</v>
      </c>
      <c r="BP488" s="23">
        <f t="shared" si="503"/>
        <v>2.5000000000000001E-2</v>
      </c>
      <c r="BQ488" s="23">
        <f t="shared" si="503"/>
        <v>6.2500000000000015E-5</v>
      </c>
    </row>
    <row r="489" spans="1:69" ht="20" x14ac:dyDescent="0.35">
      <c r="A489" s="102" t="s">
        <v>25</v>
      </c>
      <c r="B489" s="86">
        <v>27</v>
      </c>
      <c r="C489" s="86" t="s">
        <v>4615</v>
      </c>
      <c r="D489" s="2" t="s">
        <v>2591</v>
      </c>
      <c r="E489" s="2" t="s">
        <v>2608</v>
      </c>
      <c r="F489" s="247"/>
      <c r="G489" s="73" t="s">
        <v>2634</v>
      </c>
      <c r="H489" s="73" t="s">
        <v>2745</v>
      </c>
      <c r="I489" s="71" t="s">
        <v>2746</v>
      </c>
      <c r="J489" s="71">
        <v>0.1</v>
      </c>
      <c r="K489" s="71">
        <v>4</v>
      </c>
      <c r="L489" s="101">
        <v>1</v>
      </c>
      <c r="M489" s="101">
        <v>1</v>
      </c>
      <c r="N489" s="120">
        <f t="shared" si="469"/>
        <v>1</v>
      </c>
      <c r="O489" s="120">
        <f t="shared" si="470"/>
        <v>0.25</v>
      </c>
      <c r="P489" s="71" t="s">
        <v>2747</v>
      </c>
      <c r="Q489" s="71" t="s">
        <v>2738</v>
      </c>
      <c r="R489" s="114"/>
      <c r="S489" s="71"/>
      <c r="T489" s="71"/>
      <c r="U489" s="71"/>
      <c r="V489" s="71"/>
      <c r="W489" s="101">
        <v>1</v>
      </c>
      <c r="X489" s="101">
        <v>1</v>
      </c>
      <c r="Y489" s="101">
        <v>1</v>
      </c>
      <c r="Z489" s="101">
        <v>1</v>
      </c>
      <c r="AA489" s="101">
        <v>1</v>
      </c>
      <c r="AB489" s="101">
        <v>2</v>
      </c>
      <c r="AC489" s="101">
        <v>3</v>
      </c>
      <c r="AD489" s="101">
        <v>4</v>
      </c>
      <c r="AE489" s="101">
        <v>1</v>
      </c>
      <c r="AF489" s="101"/>
      <c r="AG489" s="101"/>
      <c r="AH489" s="101"/>
      <c r="AI489" s="109">
        <v>1</v>
      </c>
      <c r="AJ489" s="109" t="s">
        <v>4450</v>
      </c>
      <c r="AK489" s="109" t="s">
        <v>4450</v>
      </c>
      <c r="AL489" s="109" t="s">
        <v>4450</v>
      </c>
      <c r="AM489" s="9" t="s">
        <v>3944</v>
      </c>
      <c r="AN489" s="9"/>
      <c r="AO489" s="9"/>
      <c r="AP489" s="9"/>
      <c r="AQ489" s="2">
        <v>2.5000000000000005E-3</v>
      </c>
      <c r="AR489" s="110">
        <v>1</v>
      </c>
      <c r="AS489" s="110" t="s">
        <v>4450</v>
      </c>
      <c r="AT489" s="110" t="s">
        <v>4450</v>
      </c>
      <c r="AU489" s="110" t="s">
        <v>4450</v>
      </c>
      <c r="AV489" s="110">
        <v>0.25</v>
      </c>
      <c r="AW489" s="110" t="s">
        <v>4450</v>
      </c>
      <c r="AX489" s="110" t="s">
        <v>4450</v>
      </c>
      <c r="AY489" s="110" t="s">
        <v>4450</v>
      </c>
      <c r="AZ489" s="8">
        <v>2.5000000000000005E-3</v>
      </c>
      <c r="BA489" s="8" t="s">
        <v>4450</v>
      </c>
      <c r="BB489" s="8" t="s">
        <v>4450</v>
      </c>
      <c r="BC489" s="8" t="s">
        <v>4450</v>
      </c>
      <c r="BD489" s="8">
        <v>2.5000000000000005E-3</v>
      </c>
      <c r="BE489" s="8">
        <v>2.5000000000000005E-3</v>
      </c>
      <c r="BF489" s="8">
        <v>2.5000000000000005E-3</v>
      </c>
      <c r="BG489" s="8">
        <v>2.5000000000000005E-3</v>
      </c>
      <c r="BJ489" s="8">
        <v>0.2</v>
      </c>
      <c r="BK489" s="8">
        <v>0.5</v>
      </c>
      <c r="BL489" s="8">
        <v>0.25</v>
      </c>
      <c r="BM489" s="8">
        <v>2.5000000000000005E-3</v>
      </c>
      <c r="BN489" s="23">
        <f t="shared" si="471"/>
        <v>0.2</v>
      </c>
      <c r="BO489" s="23">
        <f t="shared" ref="BO489:BQ489" si="504">BK489*BN489</f>
        <v>0.1</v>
      </c>
      <c r="BP489" s="23">
        <f t="shared" si="504"/>
        <v>2.5000000000000001E-2</v>
      </c>
      <c r="BQ489" s="23">
        <f t="shared" si="504"/>
        <v>6.2500000000000015E-5</v>
      </c>
    </row>
    <row r="490" spans="1:69" ht="30" x14ac:dyDescent="0.35">
      <c r="A490" s="102" t="s">
        <v>25</v>
      </c>
      <c r="B490" s="86">
        <v>28</v>
      </c>
      <c r="C490" s="86" t="s">
        <v>4616</v>
      </c>
      <c r="D490" s="2" t="s">
        <v>2591</v>
      </c>
      <c r="E490" s="2" t="s">
        <v>2608</v>
      </c>
      <c r="F490" s="247"/>
      <c r="G490" s="73" t="s">
        <v>2634</v>
      </c>
      <c r="H490" s="73" t="s">
        <v>2748</v>
      </c>
      <c r="I490" s="71" t="s">
        <v>2749</v>
      </c>
      <c r="J490" s="71">
        <v>0.1</v>
      </c>
      <c r="K490" s="71">
        <v>2</v>
      </c>
      <c r="L490" s="101">
        <v>0</v>
      </c>
      <c r="M490" s="101">
        <v>0</v>
      </c>
      <c r="N490" s="120" t="str">
        <f t="shared" si="469"/>
        <v/>
      </c>
      <c r="O490" s="120">
        <f t="shared" si="470"/>
        <v>0</v>
      </c>
      <c r="P490" s="71" t="s">
        <v>2750</v>
      </c>
      <c r="Q490" s="71" t="s">
        <v>2751</v>
      </c>
      <c r="R490" s="114"/>
      <c r="S490" s="71"/>
      <c r="T490" s="71"/>
      <c r="U490" s="71"/>
      <c r="V490" s="71"/>
      <c r="W490" s="101">
        <v>0</v>
      </c>
      <c r="X490" s="101">
        <v>1</v>
      </c>
      <c r="Y490" s="101">
        <v>0</v>
      </c>
      <c r="Z490" s="101">
        <v>1</v>
      </c>
      <c r="AA490" s="101">
        <v>0</v>
      </c>
      <c r="AB490" s="101">
        <v>1</v>
      </c>
      <c r="AC490" s="101">
        <v>1</v>
      </c>
      <c r="AD490" s="101">
        <v>2</v>
      </c>
      <c r="AE490" s="101">
        <v>0</v>
      </c>
      <c r="AF490" s="101"/>
      <c r="AG490" s="101"/>
      <c r="AH490" s="101"/>
      <c r="AI490" s="109">
        <v>0</v>
      </c>
      <c r="AJ490" s="109" t="s">
        <v>4450</v>
      </c>
      <c r="AK490" s="109" t="s">
        <v>4450</v>
      </c>
      <c r="AL490" s="109" t="s">
        <v>4450</v>
      </c>
      <c r="AM490" s="9" t="s">
        <v>3940</v>
      </c>
      <c r="AN490" s="9"/>
      <c r="AO490" s="9"/>
      <c r="AP490" s="9"/>
      <c r="AQ490" s="2" t="s">
        <v>4450</v>
      </c>
      <c r="AR490" s="110" t="s">
        <v>4450</v>
      </c>
      <c r="AS490" s="110" t="s">
        <v>4450</v>
      </c>
      <c r="AT490" s="110" t="s">
        <v>4450</v>
      </c>
      <c r="AU490" s="110" t="s">
        <v>4450</v>
      </c>
      <c r="AV490" s="110">
        <v>0</v>
      </c>
      <c r="AW490" s="110" t="s">
        <v>4450</v>
      </c>
      <c r="AX490" s="110" t="s">
        <v>4450</v>
      </c>
      <c r="AY490" s="110" t="s">
        <v>4450</v>
      </c>
      <c r="AZ490" s="8" t="s">
        <v>4450</v>
      </c>
      <c r="BA490" s="8" t="s">
        <v>4450</v>
      </c>
      <c r="BB490" s="8" t="s">
        <v>4450</v>
      </c>
      <c r="BC490" s="8" t="s">
        <v>4450</v>
      </c>
      <c r="BD490" s="8" t="s">
        <v>4450</v>
      </c>
      <c r="BE490" s="8">
        <v>2.5000000000000005E-3</v>
      </c>
      <c r="BF490" s="8" t="s">
        <v>4450</v>
      </c>
      <c r="BG490" s="8">
        <v>2.5000000000000005E-3</v>
      </c>
      <c r="BJ490" s="8">
        <v>0.2</v>
      </c>
      <c r="BK490" s="8">
        <v>0.5</v>
      </c>
      <c r="BL490" s="8">
        <v>0.25</v>
      </c>
      <c r="BM490" s="8">
        <v>2.5000000000000005E-3</v>
      </c>
      <c r="BN490" s="23">
        <f t="shared" si="471"/>
        <v>0.2</v>
      </c>
      <c r="BO490" s="23">
        <f t="shared" ref="BO490:BQ490" si="505">BK490*BN490</f>
        <v>0.1</v>
      </c>
      <c r="BP490" s="23">
        <f t="shared" si="505"/>
        <v>2.5000000000000001E-2</v>
      </c>
      <c r="BQ490" s="23">
        <f t="shared" si="505"/>
        <v>6.2500000000000015E-5</v>
      </c>
    </row>
    <row r="491" spans="1:69" ht="20" x14ac:dyDescent="0.35">
      <c r="A491" s="102" t="s">
        <v>25</v>
      </c>
      <c r="B491" s="86">
        <v>29</v>
      </c>
      <c r="C491" s="86" t="s">
        <v>4617</v>
      </c>
      <c r="D491" s="2" t="s">
        <v>2591</v>
      </c>
      <c r="E491" s="2" t="s">
        <v>2608</v>
      </c>
      <c r="F491" s="247"/>
      <c r="G491" s="73" t="s">
        <v>2634</v>
      </c>
      <c r="H491" s="73" t="s">
        <v>2752</v>
      </c>
      <c r="I491" s="71" t="s">
        <v>2753</v>
      </c>
      <c r="J491" s="71">
        <v>0.1</v>
      </c>
      <c r="K491" s="71">
        <v>2</v>
      </c>
      <c r="L491" s="101">
        <v>0</v>
      </c>
      <c r="M491" s="101">
        <v>0</v>
      </c>
      <c r="N491" s="120" t="str">
        <f t="shared" si="469"/>
        <v/>
      </c>
      <c r="O491" s="120">
        <f t="shared" si="470"/>
        <v>0</v>
      </c>
      <c r="P491" s="71" t="s">
        <v>2754</v>
      </c>
      <c r="Q491" s="71" t="s">
        <v>2751</v>
      </c>
      <c r="R491" s="114"/>
      <c r="S491" s="71"/>
      <c r="T491" s="71"/>
      <c r="U491" s="71"/>
      <c r="V491" s="71"/>
      <c r="W491" s="101">
        <v>0</v>
      </c>
      <c r="X491" s="101">
        <v>1</v>
      </c>
      <c r="Y491" s="101">
        <v>0</v>
      </c>
      <c r="Z491" s="101">
        <v>1</v>
      </c>
      <c r="AA491" s="101">
        <v>0</v>
      </c>
      <c r="AB491" s="101">
        <v>1</v>
      </c>
      <c r="AC491" s="101">
        <v>1</v>
      </c>
      <c r="AD491" s="101">
        <v>2</v>
      </c>
      <c r="AE491" s="101">
        <v>0</v>
      </c>
      <c r="AF491" s="101"/>
      <c r="AG491" s="101"/>
      <c r="AH491" s="101"/>
      <c r="AI491" s="109">
        <v>0</v>
      </c>
      <c r="AJ491" s="109" t="s">
        <v>4450</v>
      </c>
      <c r="AK491" s="109" t="s">
        <v>4450</v>
      </c>
      <c r="AL491" s="109" t="s">
        <v>4450</v>
      </c>
      <c r="AM491" s="9" t="s">
        <v>3945</v>
      </c>
      <c r="AN491" s="9"/>
      <c r="AO491" s="9"/>
      <c r="AP491" s="9"/>
      <c r="AQ491" s="2" t="s">
        <v>4450</v>
      </c>
      <c r="AR491" s="110" t="s">
        <v>4450</v>
      </c>
      <c r="AS491" s="110" t="s">
        <v>4450</v>
      </c>
      <c r="AT491" s="110" t="s">
        <v>4450</v>
      </c>
      <c r="AU491" s="110" t="s">
        <v>4450</v>
      </c>
      <c r="AV491" s="110">
        <v>0</v>
      </c>
      <c r="AW491" s="110" t="s">
        <v>4450</v>
      </c>
      <c r="AX491" s="110" t="s">
        <v>4450</v>
      </c>
      <c r="AY491" s="110" t="s">
        <v>4450</v>
      </c>
      <c r="AZ491" s="8" t="s">
        <v>4450</v>
      </c>
      <c r="BA491" s="8" t="s">
        <v>4450</v>
      </c>
      <c r="BB491" s="8" t="s">
        <v>4450</v>
      </c>
      <c r="BC491" s="8" t="s">
        <v>4450</v>
      </c>
      <c r="BD491" s="8" t="s">
        <v>4450</v>
      </c>
      <c r="BE491" s="8">
        <v>2.5000000000000005E-3</v>
      </c>
      <c r="BF491" s="8" t="s">
        <v>4450</v>
      </c>
      <c r="BG491" s="8">
        <v>2.5000000000000005E-3</v>
      </c>
      <c r="BJ491" s="8">
        <v>0.2</v>
      </c>
      <c r="BK491" s="8">
        <v>0.5</v>
      </c>
      <c r="BL491" s="8">
        <v>0.25</v>
      </c>
      <c r="BM491" s="8">
        <v>2.5000000000000005E-3</v>
      </c>
      <c r="BN491" s="23">
        <f t="shared" si="471"/>
        <v>0.2</v>
      </c>
      <c r="BO491" s="23">
        <f t="shared" ref="BO491:BQ491" si="506">BK491*BN491</f>
        <v>0.1</v>
      </c>
      <c r="BP491" s="23">
        <f t="shared" si="506"/>
        <v>2.5000000000000001E-2</v>
      </c>
      <c r="BQ491" s="23">
        <f t="shared" si="506"/>
        <v>6.2500000000000015E-5</v>
      </c>
    </row>
    <row r="492" spans="1:69" ht="30" x14ac:dyDescent="0.35">
      <c r="A492" s="102" t="s">
        <v>25</v>
      </c>
      <c r="B492" s="86">
        <v>30</v>
      </c>
      <c r="C492" s="86" t="s">
        <v>4618</v>
      </c>
      <c r="D492" s="2" t="s">
        <v>2591</v>
      </c>
      <c r="E492" s="2" t="s">
        <v>2608</v>
      </c>
      <c r="F492" s="247"/>
      <c r="G492" s="73" t="s">
        <v>2634</v>
      </c>
      <c r="H492" s="73" t="s">
        <v>2755</v>
      </c>
      <c r="I492" s="71" t="s">
        <v>2756</v>
      </c>
      <c r="J492" s="71">
        <v>0.1</v>
      </c>
      <c r="K492" s="71">
        <v>4</v>
      </c>
      <c r="L492" s="101">
        <v>1</v>
      </c>
      <c r="M492" s="101">
        <v>1</v>
      </c>
      <c r="N492" s="120">
        <f t="shared" si="469"/>
        <v>1</v>
      </c>
      <c r="O492" s="120">
        <f t="shared" si="470"/>
        <v>0.25</v>
      </c>
      <c r="P492" s="71" t="s">
        <v>2757</v>
      </c>
      <c r="Q492" s="71" t="s">
        <v>2751</v>
      </c>
      <c r="R492" s="114"/>
      <c r="S492" s="71"/>
      <c r="T492" s="71"/>
      <c r="U492" s="71"/>
      <c r="V492" s="71"/>
      <c r="W492" s="101">
        <v>1</v>
      </c>
      <c r="X492" s="101">
        <v>1</v>
      </c>
      <c r="Y492" s="101">
        <v>1</v>
      </c>
      <c r="Z492" s="101">
        <v>1</v>
      </c>
      <c r="AA492" s="101">
        <v>1</v>
      </c>
      <c r="AB492" s="101">
        <v>2</v>
      </c>
      <c r="AC492" s="101">
        <v>3</v>
      </c>
      <c r="AD492" s="101">
        <v>4</v>
      </c>
      <c r="AE492" s="101">
        <v>1</v>
      </c>
      <c r="AF492" s="101"/>
      <c r="AG492" s="101"/>
      <c r="AH492" s="101"/>
      <c r="AI492" s="109">
        <v>1</v>
      </c>
      <c r="AJ492" s="109" t="s">
        <v>4450</v>
      </c>
      <c r="AK492" s="109" t="s">
        <v>4450</v>
      </c>
      <c r="AL492" s="109" t="s">
        <v>4450</v>
      </c>
      <c r="AM492" s="9" t="s">
        <v>3946</v>
      </c>
      <c r="AN492" s="9"/>
      <c r="AO492" s="9"/>
      <c r="AP492" s="9"/>
      <c r="AQ492" s="2">
        <v>2.5000000000000005E-3</v>
      </c>
      <c r="AR492" s="110">
        <v>1</v>
      </c>
      <c r="AS492" s="110" t="s">
        <v>4450</v>
      </c>
      <c r="AT492" s="110" t="s">
        <v>4450</v>
      </c>
      <c r="AU492" s="110" t="s">
        <v>4450</v>
      </c>
      <c r="AV492" s="110">
        <v>0.25</v>
      </c>
      <c r="AW492" s="110" t="s">
        <v>4450</v>
      </c>
      <c r="AX492" s="110" t="s">
        <v>4450</v>
      </c>
      <c r="AY492" s="110" t="s">
        <v>4450</v>
      </c>
      <c r="AZ492" s="8">
        <v>2.5000000000000005E-3</v>
      </c>
      <c r="BA492" s="8" t="s">
        <v>4450</v>
      </c>
      <c r="BB492" s="8" t="s">
        <v>4450</v>
      </c>
      <c r="BC492" s="8" t="s">
        <v>4450</v>
      </c>
      <c r="BD492" s="8">
        <v>2.5000000000000005E-3</v>
      </c>
      <c r="BE492" s="8">
        <v>2.5000000000000005E-3</v>
      </c>
      <c r="BF492" s="8">
        <v>2.5000000000000005E-3</v>
      </c>
      <c r="BG492" s="8">
        <v>2.5000000000000005E-3</v>
      </c>
      <c r="BJ492" s="8">
        <v>0.2</v>
      </c>
      <c r="BK492" s="8">
        <v>0.5</v>
      </c>
      <c r="BL492" s="8">
        <v>0.25</v>
      </c>
      <c r="BM492" s="8">
        <v>2.5000000000000005E-3</v>
      </c>
      <c r="BN492" s="23">
        <f t="shared" si="471"/>
        <v>0.2</v>
      </c>
      <c r="BO492" s="23">
        <f t="shared" ref="BO492:BQ492" si="507">BK492*BN492</f>
        <v>0.1</v>
      </c>
      <c r="BP492" s="23">
        <f t="shared" si="507"/>
        <v>2.5000000000000001E-2</v>
      </c>
      <c r="BQ492" s="23">
        <f t="shared" si="507"/>
        <v>6.2500000000000015E-5</v>
      </c>
    </row>
    <row r="493" spans="1:69" ht="30" x14ac:dyDescent="0.35">
      <c r="A493" s="102" t="s">
        <v>25</v>
      </c>
      <c r="B493" s="86">
        <v>31</v>
      </c>
      <c r="C493" s="86" t="s">
        <v>4619</v>
      </c>
      <c r="D493" s="2" t="s">
        <v>2591</v>
      </c>
      <c r="E493" s="2" t="s">
        <v>2608</v>
      </c>
      <c r="F493" s="247"/>
      <c r="G493" s="73" t="s">
        <v>2636</v>
      </c>
      <c r="H493" s="73" t="s">
        <v>2722</v>
      </c>
      <c r="I493" s="71" t="s">
        <v>2723</v>
      </c>
      <c r="J493" s="71">
        <v>0.17</v>
      </c>
      <c r="K493" s="71">
        <v>4</v>
      </c>
      <c r="L493" s="101">
        <v>1</v>
      </c>
      <c r="M493" s="101">
        <v>1</v>
      </c>
      <c r="N493" s="120">
        <f t="shared" si="469"/>
        <v>1</v>
      </c>
      <c r="O493" s="120">
        <f t="shared" si="470"/>
        <v>0.25</v>
      </c>
      <c r="P493" s="71" t="s">
        <v>1568</v>
      </c>
      <c r="Q493" s="71" t="s">
        <v>2703</v>
      </c>
      <c r="R493" s="114"/>
      <c r="S493" s="71"/>
      <c r="T493" s="71"/>
      <c r="U493" s="71"/>
      <c r="V493" s="71"/>
      <c r="W493" s="101">
        <v>1</v>
      </c>
      <c r="X493" s="101">
        <v>1</v>
      </c>
      <c r="Y493" s="101">
        <v>1</v>
      </c>
      <c r="Z493" s="101">
        <v>1</v>
      </c>
      <c r="AA493" s="101">
        <v>1</v>
      </c>
      <c r="AB493" s="101">
        <v>2</v>
      </c>
      <c r="AC493" s="101">
        <v>3</v>
      </c>
      <c r="AD493" s="101">
        <v>4</v>
      </c>
      <c r="AE493" s="101">
        <v>1</v>
      </c>
      <c r="AF493" s="101"/>
      <c r="AG493" s="101"/>
      <c r="AH493" s="101"/>
      <c r="AI493" s="109">
        <v>1</v>
      </c>
      <c r="AJ493" s="109" t="s">
        <v>4450</v>
      </c>
      <c r="AK493" s="109" t="s">
        <v>4450</v>
      </c>
      <c r="AL493" s="109" t="s">
        <v>4450</v>
      </c>
      <c r="AM493" s="9" t="s">
        <v>3975</v>
      </c>
      <c r="AN493" s="9"/>
      <c r="AO493" s="9"/>
      <c r="AP493" s="9"/>
      <c r="AQ493" s="2">
        <v>4.2500000000000003E-3</v>
      </c>
      <c r="AR493" s="110">
        <v>1</v>
      </c>
      <c r="AS493" s="110" t="s">
        <v>4450</v>
      </c>
      <c r="AT493" s="110" t="s">
        <v>4450</v>
      </c>
      <c r="AU493" s="110" t="s">
        <v>4450</v>
      </c>
      <c r="AV493" s="110">
        <v>0.25</v>
      </c>
      <c r="AW493" s="110" t="s">
        <v>4450</v>
      </c>
      <c r="AX493" s="110" t="s">
        <v>4450</v>
      </c>
      <c r="AY493" s="110" t="s">
        <v>4450</v>
      </c>
      <c r="AZ493" s="8">
        <v>4.2500000000000003E-3</v>
      </c>
      <c r="BA493" s="8" t="s">
        <v>4450</v>
      </c>
      <c r="BB493" s="8" t="s">
        <v>4450</v>
      </c>
      <c r="BC493" s="8" t="s">
        <v>4450</v>
      </c>
      <c r="BD493" s="8">
        <v>4.2500000000000003E-3</v>
      </c>
      <c r="BE493" s="8">
        <v>4.2500000000000003E-3</v>
      </c>
      <c r="BF493" s="8">
        <v>4.2500000000000003E-3</v>
      </c>
      <c r="BG493" s="8">
        <v>4.2500000000000003E-3</v>
      </c>
      <c r="BJ493" s="8">
        <v>0.2</v>
      </c>
      <c r="BK493" s="8">
        <v>0.5</v>
      </c>
      <c r="BL493" s="8">
        <v>0.25</v>
      </c>
      <c r="BM493" s="8">
        <v>4.2500000000000003E-3</v>
      </c>
      <c r="BN493" s="23">
        <f t="shared" si="471"/>
        <v>0.2</v>
      </c>
      <c r="BO493" s="23">
        <f t="shared" ref="BO493:BQ493" si="508">BK493*BN493</f>
        <v>0.1</v>
      </c>
      <c r="BP493" s="23">
        <f t="shared" si="508"/>
        <v>2.5000000000000001E-2</v>
      </c>
      <c r="BQ493" s="23">
        <f t="shared" si="508"/>
        <v>1.0625000000000001E-4</v>
      </c>
    </row>
    <row r="494" spans="1:69" ht="20" x14ac:dyDescent="0.35">
      <c r="A494" s="102" t="s">
        <v>25</v>
      </c>
      <c r="B494" s="86">
        <v>32</v>
      </c>
      <c r="C494" s="86" t="s">
        <v>4620</v>
      </c>
      <c r="D494" s="2" t="s">
        <v>2591</v>
      </c>
      <c r="E494" s="2" t="s">
        <v>2608</v>
      </c>
      <c r="F494" s="247"/>
      <c r="G494" s="73" t="s">
        <v>2636</v>
      </c>
      <c r="H494" s="73" t="s">
        <v>2758</v>
      </c>
      <c r="I494" s="71" t="s">
        <v>2759</v>
      </c>
      <c r="J494" s="71">
        <v>0.13</v>
      </c>
      <c r="K494" s="71">
        <v>4</v>
      </c>
      <c r="L494" s="101">
        <v>1</v>
      </c>
      <c r="M494" s="101">
        <v>1</v>
      </c>
      <c r="N494" s="120">
        <f t="shared" si="469"/>
        <v>1</v>
      </c>
      <c r="O494" s="120">
        <f t="shared" si="470"/>
        <v>0.25</v>
      </c>
      <c r="P494" s="71" t="s">
        <v>2760</v>
      </c>
      <c r="Q494" s="71" t="s">
        <v>2751</v>
      </c>
      <c r="R494" s="114"/>
      <c r="S494" s="71"/>
      <c r="T494" s="71"/>
      <c r="U494" s="71"/>
      <c r="V494" s="71"/>
      <c r="W494" s="101">
        <v>1</v>
      </c>
      <c r="X494" s="101">
        <v>1</v>
      </c>
      <c r="Y494" s="101">
        <v>1</v>
      </c>
      <c r="Z494" s="101">
        <v>1</v>
      </c>
      <c r="AA494" s="101">
        <v>1</v>
      </c>
      <c r="AB494" s="101">
        <v>2</v>
      </c>
      <c r="AC494" s="101">
        <v>3</v>
      </c>
      <c r="AD494" s="101">
        <v>4</v>
      </c>
      <c r="AE494" s="101">
        <v>1</v>
      </c>
      <c r="AF494" s="101"/>
      <c r="AG494" s="101"/>
      <c r="AH494" s="101"/>
      <c r="AI494" s="109">
        <v>1</v>
      </c>
      <c r="AJ494" s="109" t="s">
        <v>4450</v>
      </c>
      <c r="AK494" s="109" t="s">
        <v>4450</v>
      </c>
      <c r="AL494" s="109" t="s">
        <v>4450</v>
      </c>
      <c r="AM494" s="9" t="s">
        <v>3947</v>
      </c>
      <c r="AN494" s="9"/>
      <c r="AO494" s="9"/>
      <c r="AP494" s="9"/>
      <c r="AQ494" s="2">
        <v>3.2500000000000003E-3</v>
      </c>
      <c r="AR494" s="110">
        <v>1</v>
      </c>
      <c r="AS494" s="110" t="s">
        <v>4450</v>
      </c>
      <c r="AT494" s="110" t="s">
        <v>4450</v>
      </c>
      <c r="AU494" s="110" t="s">
        <v>4450</v>
      </c>
      <c r="AV494" s="110">
        <v>0.25</v>
      </c>
      <c r="AW494" s="110" t="s">
        <v>4450</v>
      </c>
      <c r="AX494" s="110" t="s">
        <v>4450</v>
      </c>
      <c r="AY494" s="110" t="s">
        <v>4450</v>
      </c>
      <c r="AZ494" s="8">
        <v>3.2500000000000003E-3</v>
      </c>
      <c r="BA494" s="8" t="s">
        <v>4450</v>
      </c>
      <c r="BB494" s="8" t="s">
        <v>4450</v>
      </c>
      <c r="BC494" s="8" t="s">
        <v>4450</v>
      </c>
      <c r="BD494" s="8">
        <v>3.2500000000000003E-3</v>
      </c>
      <c r="BE494" s="8">
        <v>3.2500000000000003E-3</v>
      </c>
      <c r="BF494" s="8">
        <v>3.2500000000000003E-3</v>
      </c>
      <c r="BG494" s="8">
        <v>3.2500000000000003E-3</v>
      </c>
      <c r="BJ494" s="8">
        <v>0.2</v>
      </c>
      <c r="BK494" s="8">
        <v>0.5</v>
      </c>
      <c r="BL494" s="8">
        <v>0.25</v>
      </c>
      <c r="BM494" s="8">
        <v>3.2500000000000003E-3</v>
      </c>
      <c r="BN494" s="23">
        <f t="shared" si="471"/>
        <v>0.2</v>
      </c>
      <c r="BO494" s="23">
        <f t="shared" ref="BO494:BQ494" si="509">BK494*BN494</f>
        <v>0.1</v>
      </c>
      <c r="BP494" s="23">
        <f t="shared" si="509"/>
        <v>2.5000000000000001E-2</v>
      </c>
      <c r="BQ494" s="23">
        <f t="shared" si="509"/>
        <v>8.125000000000001E-5</v>
      </c>
    </row>
    <row r="495" spans="1:69" ht="20" x14ac:dyDescent="0.35">
      <c r="A495" s="102" t="s">
        <v>25</v>
      </c>
      <c r="B495" s="86">
        <v>33</v>
      </c>
      <c r="C495" s="86" t="s">
        <v>4956</v>
      </c>
      <c r="D495" s="2" t="s">
        <v>2591</v>
      </c>
      <c r="E495" s="2" t="s">
        <v>2608</v>
      </c>
      <c r="F495" s="247"/>
      <c r="G495" s="73" t="s">
        <v>2636</v>
      </c>
      <c r="H495" s="73" t="s">
        <v>2761</v>
      </c>
      <c r="I495" s="71" t="s">
        <v>2762</v>
      </c>
      <c r="J495" s="71">
        <v>0.12</v>
      </c>
      <c r="K495" s="71">
        <v>9</v>
      </c>
      <c r="L495" s="101">
        <v>2</v>
      </c>
      <c r="M495" s="101">
        <v>2</v>
      </c>
      <c r="N495" s="120">
        <f t="shared" si="469"/>
        <v>1</v>
      </c>
      <c r="O495" s="120">
        <f t="shared" si="470"/>
        <v>0.22222222222222221</v>
      </c>
      <c r="P495" s="71" t="s">
        <v>2763</v>
      </c>
      <c r="Q495" s="71" t="s">
        <v>2738</v>
      </c>
      <c r="R495" s="114"/>
      <c r="S495" s="71"/>
      <c r="T495" s="71"/>
      <c r="U495" s="71"/>
      <c r="V495" s="71"/>
      <c r="W495" s="101">
        <v>2</v>
      </c>
      <c r="X495" s="101">
        <v>3</v>
      </c>
      <c r="Y495" s="101">
        <v>3</v>
      </c>
      <c r="Z495" s="101">
        <v>1</v>
      </c>
      <c r="AA495" s="101">
        <v>2</v>
      </c>
      <c r="AB495" s="101">
        <v>5</v>
      </c>
      <c r="AC495" s="101">
        <v>8</v>
      </c>
      <c r="AD495" s="101">
        <v>9</v>
      </c>
      <c r="AE495" s="101">
        <v>2</v>
      </c>
      <c r="AF495" s="101"/>
      <c r="AG495" s="101"/>
      <c r="AH495" s="101"/>
      <c r="AI495" s="109">
        <v>2</v>
      </c>
      <c r="AJ495" s="109" t="s">
        <v>4450</v>
      </c>
      <c r="AK495" s="109" t="s">
        <v>4450</v>
      </c>
      <c r="AL495" s="109" t="s">
        <v>4450</v>
      </c>
      <c r="AM495" s="9" t="s">
        <v>3948</v>
      </c>
      <c r="AN495" s="9"/>
      <c r="AO495" s="9"/>
      <c r="AP495" s="9"/>
      <c r="AQ495" s="2">
        <v>3.0000000000000001E-3</v>
      </c>
      <c r="AR495" s="110">
        <v>1</v>
      </c>
      <c r="AS495" s="110" t="s">
        <v>4450</v>
      </c>
      <c r="AT495" s="110" t="s">
        <v>4450</v>
      </c>
      <c r="AU495" s="110" t="s">
        <v>4450</v>
      </c>
      <c r="AV495" s="110">
        <v>0.22222222222222221</v>
      </c>
      <c r="AW495" s="110" t="s">
        <v>4450</v>
      </c>
      <c r="AX495" s="110" t="s">
        <v>4450</v>
      </c>
      <c r="AY495" s="110" t="s">
        <v>4450</v>
      </c>
      <c r="AZ495" s="8">
        <v>3.0000000000000001E-3</v>
      </c>
      <c r="BA495" s="8" t="s">
        <v>4450</v>
      </c>
      <c r="BB495" s="8" t="s">
        <v>4450</v>
      </c>
      <c r="BC495" s="8" t="s">
        <v>4450</v>
      </c>
      <c r="BD495" s="8">
        <v>3.0000000000000001E-3</v>
      </c>
      <c r="BE495" s="8">
        <v>3.0000000000000001E-3</v>
      </c>
      <c r="BF495" s="8">
        <v>3.0000000000000001E-3</v>
      </c>
      <c r="BG495" s="8">
        <v>3.0000000000000001E-3</v>
      </c>
      <c r="BJ495" s="8">
        <v>0.2</v>
      </c>
      <c r="BK495" s="8">
        <v>0.5</v>
      </c>
      <c r="BL495" s="8">
        <v>0.25</v>
      </c>
      <c r="BM495" s="8">
        <v>3.0000000000000001E-3</v>
      </c>
      <c r="BN495" s="23">
        <f t="shared" si="471"/>
        <v>0.2</v>
      </c>
      <c r="BO495" s="23">
        <f t="shared" ref="BO495:BQ495" si="510">BK495*BN495</f>
        <v>0.1</v>
      </c>
      <c r="BP495" s="23">
        <f t="shared" si="510"/>
        <v>2.5000000000000001E-2</v>
      </c>
      <c r="BQ495" s="23">
        <f t="shared" si="510"/>
        <v>7.5000000000000007E-5</v>
      </c>
    </row>
    <row r="496" spans="1:69" ht="20" x14ac:dyDescent="0.35">
      <c r="A496" s="102" t="s">
        <v>25</v>
      </c>
      <c r="B496" s="86">
        <v>34</v>
      </c>
      <c r="C496" s="86" t="s">
        <v>4957</v>
      </c>
      <c r="D496" s="2" t="s">
        <v>2591</v>
      </c>
      <c r="E496" s="2" t="s">
        <v>2608</v>
      </c>
      <c r="F496" s="247"/>
      <c r="G496" s="73" t="s">
        <v>2636</v>
      </c>
      <c r="H496" s="73" t="s">
        <v>2764</v>
      </c>
      <c r="I496" s="71" t="s">
        <v>2765</v>
      </c>
      <c r="J496" s="71">
        <v>0.12</v>
      </c>
      <c r="K496" s="71">
        <v>4</v>
      </c>
      <c r="L496" s="101">
        <v>1</v>
      </c>
      <c r="M496" s="101">
        <v>1</v>
      </c>
      <c r="N496" s="120">
        <f t="shared" si="469"/>
        <v>1</v>
      </c>
      <c r="O496" s="120">
        <f t="shared" si="470"/>
        <v>0.25</v>
      </c>
      <c r="P496" s="71" t="s">
        <v>2766</v>
      </c>
      <c r="Q496" s="71" t="s">
        <v>2751</v>
      </c>
      <c r="R496" s="114"/>
      <c r="S496" s="71"/>
      <c r="T496" s="71"/>
      <c r="U496" s="71"/>
      <c r="V496" s="71"/>
      <c r="W496" s="101">
        <v>1</v>
      </c>
      <c r="X496" s="101">
        <v>1</v>
      </c>
      <c r="Y496" s="101">
        <v>1</v>
      </c>
      <c r="Z496" s="101">
        <v>1</v>
      </c>
      <c r="AA496" s="101">
        <v>1</v>
      </c>
      <c r="AB496" s="101">
        <v>2</v>
      </c>
      <c r="AC496" s="101">
        <v>3</v>
      </c>
      <c r="AD496" s="101">
        <v>4</v>
      </c>
      <c r="AE496" s="101">
        <v>1</v>
      </c>
      <c r="AF496" s="101"/>
      <c r="AG496" s="101"/>
      <c r="AH496" s="101"/>
      <c r="AI496" s="109">
        <v>1</v>
      </c>
      <c r="AJ496" s="109" t="s">
        <v>4450</v>
      </c>
      <c r="AK496" s="109" t="s">
        <v>4450</v>
      </c>
      <c r="AL496" s="109" t="s">
        <v>4450</v>
      </c>
      <c r="AM496" s="9" t="s">
        <v>3949</v>
      </c>
      <c r="AN496" s="9"/>
      <c r="AO496" s="9"/>
      <c r="AP496" s="9"/>
      <c r="AQ496" s="2">
        <v>3.0000000000000001E-3</v>
      </c>
      <c r="AR496" s="110">
        <v>1</v>
      </c>
      <c r="AS496" s="110" t="s">
        <v>4450</v>
      </c>
      <c r="AT496" s="110" t="s">
        <v>4450</v>
      </c>
      <c r="AU496" s="110" t="s">
        <v>4450</v>
      </c>
      <c r="AV496" s="110">
        <v>0.25</v>
      </c>
      <c r="AW496" s="110" t="s">
        <v>4450</v>
      </c>
      <c r="AX496" s="110" t="s">
        <v>4450</v>
      </c>
      <c r="AY496" s="110" t="s">
        <v>4450</v>
      </c>
      <c r="AZ496" s="8">
        <v>3.0000000000000001E-3</v>
      </c>
      <c r="BA496" s="8" t="s">
        <v>4450</v>
      </c>
      <c r="BB496" s="8" t="s">
        <v>4450</v>
      </c>
      <c r="BC496" s="8" t="s">
        <v>4450</v>
      </c>
      <c r="BD496" s="8">
        <v>3.0000000000000001E-3</v>
      </c>
      <c r="BE496" s="8">
        <v>3.0000000000000001E-3</v>
      </c>
      <c r="BF496" s="8">
        <v>3.0000000000000001E-3</v>
      </c>
      <c r="BG496" s="8">
        <v>3.0000000000000001E-3</v>
      </c>
      <c r="BJ496" s="8">
        <v>0.2</v>
      </c>
      <c r="BK496" s="8">
        <v>0.5</v>
      </c>
      <c r="BL496" s="8">
        <v>0.25</v>
      </c>
      <c r="BM496" s="8">
        <v>3.0000000000000001E-3</v>
      </c>
      <c r="BN496" s="23">
        <f t="shared" si="471"/>
        <v>0.2</v>
      </c>
      <c r="BO496" s="23">
        <f t="shared" ref="BO496:BQ496" si="511">BK496*BN496</f>
        <v>0.1</v>
      </c>
      <c r="BP496" s="23">
        <f t="shared" si="511"/>
        <v>2.5000000000000001E-2</v>
      </c>
      <c r="BQ496" s="23">
        <f t="shared" si="511"/>
        <v>7.5000000000000007E-5</v>
      </c>
    </row>
    <row r="497" spans="1:69" ht="20" x14ac:dyDescent="0.35">
      <c r="A497" s="102" t="s">
        <v>25</v>
      </c>
      <c r="B497" s="86">
        <v>35</v>
      </c>
      <c r="C497" s="86" t="s">
        <v>4958</v>
      </c>
      <c r="D497" s="2" t="s">
        <v>2591</v>
      </c>
      <c r="E497" s="2" t="s">
        <v>2608</v>
      </c>
      <c r="F497" s="247"/>
      <c r="G497" s="73" t="s">
        <v>2636</v>
      </c>
      <c r="H497" s="73" t="s">
        <v>2767</v>
      </c>
      <c r="I497" s="71" t="s">
        <v>2768</v>
      </c>
      <c r="J497" s="71">
        <v>0.12</v>
      </c>
      <c r="K497" s="71">
        <v>1</v>
      </c>
      <c r="L497" s="101">
        <v>0</v>
      </c>
      <c r="M497" s="101">
        <v>0</v>
      </c>
      <c r="N497" s="120" t="str">
        <f t="shared" si="469"/>
        <v/>
      </c>
      <c r="O497" s="120">
        <f t="shared" si="470"/>
        <v>0</v>
      </c>
      <c r="P497" s="71" t="s">
        <v>2069</v>
      </c>
      <c r="Q497" s="71" t="s">
        <v>2751</v>
      </c>
      <c r="R497" s="114"/>
      <c r="S497" s="71"/>
      <c r="T497" s="71"/>
      <c r="U497" s="71"/>
      <c r="V497" s="71"/>
      <c r="W497" s="101">
        <v>0</v>
      </c>
      <c r="X497" s="101">
        <v>0</v>
      </c>
      <c r="Y497" s="101">
        <v>0</v>
      </c>
      <c r="Z497" s="101">
        <v>1</v>
      </c>
      <c r="AA497" s="101">
        <v>0</v>
      </c>
      <c r="AB497" s="101">
        <v>0</v>
      </c>
      <c r="AC497" s="101">
        <v>0</v>
      </c>
      <c r="AD497" s="101">
        <v>1</v>
      </c>
      <c r="AE497" s="101">
        <v>0</v>
      </c>
      <c r="AF497" s="101"/>
      <c r="AG497" s="101"/>
      <c r="AH497" s="101"/>
      <c r="AI497" s="109">
        <v>0</v>
      </c>
      <c r="AJ497" s="109" t="s">
        <v>4450</v>
      </c>
      <c r="AK497" s="109" t="s">
        <v>4450</v>
      </c>
      <c r="AL497" s="109" t="s">
        <v>4450</v>
      </c>
      <c r="AM497" s="9" t="s">
        <v>3940</v>
      </c>
      <c r="AN497" s="9"/>
      <c r="AO497" s="9"/>
      <c r="AP497" s="9"/>
      <c r="AQ497" s="2" t="s">
        <v>4450</v>
      </c>
      <c r="AR497" s="110" t="s">
        <v>4450</v>
      </c>
      <c r="AS497" s="110" t="s">
        <v>4450</v>
      </c>
      <c r="AT497" s="110" t="s">
        <v>4450</v>
      </c>
      <c r="AU497" s="110" t="s">
        <v>4450</v>
      </c>
      <c r="AV497" s="110">
        <v>0</v>
      </c>
      <c r="AW497" s="110" t="s">
        <v>4450</v>
      </c>
      <c r="AX497" s="110" t="s">
        <v>4450</v>
      </c>
      <c r="AY497" s="110" t="s">
        <v>4450</v>
      </c>
      <c r="AZ497" s="8" t="s">
        <v>4450</v>
      </c>
      <c r="BA497" s="8" t="s">
        <v>4450</v>
      </c>
      <c r="BB497" s="8" t="s">
        <v>4450</v>
      </c>
      <c r="BC497" s="8" t="s">
        <v>4450</v>
      </c>
      <c r="BD497" s="8" t="s">
        <v>4450</v>
      </c>
      <c r="BE497" s="8" t="s">
        <v>4450</v>
      </c>
      <c r="BF497" s="8" t="s">
        <v>4450</v>
      </c>
      <c r="BG497" s="8">
        <v>3.0000000000000001E-3</v>
      </c>
      <c r="BJ497" s="8">
        <v>0.2</v>
      </c>
      <c r="BK497" s="8">
        <v>0.5</v>
      </c>
      <c r="BL497" s="8">
        <v>0.25</v>
      </c>
      <c r="BM497" s="8">
        <v>3.0000000000000001E-3</v>
      </c>
      <c r="BN497" s="23">
        <f t="shared" si="471"/>
        <v>0.2</v>
      </c>
      <c r="BO497" s="23">
        <f t="shared" ref="BO497:BQ497" si="512">BK497*BN497</f>
        <v>0.1</v>
      </c>
      <c r="BP497" s="23">
        <f t="shared" si="512"/>
        <v>2.5000000000000001E-2</v>
      </c>
      <c r="BQ497" s="23">
        <f t="shared" si="512"/>
        <v>7.5000000000000007E-5</v>
      </c>
    </row>
    <row r="498" spans="1:69" ht="20" x14ac:dyDescent="0.35">
      <c r="A498" s="102" t="s">
        <v>25</v>
      </c>
      <c r="B498" s="86">
        <v>36</v>
      </c>
      <c r="C498" s="86" t="s">
        <v>4959</v>
      </c>
      <c r="D498" s="2" t="s">
        <v>2591</v>
      </c>
      <c r="E498" s="2" t="s">
        <v>2608</v>
      </c>
      <c r="F498" s="247"/>
      <c r="G498" s="73" t="s">
        <v>2636</v>
      </c>
      <c r="H498" s="73" t="s">
        <v>2769</v>
      </c>
      <c r="I498" s="71" t="s">
        <v>2770</v>
      </c>
      <c r="J498" s="71">
        <v>0.1</v>
      </c>
      <c r="K498" s="71">
        <v>1</v>
      </c>
      <c r="L498" s="101">
        <v>0</v>
      </c>
      <c r="M498" s="101">
        <v>0</v>
      </c>
      <c r="N498" s="120" t="str">
        <f t="shared" si="469"/>
        <v/>
      </c>
      <c r="O498" s="120">
        <f t="shared" si="470"/>
        <v>0</v>
      </c>
      <c r="P498" s="71" t="s">
        <v>2771</v>
      </c>
      <c r="Q498" s="71" t="s">
        <v>2751</v>
      </c>
      <c r="R498" s="114"/>
      <c r="S498" s="71"/>
      <c r="T498" s="71"/>
      <c r="U498" s="71"/>
      <c r="V498" s="71"/>
      <c r="W498" s="101">
        <v>0</v>
      </c>
      <c r="X498" s="101">
        <v>0</v>
      </c>
      <c r="Y498" s="101">
        <v>0</v>
      </c>
      <c r="Z498" s="101">
        <v>1</v>
      </c>
      <c r="AA498" s="101">
        <v>0</v>
      </c>
      <c r="AB498" s="101">
        <v>0</v>
      </c>
      <c r="AC498" s="101">
        <v>0</v>
      </c>
      <c r="AD498" s="101">
        <v>1</v>
      </c>
      <c r="AE498" s="101">
        <v>0</v>
      </c>
      <c r="AF498" s="101"/>
      <c r="AG498" s="101"/>
      <c r="AH498" s="101"/>
      <c r="AI498" s="109">
        <v>0</v>
      </c>
      <c r="AJ498" s="109" t="s">
        <v>4450</v>
      </c>
      <c r="AK498" s="109" t="s">
        <v>4450</v>
      </c>
      <c r="AL498" s="109" t="s">
        <v>4450</v>
      </c>
      <c r="AM498" s="9" t="s">
        <v>3940</v>
      </c>
      <c r="AN498" s="9"/>
      <c r="AO498" s="9"/>
      <c r="AP498" s="9"/>
      <c r="AQ498" s="2" t="s">
        <v>4450</v>
      </c>
      <c r="AR498" s="110" t="s">
        <v>4450</v>
      </c>
      <c r="AS498" s="110" t="s">
        <v>4450</v>
      </c>
      <c r="AT498" s="110" t="s">
        <v>4450</v>
      </c>
      <c r="AU498" s="110" t="s">
        <v>4450</v>
      </c>
      <c r="AV498" s="110">
        <v>0</v>
      </c>
      <c r="AW498" s="110" t="s">
        <v>4450</v>
      </c>
      <c r="AX498" s="110" t="s">
        <v>4450</v>
      </c>
      <c r="AY498" s="110" t="s">
        <v>4450</v>
      </c>
      <c r="AZ498" s="8" t="s">
        <v>4450</v>
      </c>
      <c r="BA498" s="8" t="s">
        <v>4450</v>
      </c>
      <c r="BB498" s="8" t="s">
        <v>4450</v>
      </c>
      <c r="BC498" s="8" t="s">
        <v>4450</v>
      </c>
      <c r="BD498" s="8" t="s">
        <v>4450</v>
      </c>
      <c r="BE498" s="8" t="s">
        <v>4450</v>
      </c>
      <c r="BF498" s="8" t="s">
        <v>4450</v>
      </c>
      <c r="BG498" s="8">
        <v>2.5000000000000005E-3</v>
      </c>
      <c r="BJ498" s="8">
        <v>0.2</v>
      </c>
      <c r="BK498" s="8">
        <v>0.5</v>
      </c>
      <c r="BL498" s="8">
        <v>0.25</v>
      </c>
      <c r="BM498" s="8">
        <v>2.5000000000000005E-3</v>
      </c>
      <c r="BN498" s="23">
        <f t="shared" si="471"/>
        <v>0.2</v>
      </c>
      <c r="BO498" s="23">
        <f t="shared" ref="BO498:BQ498" si="513">BK498*BN498</f>
        <v>0.1</v>
      </c>
      <c r="BP498" s="23">
        <f t="shared" si="513"/>
        <v>2.5000000000000001E-2</v>
      </c>
      <c r="BQ498" s="23">
        <f t="shared" si="513"/>
        <v>6.2500000000000015E-5</v>
      </c>
    </row>
    <row r="499" spans="1:69" ht="20" x14ac:dyDescent="0.35">
      <c r="A499" s="102" t="s">
        <v>25</v>
      </c>
      <c r="B499" s="86">
        <v>37</v>
      </c>
      <c r="C499" s="86" t="s">
        <v>4960</v>
      </c>
      <c r="D499" s="2" t="s">
        <v>2591</v>
      </c>
      <c r="E499" s="2" t="s">
        <v>2608</v>
      </c>
      <c r="F499" s="247"/>
      <c r="G499" s="73" t="s">
        <v>2636</v>
      </c>
      <c r="H499" s="73" t="s">
        <v>2772</v>
      </c>
      <c r="I499" s="71" t="s">
        <v>2773</v>
      </c>
      <c r="J499" s="71">
        <v>0.12</v>
      </c>
      <c r="K499" s="71">
        <v>2</v>
      </c>
      <c r="L499" s="101">
        <v>1</v>
      </c>
      <c r="M499" s="101">
        <v>1</v>
      </c>
      <c r="N499" s="120">
        <f t="shared" si="469"/>
        <v>1</v>
      </c>
      <c r="O499" s="120">
        <f t="shared" si="470"/>
        <v>0.5</v>
      </c>
      <c r="P499" s="71" t="s">
        <v>2716</v>
      </c>
      <c r="Q499" s="71" t="s">
        <v>2751</v>
      </c>
      <c r="R499" s="114"/>
      <c r="S499" s="71"/>
      <c r="T499" s="71"/>
      <c r="U499" s="71"/>
      <c r="V499" s="71"/>
      <c r="W499" s="101">
        <v>1</v>
      </c>
      <c r="X499" s="101">
        <v>1</v>
      </c>
      <c r="Y499" s="101">
        <v>0</v>
      </c>
      <c r="Z499" s="101">
        <v>0</v>
      </c>
      <c r="AA499" s="101">
        <v>1</v>
      </c>
      <c r="AB499" s="101">
        <v>2</v>
      </c>
      <c r="AC499" s="101">
        <v>2</v>
      </c>
      <c r="AD499" s="101">
        <v>2</v>
      </c>
      <c r="AE499" s="101">
        <v>1</v>
      </c>
      <c r="AF499" s="101"/>
      <c r="AG499" s="101"/>
      <c r="AH499" s="101"/>
      <c r="AI499" s="109">
        <v>1</v>
      </c>
      <c r="AJ499" s="109" t="s">
        <v>4450</v>
      </c>
      <c r="AK499" s="109" t="s">
        <v>4450</v>
      </c>
      <c r="AL499" s="109" t="s">
        <v>4450</v>
      </c>
      <c r="AM499" s="9" t="s">
        <v>3950</v>
      </c>
      <c r="AN499" s="9"/>
      <c r="AO499" s="9"/>
      <c r="AP499" s="9"/>
      <c r="AQ499" s="2">
        <v>3.0000000000000001E-3</v>
      </c>
      <c r="AR499" s="110">
        <v>1</v>
      </c>
      <c r="AS499" s="110" t="s">
        <v>4450</v>
      </c>
      <c r="AT499" s="110" t="s">
        <v>4450</v>
      </c>
      <c r="AU499" s="110" t="s">
        <v>4450</v>
      </c>
      <c r="AV499" s="110">
        <v>0.5</v>
      </c>
      <c r="AW499" s="110" t="s">
        <v>4450</v>
      </c>
      <c r="AX499" s="110" t="s">
        <v>4450</v>
      </c>
      <c r="AY499" s="110" t="s">
        <v>4450</v>
      </c>
      <c r="AZ499" s="8">
        <v>3.0000000000000001E-3</v>
      </c>
      <c r="BA499" s="8" t="s">
        <v>4450</v>
      </c>
      <c r="BB499" s="8" t="s">
        <v>4450</v>
      </c>
      <c r="BC499" s="8" t="s">
        <v>4450</v>
      </c>
      <c r="BD499" s="8">
        <v>3.0000000000000001E-3</v>
      </c>
      <c r="BE499" s="8">
        <v>3.0000000000000001E-3</v>
      </c>
      <c r="BF499" s="8" t="s">
        <v>4450</v>
      </c>
      <c r="BG499" s="8" t="s">
        <v>4450</v>
      </c>
      <c r="BJ499" s="8">
        <v>0.2</v>
      </c>
      <c r="BK499" s="8">
        <v>0.5</v>
      </c>
      <c r="BL499" s="8">
        <v>0.25</v>
      </c>
      <c r="BM499" s="8">
        <v>3.0000000000000001E-3</v>
      </c>
      <c r="BN499" s="23">
        <f t="shared" si="471"/>
        <v>0.2</v>
      </c>
      <c r="BO499" s="23">
        <f t="shared" ref="BO499:BQ499" si="514">BK499*BN499</f>
        <v>0.1</v>
      </c>
      <c r="BP499" s="23">
        <f t="shared" si="514"/>
        <v>2.5000000000000001E-2</v>
      </c>
      <c r="BQ499" s="23">
        <f t="shared" si="514"/>
        <v>7.5000000000000007E-5</v>
      </c>
    </row>
    <row r="500" spans="1:69" ht="30" x14ac:dyDescent="0.35">
      <c r="A500" s="102" t="s">
        <v>25</v>
      </c>
      <c r="B500" s="86">
        <v>38</v>
      </c>
      <c r="C500" s="86" t="s">
        <v>4961</v>
      </c>
      <c r="D500" s="2" t="s">
        <v>2591</v>
      </c>
      <c r="E500" s="2" t="s">
        <v>2608</v>
      </c>
      <c r="F500" s="247"/>
      <c r="G500" s="73" t="s">
        <v>2636</v>
      </c>
      <c r="H500" s="73" t="s">
        <v>2774</v>
      </c>
      <c r="I500" s="71" t="s">
        <v>2775</v>
      </c>
      <c r="J500" s="71">
        <v>0.12</v>
      </c>
      <c r="K500" s="71">
        <v>1</v>
      </c>
      <c r="L500" s="101">
        <v>0</v>
      </c>
      <c r="M500" s="101">
        <v>0</v>
      </c>
      <c r="N500" s="120" t="str">
        <f t="shared" si="469"/>
        <v/>
      </c>
      <c r="O500" s="120">
        <f t="shared" si="470"/>
        <v>0</v>
      </c>
      <c r="P500" s="71" t="s">
        <v>2776</v>
      </c>
      <c r="Q500" s="71" t="s">
        <v>2751</v>
      </c>
      <c r="R500" s="114"/>
      <c r="S500" s="71"/>
      <c r="T500" s="71"/>
      <c r="U500" s="71"/>
      <c r="V500" s="71"/>
      <c r="W500" s="101">
        <v>0</v>
      </c>
      <c r="X500" s="101">
        <v>1</v>
      </c>
      <c r="Y500" s="101">
        <v>0</v>
      </c>
      <c r="Z500" s="101">
        <v>0</v>
      </c>
      <c r="AA500" s="101">
        <v>0</v>
      </c>
      <c r="AB500" s="101">
        <v>1</v>
      </c>
      <c r="AC500" s="101">
        <v>1</v>
      </c>
      <c r="AD500" s="101">
        <v>1</v>
      </c>
      <c r="AE500" s="101">
        <v>0</v>
      </c>
      <c r="AF500" s="101"/>
      <c r="AG500" s="101"/>
      <c r="AH500" s="101"/>
      <c r="AI500" s="109">
        <v>0</v>
      </c>
      <c r="AJ500" s="109" t="s">
        <v>4450</v>
      </c>
      <c r="AK500" s="109" t="s">
        <v>4450</v>
      </c>
      <c r="AL500" s="109" t="s">
        <v>4450</v>
      </c>
      <c r="AM500" s="9" t="s">
        <v>3940</v>
      </c>
      <c r="AN500" s="9"/>
      <c r="AO500" s="9"/>
      <c r="AP500" s="9"/>
      <c r="AQ500" s="2" t="s">
        <v>4450</v>
      </c>
      <c r="AR500" s="110" t="s">
        <v>4450</v>
      </c>
      <c r="AS500" s="110" t="s">
        <v>4450</v>
      </c>
      <c r="AT500" s="110" t="s">
        <v>4450</v>
      </c>
      <c r="AU500" s="110" t="s">
        <v>4450</v>
      </c>
      <c r="AV500" s="110">
        <v>0</v>
      </c>
      <c r="AW500" s="110" t="s">
        <v>4450</v>
      </c>
      <c r="AX500" s="110" t="s">
        <v>4450</v>
      </c>
      <c r="AY500" s="110" t="s">
        <v>4450</v>
      </c>
      <c r="AZ500" s="8" t="s">
        <v>4450</v>
      </c>
      <c r="BA500" s="8" t="s">
        <v>4450</v>
      </c>
      <c r="BB500" s="8" t="s">
        <v>4450</v>
      </c>
      <c r="BC500" s="8" t="s">
        <v>4450</v>
      </c>
      <c r="BD500" s="8" t="s">
        <v>4450</v>
      </c>
      <c r="BE500" s="8">
        <v>3.0000000000000001E-3</v>
      </c>
      <c r="BF500" s="8" t="s">
        <v>4450</v>
      </c>
      <c r="BG500" s="8" t="s">
        <v>4450</v>
      </c>
      <c r="BJ500" s="8">
        <v>0.2</v>
      </c>
      <c r="BK500" s="8">
        <v>0.5</v>
      </c>
      <c r="BL500" s="8">
        <v>0.25</v>
      </c>
      <c r="BM500" s="8">
        <v>3.0000000000000001E-3</v>
      </c>
      <c r="BN500" s="23">
        <f t="shared" si="471"/>
        <v>0.2</v>
      </c>
      <c r="BO500" s="23">
        <f t="shared" ref="BO500:BQ500" si="515">BK500*BN500</f>
        <v>0.1</v>
      </c>
      <c r="BP500" s="23">
        <f t="shared" si="515"/>
        <v>2.5000000000000001E-2</v>
      </c>
      <c r="BQ500" s="23">
        <f t="shared" si="515"/>
        <v>7.5000000000000007E-5</v>
      </c>
    </row>
    <row r="501" spans="1:69" ht="40" x14ac:dyDescent="0.35">
      <c r="A501" s="102" t="s">
        <v>25</v>
      </c>
      <c r="B501" s="86">
        <v>39</v>
      </c>
      <c r="C501" s="86" t="s">
        <v>4962</v>
      </c>
      <c r="D501" s="2" t="s">
        <v>2591</v>
      </c>
      <c r="E501" s="2" t="s">
        <v>2608</v>
      </c>
      <c r="F501" s="247"/>
      <c r="G501" s="73" t="s">
        <v>2638</v>
      </c>
      <c r="H501" s="73" t="s">
        <v>2777</v>
      </c>
      <c r="I501" s="71" t="s">
        <v>2778</v>
      </c>
      <c r="J501" s="71">
        <v>0.3</v>
      </c>
      <c r="K501" s="71">
        <v>2</v>
      </c>
      <c r="L501" s="101">
        <v>0</v>
      </c>
      <c r="M501" s="101">
        <v>0</v>
      </c>
      <c r="N501" s="120" t="str">
        <f t="shared" si="469"/>
        <v/>
      </c>
      <c r="O501" s="120">
        <f t="shared" si="470"/>
        <v>0</v>
      </c>
      <c r="P501" s="71" t="s">
        <v>2779</v>
      </c>
      <c r="Q501" s="71" t="s">
        <v>2738</v>
      </c>
      <c r="R501" s="114"/>
      <c r="S501" s="71"/>
      <c r="T501" s="71"/>
      <c r="U501" s="71"/>
      <c r="V501" s="71"/>
      <c r="W501" s="101">
        <v>0</v>
      </c>
      <c r="X501" s="101">
        <v>1</v>
      </c>
      <c r="Y501" s="101">
        <v>0</v>
      </c>
      <c r="Z501" s="101">
        <v>1</v>
      </c>
      <c r="AA501" s="101">
        <v>0</v>
      </c>
      <c r="AB501" s="101">
        <v>1</v>
      </c>
      <c r="AC501" s="101">
        <v>1</v>
      </c>
      <c r="AD501" s="101">
        <v>2</v>
      </c>
      <c r="AE501" s="101">
        <v>0</v>
      </c>
      <c r="AF501" s="101"/>
      <c r="AG501" s="101"/>
      <c r="AH501" s="101"/>
      <c r="AI501" s="109">
        <v>0</v>
      </c>
      <c r="AJ501" s="109" t="s">
        <v>4450</v>
      </c>
      <c r="AK501" s="109" t="s">
        <v>4450</v>
      </c>
      <c r="AL501" s="109" t="s">
        <v>4450</v>
      </c>
      <c r="AM501" s="9" t="s">
        <v>3940</v>
      </c>
      <c r="AN501" s="9"/>
      <c r="AO501" s="9"/>
      <c r="AP501" s="9"/>
      <c r="AQ501" s="2" t="s">
        <v>4450</v>
      </c>
      <c r="AR501" s="110" t="s">
        <v>4450</v>
      </c>
      <c r="AS501" s="110" t="s">
        <v>4450</v>
      </c>
      <c r="AT501" s="110" t="s">
        <v>4450</v>
      </c>
      <c r="AU501" s="110" t="s">
        <v>4450</v>
      </c>
      <c r="AV501" s="110">
        <v>0</v>
      </c>
      <c r="AW501" s="110" t="s">
        <v>4450</v>
      </c>
      <c r="AX501" s="110" t="s">
        <v>4450</v>
      </c>
      <c r="AY501" s="110" t="s">
        <v>4450</v>
      </c>
      <c r="AZ501" s="8" t="s">
        <v>4450</v>
      </c>
      <c r="BA501" s="8" t="s">
        <v>4450</v>
      </c>
      <c r="BB501" s="8" t="s">
        <v>4450</v>
      </c>
      <c r="BC501" s="8" t="s">
        <v>4450</v>
      </c>
      <c r="BD501" s="8" t="s">
        <v>4450</v>
      </c>
      <c r="BE501" s="8">
        <v>1.4999999999999999E-2</v>
      </c>
      <c r="BF501" s="8" t="s">
        <v>4450</v>
      </c>
      <c r="BG501" s="8">
        <v>1.4999999999999999E-2</v>
      </c>
      <c r="BJ501" s="8">
        <v>0.2</v>
      </c>
      <c r="BK501" s="8">
        <v>0.5</v>
      </c>
      <c r="BL501" s="8">
        <v>0.5</v>
      </c>
      <c r="BM501" s="8">
        <v>1.4999999999999999E-2</v>
      </c>
      <c r="BN501" s="23">
        <f t="shared" si="471"/>
        <v>0.2</v>
      </c>
      <c r="BO501" s="23">
        <f t="shared" ref="BO501:BQ501" si="516">BK501*BN501</f>
        <v>0.1</v>
      </c>
      <c r="BP501" s="23">
        <f t="shared" si="516"/>
        <v>0.05</v>
      </c>
      <c r="BQ501" s="23">
        <f t="shared" si="516"/>
        <v>7.5000000000000002E-4</v>
      </c>
    </row>
    <row r="502" spans="1:69" ht="30" x14ac:dyDescent="0.35">
      <c r="A502" s="102" t="s">
        <v>25</v>
      </c>
      <c r="B502" s="86">
        <v>40</v>
      </c>
      <c r="C502" s="86" t="s">
        <v>4963</v>
      </c>
      <c r="D502" s="2" t="s">
        <v>2591</v>
      </c>
      <c r="E502" s="2" t="s">
        <v>2608</v>
      </c>
      <c r="F502" s="247"/>
      <c r="G502" s="73" t="s">
        <v>2638</v>
      </c>
      <c r="H502" s="73" t="s">
        <v>2780</v>
      </c>
      <c r="I502" s="71" t="s">
        <v>2781</v>
      </c>
      <c r="J502" s="71">
        <v>0.35</v>
      </c>
      <c r="K502" s="71">
        <v>4</v>
      </c>
      <c r="L502" s="101">
        <v>1</v>
      </c>
      <c r="M502" s="101">
        <v>1</v>
      </c>
      <c r="N502" s="120">
        <f t="shared" si="469"/>
        <v>1</v>
      </c>
      <c r="O502" s="120">
        <f t="shared" si="470"/>
        <v>0.25</v>
      </c>
      <c r="P502" s="71" t="s">
        <v>2782</v>
      </c>
      <c r="Q502" s="71" t="s">
        <v>2738</v>
      </c>
      <c r="R502" s="114"/>
      <c r="S502" s="71"/>
      <c r="T502" s="71"/>
      <c r="U502" s="71"/>
      <c r="V502" s="71"/>
      <c r="W502" s="101">
        <v>1</v>
      </c>
      <c r="X502" s="101">
        <v>1</v>
      </c>
      <c r="Y502" s="101">
        <v>1</v>
      </c>
      <c r="Z502" s="101">
        <v>1</v>
      </c>
      <c r="AA502" s="101">
        <v>1</v>
      </c>
      <c r="AB502" s="101">
        <v>2</v>
      </c>
      <c r="AC502" s="101">
        <v>3</v>
      </c>
      <c r="AD502" s="101">
        <v>4</v>
      </c>
      <c r="AE502" s="101">
        <v>1</v>
      </c>
      <c r="AF502" s="101"/>
      <c r="AG502" s="101"/>
      <c r="AH502" s="101"/>
      <c r="AI502" s="109">
        <v>1</v>
      </c>
      <c r="AJ502" s="109" t="s">
        <v>4450</v>
      </c>
      <c r="AK502" s="109" t="s">
        <v>4450</v>
      </c>
      <c r="AL502" s="109" t="s">
        <v>4450</v>
      </c>
      <c r="AM502" s="9" t="s">
        <v>3951</v>
      </c>
      <c r="AN502" s="9"/>
      <c r="AO502" s="9"/>
      <c r="AP502" s="9"/>
      <c r="AQ502" s="2">
        <v>1.7499999999999998E-2</v>
      </c>
      <c r="AR502" s="110">
        <v>1</v>
      </c>
      <c r="AS502" s="110" t="s">
        <v>4450</v>
      </c>
      <c r="AT502" s="110" t="s">
        <v>4450</v>
      </c>
      <c r="AU502" s="110" t="s">
        <v>4450</v>
      </c>
      <c r="AV502" s="110">
        <v>0.25</v>
      </c>
      <c r="AW502" s="110" t="s">
        <v>4450</v>
      </c>
      <c r="AX502" s="110" t="s">
        <v>4450</v>
      </c>
      <c r="AY502" s="110" t="s">
        <v>4450</v>
      </c>
      <c r="AZ502" s="8">
        <v>1.7499999999999998E-2</v>
      </c>
      <c r="BA502" s="8" t="s">
        <v>4450</v>
      </c>
      <c r="BB502" s="8" t="s">
        <v>4450</v>
      </c>
      <c r="BC502" s="8" t="s">
        <v>4450</v>
      </c>
      <c r="BD502" s="8">
        <v>1.7499999999999998E-2</v>
      </c>
      <c r="BE502" s="8">
        <v>1.7499999999999998E-2</v>
      </c>
      <c r="BF502" s="8">
        <v>1.7499999999999998E-2</v>
      </c>
      <c r="BG502" s="8">
        <v>1.7499999999999998E-2</v>
      </c>
      <c r="BJ502" s="8">
        <v>0.2</v>
      </c>
      <c r="BK502" s="8">
        <v>0.5</v>
      </c>
      <c r="BL502" s="8">
        <v>0.5</v>
      </c>
      <c r="BM502" s="8">
        <v>1.7499999999999998E-2</v>
      </c>
      <c r="BN502" s="23">
        <f t="shared" si="471"/>
        <v>0.2</v>
      </c>
      <c r="BO502" s="23">
        <f t="shared" ref="BO502:BQ502" si="517">BK502*BN502</f>
        <v>0.1</v>
      </c>
      <c r="BP502" s="23">
        <f t="shared" si="517"/>
        <v>0.05</v>
      </c>
      <c r="BQ502" s="23">
        <f t="shared" si="517"/>
        <v>8.7499999999999991E-4</v>
      </c>
    </row>
    <row r="503" spans="1:69" ht="30" x14ac:dyDescent="0.35">
      <c r="A503" s="102" t="s">
        <v>25</v>
      </c>
      <c r="B503" s="86">
        <v>41</v>
      </c>
      <c r="C503" s="86" t="s">
        <v>4964</v>
      </c>
      <c r="D503" s="2" t="s">
        <v>2591</v>
      </c>
      <c r="E503" s="2" t="s">
        <v>2608</v>
      </c>
      <c r="F503" s="247"/>
      <c r="G503" s="73" t="s">
        <v>2638</v>
      </c>
      <c r="H503" s="73" t="s">
        <v>2783</v>
      </c>
      <c r="I503" s="71" t="s">
        <v>2784</v>
      </c>
      <c r="J503" s="71">
        <v>0.35</v>
      </c>
      <c r="K503" s="71">
        <v>4</v>
      </c>
      <c r="L503" s="101">
        <v>1</v>
      </c>
      <c r="M503" s="101">
        <v>1</v>
      </c>
      <c r="N503" s="120">
        <f t="shared" si="469"/>
        <v>1</v>
      </c>
      <c r="O503" s="120">
        <f t="shared" si="470"/>
        <v>0.25</v>
      </c>
      <c r="P503" s="71" t="s">
        <v>2716</v>
      </c>
      <c r="Q503" s="71" t="s">
        <v>2738</v>
      </c>
      <c r="R503" s="114"/>
      <c r="S503" s="71"/>
      <c r="T503" s="71"/>
      <c r="U503" s="71"/>
      <c r="V503" s="71"/>
      <c r="W503" s="101">
        <v>1</v>
      </c>
      <c r="X503" s="101">
        <v>1</v>
      </c>
      <c r="Y503" s="101">
        <v>1</v>
      </c>
      <c r="Z503" s="101">
        <v>1</v>
      </c>
      <c r="AA503" s="101">
        <v>1</v>
      </c>
      <c r="AB503" s="101">
        <v>2</v>
      </c>
      <c r="AC503" s="101">
        <v>3</v>
      </c>
      <c r="AD503" s="101">
        <v>4</v>
      </c>
      <c r="AE503" s="101">
        <v>1</v>
      </c>
      <c r="AF503" s="101"/>
      <c r="AG503" s="101"/>
      <c r="AH503" s="101"/>
      <c r="AI503" s="109">
        <v>1</v>
      </c>
      <c r="AJ503" s="109" t="s">
        <v>4450</v>
      </c>
      <c r="AK503" s="109" t="s">
        <v>4450</v>
      </c>
      <c r="AL503" s="109" t="s">
        <v>4450</v>
      </c>
      <c r="AM503" s="9" t="s">
        <v>3952</v>
      </c>
      <c r="AN503" s="9"/>
      <c r="AO503" s="9"/>
      <c r="AP503" s="9"/>
      <c r="AQ503" s="2">
        <v>1.7499999999999998E-2</v>
      </c>
      <c r="AR503" s="110">
        <v>1</v>
      </c>
      <c r="AS503" s="110" t="s">
        <v>4450</v>
      </c>
      <c r="AT503" s="110" t="s">
        <v>4450</v>
      </c>
      <c r="AU503" s="110" t="s">
        <v>4450</v>
      </c>
      <c r="AV503" s="110">
        <v>0.25</v>
      </c>
      <c r="AW503" s="110" t="s">
        <v>4450</v>
      </c>
      <c r="AX503" s="110" t="s">
        <v>4450</v>
      </c>
      <c r="AY503" s="110" t="s">
        <v>4450</v>
      </c>
      <c r="AZ503" s="8">
        <v>1.7499999999999998E-2</v>
      </c>
      <c r="BA503" s="8" t="s">
        <v>4450</v>
      </c>
      <c r="BB503" s="8" t="s">
        <v>4450</v>
      </c>
      <c r="BC503" s="8" t="s">
        <v>4450</v>
      </c>
      <c r="BD503" s="8">
        <v>1.7499999999999998E-2</v>
      </c>
      <c r="BE503" s="8">
        <v>1.7499999999999998E-2</v>
      </c>
      <c r="BF503" s="8">
        <v>1.7499999999999998E-2</v>
      </c>
      <c r="BG503" s="8">
        <v>1.7499999999999998E-2</v>
      </c>
      <c r="BJ503" s="8">
        <v>0.2</v>
      </c>
      <c r="BK503" s="8">
        <v>0.5</v>
      </c>
      <c r="BL503" s="8">
        <v>0.5</v>
      </c>
      <c r="BM503" s="8">
        <v>1.7499999999999998E-2</v>
      </c>
      <c r="BN503" s="23">
        <f t="shared" si="471"/>
        <v>0.2</v>
      </c>
      <c r="BO503" s="23">
        <f t="shared" ref="BO503:BQ503" si="518">BK503*BN503</f>
        <v>0.1</v>
      </c>
      <c r="BP503" s="23">
        <f t="shared" si="518"/>
        <v>0.05</v>
      </c>
      <c r="BQ503" s="23">
        <f t="shared" si="518"/>
        <v>8.7499999999999991E-4</v>
      </c>
    </row>
    <row r="504" spans="1:69" ht="30" x14ac:dyDescent="0.35">
      <c r="A504" s="102" t="s">
        <v>25</v>
      </c>
      <c r="B504" s="86">
        <v>42</v>
      </c>
      <c r="C504" s="86" t="s">
        <v>4965</v>
      </c>
      <c r="D504" s="2" t="s">
        <v>2591</v>
      </c>
      <c r="E504" s="2" t="s">
        <v>2609</v>
      </c>
      <c r="F504" s="247"/>
      <c r="G504" s="73" t="s">
        <v>2640</v>
      </c>
      <c r="H504" s="73" t="s">
        <v>2785</v>
      </c>
      <c r="I504" s="71" t="s">
        <v>2786</v>
      </c>
      <c r="J504" s="71">
        <v>0.5</v>
      </c>
      <c r="K504" s="71">
        <v>5</v>
      </c>
      <c r="L504" s="101">
        <v>2</v>
      </c>
      <c r="M504" s="101">
        <v>2</v>
      </c>
      <c r="N504" s="120">
        <f t="shared" si="469"/>
        <v>1</v>
      </c>
      <c r="O504" s="120">
        <f t="shared" si="470"/>
        <v>0.4</v>
      </c>
      <c r="P504" s="71" t="s">
        <v>2787</v>
      </c>
      <c r="Q504" s="71" t="s">
        <v>2727</v>
      </c>
      <c r="R504" s="114"/>
      <c r="S504" s="71"/>
      <c r="T504" s="71"/>
      <c r="U504" s="71"/>
      <c r="V504" s="71"/>
      <c r="W504" s="101">
        <v>2</v>
      </c>
      <c r="X504" s="101">
        <v>2</v>
      </c>
      <c r="Y504" s="101">
        <v>1</v>
      </c>
      <c r="Z504" s="101">
        <v>0</v>
      </c>
      <c r="AA504" s="101">
        <v>2</v>
      </c>
      <c r="AB504" s="101">
        <v>4</v>
      </c>
      <c r="AC504" s="101">
        <v>5</v>
      </c>
      <c r="AD504" s="101">
        <v>5</v>
      </c>
      <c r="AE504" s="101">
        <v>2</v>
      </c>
      <c r="AF504" s="101"/>
      <c r="AG504" s="101"/>
      <c r="AH504" s="101"/>
      <c r="AI504" s="109">
        <v>2</v>
      </c>
      <c r="AJ504" s="109" t="s">
        <v>4450</v>
      </c>
      <c r="AK504" s="109" t="s">
        <v>4450</v>
      </c>
      <c r="AL504" s="109" t="s">
        <v>4450</v>
      </c>
      <c r="AM504" s="9" t="s">
        <v>3953</v>
      </c>
      <c r="AN504" s="9"/>
      <c r="AO504" s="9"/>
      <c r="AP504" s="9"/>
      <c r="AQ504" s="2">
        <v>1.2500000000000001E-2</v>
      </c>
      <c r="AR504" s="110">
        <v>1</v>
      </c>
      <c r="AS504" s="110" t="s">
        <v>4450</v>
      </c>
      <c r="AT504" s="110" t="s">
        <v>4450</v>
      </c>
      <c r="AU504" s="110" t="s">
        <v>4450</v>
      </c>
      <c r="AV504" s="110">
        <v>0.4</v>
      </c>
      <c r="AW504" s="110" t="s">
        <v>4450</v>
      </c>
      <c r="AX504" s="110" t="s">
        <v>4450</v>
      </c>
      <c r="AY504" s="110" t="s">
        <v>4450</v>
      </c>
      <c r="AZ504" s="8">
        <v>1.2500000000000001E-2</v>
      </c>
      <c r="BA504" s="8" t="s">
        <v>4450</v>
      </c>
      <c r="BB504" s="8" t="s">
        <v>4450</v>
      </c>
      <c r="BC504" s="8" t="s">
        <v>4450</v>
      </c>
      <c r="BD504" s="8">
        <v>1.2500000000000001E-2</v>
      </c>
      <c r="BE504" s="8">
        <v>1.2500000000000001E-2</v>
      </c>
      <c r="BF504" s="8">
        <v>1.2500000000000001E-2</v>
      </c>
      <c r="BG504" s="8" t="s">
        <v>4450</v>
      </c>
      <c r="BJ504" s="8">
        <v>0.2</v>
      </c>
      <c r="BK504" s="8">
        <v>0.25</v>
      </c>
      <c r="BL504" s="8">
        <v>0.5</v>
      </c>
      <c r="BM504" s="8">
        <v>1.2500000000000001E-2</v>
      </c>
      <c r="BN504" s="23">
        <f t="shared" si="471"/>
        <v>0.2</v>
      </c>
      <c r="BO504" s="23">
        <f t="shared" ref="BO504:BQ504" si="519">BK504*BN504</f>
        <v>0.05</v>
      </c>
      <c r="BP504" s="23">
        <f t="shared" si="519"/>
        <v>2.5000000000000001E-2</v>
      </c>
      <c r="BQ504" s="23">
        <f t="shared" si="519"/>
        <v>3.1250000000000006E-4</v>
      </c>
    </row>
    <row r="505" spans="1:69" ht="40" x14ac:dyDescent="0.35">
      <c r="A505" s="102" t="s">
        <v>25</v>
      </c>
      <c r="B505" s="86">
        <v>43</v>
      </c>
      <c r="C505" s="86" t="s">
        <v>4966</v>
      </c>
      <c r="D505" s="2" t="s">
        <v>2591</v>
      </c>
      <c r="E505" s="2" t="s">
        <v>2609</v>
      </c>
      <c r="F505" s="247"/>
      <c r="G505" s="73" t="s">
        <v>2640</v>
      </c>
      <c r="H505" s="73" t="s">
        <v>2788</v>
      </c>
      <c r="I505" s="71" t="s">
        <v>2789</v>
      </c>
      <c r="J505" s="71">
        <v>0.5</v>
      </c>
      <c r="K505" s="71">
        <v>6</v>
      </c>
      <c r="L505" s="101">
        <v>1</v>
      </c>
      <c r="M505" s="101">
        <v>1</v>
      </c>
      <c r="N505" s="120">
        <f t="shared" si="469"/>
        <v>1</v>
      </c>
      <c r="O505" s="120">
        <f t="shared" si="470"/>
        <v>0.16666666666666666</v>
      </c>
      <c r="P505" s="71" t="s">
        <v>2790</v>
      </c>
      <c r="Q505" s="71" t="s">
        <v>2727</v>
      </c>
      <c r="R505" s="114"/>
      <c r="S505" s="71"/>
      <c r="T505" s="71"/>
      <c r="U505" s="71"/>
      <c r="V505" s="71"/>
      <c r="W505" s="101">
        <v>1</v>
      </c>
      <c r="X505" s="101">
        <v>1</v>
      </c>
      <c r="Y505" s="101">
        <v>1</v>
      </c>
      <c r="Z505" s="101">
        <v>3</v>
      </c>
      <c r="AA505" s="101">
        <v>1</v>
      </c>
      <c r="AB505" s="101">
        <v>2</v>
      </c>
      <c r="AC505" s="101">
        <v>3</v>
      </c>
      <c r="AD505" s="101">
        <v>6</v>
      </c>
      <c r="AE505" s="101">
        <v>1</v>
      </c>
      <c r="AF505" s="101"/>
      <c r="AG505" s="101"/>
      <c r="AH505" s="101"/>
      <c r="AI505" s="109">
        <v>1</v>
      </c>
      <c r="AJ505" s="109" t="s">
        <v>4450</v>
      </c>
      <c r="AK505" s="109" t="s">
        <v>4450</v>
      </c>
      <c r="AL505" s="109" t="s">
        <v>4450</v>
      </c>
      <c r="AM505" s="9" t="s">
        <v>3976</v>
      </c>
      <c r="AN505" s="9"/>
      <c r="AO505" s="9"/>
      <c r="AP505" s="9"/>
      <c r="AQ505" s="2">
        <v>1.2500000000000001E-2</v>
      </c>
      <c r="AR505" s="110">
        <v>1</v>
      </c>
      <c r="AS505" s="110" t="s">
        <v>4450</v>
      </c>
      <c r="AT505" s="110" t="s">
        <v>4450</v>
      </c>
      <c r="AU505" s="110" t="s">
        <v>4450</v>
      </c>
      <c r="AV505" s="110">
        <v>0.16666666666666666</v>
      </c>
      <c r="AW505" s="110" t="s">
        <v>4450</v>
      </c>
      <c r="AX505" s="110" t="s">
        <v>4450</v>
      </c>
      <c r="AY505" s="110" t="s">
        <v>4450</v>
      </c>
      <c r="AZ505" s="8">
        <v>1.2500000000000001E-2</v>
      </c>
      <c r="BA505" s="8" t="s">
        <v>4450</v>
      </c>
      <c r="BB505" s="8" t="s">
        <v>4450</v>
      </c>
      <c r="BC505" s="8" t="s">
        <v>4450</v>
      </c>
      <c r="BD505" s="8">
        <v>1.2500000000000001E-2</v>
      </c>
      <c r="BE505" s="8">
        <v>1.2500000000000001E-2</v>
      </c>
      <c r="BF505" s="8">
        <v>1.2500000000000001E-2</v>
      </c>
      <c r="BG505" s="8">
        <v>1.2500000000000001E-2</v>
      </c>
      <c r="BJ505" s="8">
        <v>0.2</v>
      </c>
      <c r="BK505" s="8">
        <v>0.25</v>
      </c>
      <c r="BL505" s="8">
        <v>0.5</v>
      </c>
      <c r="BM505" s="8">
        <v>1.2500000000000001E-2</v>
      </c>
      <c r="BN505" s="23">
        <f t="shared" si="471"/>
        <v>0.2</v>
      </c>
      <c r="BO505" s="23">
        <f t="shared" ref="BO505:BQ505" si="520">BK505*BN505</f>
        <v>0.05</v>
      </c>
      <c r="BP505" s="23">
        <f t="shared" si="520"/>
        <v>2.5000000000000001E-2</v>
      </c>
      <c r="BQ505" s="23">
        <f t="shared" si="520"/>
        <v>3.1250000000000006E-4</v>
      </c>
    </row>
    <row r="506" spans="1:69" ht="20" x14ac:dyDescent="0.35">
      <c r="A506" s="102" t="s">
        <v>25</v>
      </c>
      <c r="B506" s="86">
        <v>44</v>
      </c>
      <c r="C506" s="86" t="s">
        <v>4967</v>
      </c>
      <c r="D506" s="2" t="s">
        <v>2591</v>
      </c>
      <c r="E506" s="2" t="s">
        <v>2609</v>
      </c>
      <c r="F506" s="247"/>
      <c r="G506" s="73" t="s">
        <v>2642</v>
      </c>
      <c r="H506" s="73" t="s">
        <v>2791</v>
      </c>
      <c r="I506" s="71" t="s">
        <v>2792</v>
      </c>
      <c r="J506" s="71">
        <v>0.5</v>
      </c>
      <c r="K506" s="71">
        <v>3</v>
      </c>
      <c r="L506" s="101">
        <v>0</v>
      </c>
      <c r="M506" s="101">
        <v>0</v>
      </c>
      <c r="N506" s="120" t="str">
        <f t="shared" si="469"/>
        <v/>
      </c>
      <c r="O506" s="120">
        <f t="shared" si="470"/>
        <v>0</v>
      </c>
      <c r="P506" s="71" t="s">
        <v>2793</v>
      </c>
      <c r="Q506" s="71" t="s">
        <v>2794</v>
      </c>
      <c r="R506" s="114"/>
      <c r="S506" s="71"/>
      <c r="T506" s="71"/>
      <c r="U506" s="71"/>
      <c r="V506" s="71"/>
      <c r="W506" s="101">
        <v>0</v>
      </c>
      <c r="X506" s="101">
        <v>0</v>
      </c>
      <c r="Y506" s="101">
        <v>1</v>
      </c>
      <c r="Z506" s="101">
        <v>2</v>
      </c>
      <c r="AA506" s="101">
        <v>0</v>
      </c>
      <c r="AB506" s="101">
        <v>0</v>
      </c>
      <c r="AC506" s="101">
        <v>1</v>
      </c>
      <c r="AD506" s="101">
        <v>3</v>
      </c>
      <c r="AE506" s="101">
        <v>0</v>
      </c>
      <c r="AF506" s="101"/>
      <c r="AG506" s="101"/>
      <c r="AH506" s="101"/>
      <c r="AI506" s="109">
        <v>0</v>
      </c>
      <c r="AJ506" s="109" t="s">
        <v>4450</v>
      </c>
      <c r="AK506" s="109" t="s">
        <v>4450</v>
      </c>
      <c r="AL506" s="109" t="s">
        <v>4450</v>
      </c>
      <c r="AM506" s="9" t="s">
        <v>3940</v>
      </c>
      <c r="AN506" s="9"/>
      <c r="AO506" s="9"/>
      <c r="AP506" s="9"/>
      <c r="AQ506" s="2" t="s">
        <v>4450</v>
      </c>
      <c r="AR506" s="110" t="s">
        <v>4450</v>
      </c>
      <c r="AS506" s="110" t="s">
        <v>4450</v>
      </c>
      <c r="AT506" s="110" t="s">
        <v>4450</v>
      </c>
      <c r="AU506" s="110" t="s">
        <v>4450</v>
      </c>
      <c r="AV506" s="110">
        <v>0</v>
      </c>
      <c r="AW506" s="110" t="s">
        <v>4450</v>
      </c>
      <c r="AX506" s="110" t="s">
        <v>4450</v>
      </c>
      <c r="AY506" s="110" t="s">
        <v>4450</v>
      </c>
      <c r="AZ506" s="8" t="s">
        <v>4450</v>
      </c>
      <c r="BA506" s="8" t="s">
        <v>4450</v>
      </c>
      <c r="BB506" s="8" t="s">
        <v>4450</v>
      </c>
      <c r="BC506" s="8" t="s">
        <v>4450</v>
      </c>
      <c r="BD506" s="8" t="s">
        <v>4450</v>
      </c>
      <c r="BE506" s="8" t="s">
        <v>4450</v>
      </c>
      <c r="BF506" s="8">
        <v>1.2500000000000001E-2</v>
      </c>
      <c r="BG506" s="8">
        <v>1.2500000000000001E-2</v>
      </c>
      <c r="BJ506" s="8">
        <v>0.2</v>
      </c>
      <c r="BK506" s="8">
        <v>0.25</v>
      </c>
      <c r="BL506" s="8">
        <v>0.5</v>
      </c>
      <c r="BM506" s="8">
        <v>1.2500000000000001E-2</v>
      </c>
      <c r="BN506" s="23">
        <f t="shared" si="471"/>
        <v>0.2</v>
      </c>
      <c r="BO506" s="23">
        <f t="shared" ref="BO506:BQ506" si="521">BK506*BN506</f>
        <v>0.05</v>
      </c>
      <c r="BP506" s="23">
        <f t="shared" si="521"/>
        <v>2.5000000000000001E-2</v>
      </c>
      <c r="BQ506" s="23">
        <f t="shared" si="521"/>
        <v>3.1250000000000006E-4</v>
      </c>
    </row>
    <row r="507" spans="1:69" ht="20" x14ac:dyDescent="0.35">
      <c r="A507" s="102" t="s">
        <v>25</v>
      </c>
      <c r="B507" s="86">
        <v>45</v>
      </c>
      <c r="C507" s="86" t="s">
        <v>4968</v>
      </c>
      <c r="D507" s="2" t="s">
        <v>2591</v>
      </c>
      <c r="E507" s="2" t="s">
        <v>2609</v>
      </c>
      <c r="F507" s="247"/>
      <c r="G507" s="73" t="s">
        <v>2642</v>
      </c>
      <c r="H507" s="73" t="s">
        <v>2795</v>
      </c>
      <c r="I507" s="71" t="s">
        <v>2796</v>
      </c>
      <c r="J507" s="71">
        <v>0.5</v>
      </c>
      <c r="K507" s="71">
        <v>1</v>
      </c>
      <c r="L507" s="101">
        <v>0</v>
      </c>
      <c r="M507" s="101">
        <v>0</v>
      </c>
      <c r="N507" s="120" t="str">
        <f t="shared" si="469"/>
        <v/>
      </c>
      <c r="O507" s="120">
        <f t="shared" si="470"/>
        <v>0</v>
      </c>
      <c r="P507" s="71" t="s">
        <v>2797</v>
      </c>
      <c r="Q507" s="71" t="s">
        <v>2751</v>
      </c>
      <c r="R507" s="114"/>
      <c r="S507" s="71"/>
      <c r="T507" s="71"/>
      <c r="U507" s="71"/>
      <c r="V507" s="71"/>
      <c r="W507" s="101">
        <v>0</v>
      </c>
      <c r="X507" s="101">
        <v>0</v>
      </c>
      <c r="Y507" s="101">
        <v>0</v>
      </c>
      <c r="Z507" s="101">
        <v>1</v>
      </c>
      <c r="AA507" s="101">
        <v>0</v>
      </c>
      <c r="AB507" s="101">
        <v>0</v>
      </c>
      <c r="AC507" s="101">
        <v>0</v>
      </c>
      <c r="AD507" s="101">
        <v>1</v>
      </c>
      <c r="AE507" s="101">
        <v>0</v>
      </c>
      <c r="AF507" s="101"/>
      <c r="AG507" s="101"/>
      <c r="AH507" s="101"/>
      <c r="AI507" s="109">
        <v>0</v>
      </c>
      <c r="AJ507" s="109" t="s">
        <v>4450</v>
      </c>
      <c r="AK507" s="109" t="s">
        <v>4450</v>
      </c>
      <c r="AL507" s="109" t="s">
        <v>4450</v>
      </c>
      <c r="AM507" s="9" t="s">
        <v>3940</v>
      </c>
      <c r="AN507" s="9"/>
      <c r="AO507" s="9"/>
      <c r="AP507" s="9"/>
      <c r="AQ507" s="2" t="s">
        <v>4450</v>
      </c>
      <c r="AR507" s="110" t="s">
        <v>4450</v>
      </c>
      <c r="AS507" s="110" t="s">
        <v>4450</v>
      </c>
      <c r="AT507" s="110" t="s">
        <v>4450</v>
      </c>
      <c r="AU507" s="110" t="s">
        <v>4450</v>
      </c>
      <c r="AV507" s="110">
        <v>0</v>
      </c>
      <c r="AW507" s="110" t="s">
        <v>4450</v>
      </c>
      <c r="AX507" s="110" t="s">
        <v>4450</v>
      </c>
      <c r="AY507" s="110" t="s">
        <v>4450</v>
      </c>
      <c r="AZ507" s="8" t="s">
        <v>4450</v>
      </c>
      <c r="BA507" s="8" t="s">
        <v>4450</v>
      </c>
      <c r="BB507" s="8" t="s">
        <v>4450</v>
      </c>
      <c r="BC507" s="8" t="s">
        <v>4450</v>
      </c>
      <c r="BD507" s="8" t="s">
        <v>4450</v>
      </c>
      <c r="BE507" s="8" t="s">
        <v>4450</v>
      </c>
      <c r="BF507" s="8" t="s">
        <v>4450</v>
      </c>
      <c r="BG507" s="8">
        <v>1.2500000000000001E-2</v>
      </c>
      <c r="BJ507" s="8">
        <v>0.2</v>
      </c>
      <c r="BK507" s="8">
        <v>0.25</v>
      </c>
      <c r="BL507" s="8">
        <v>0.5</v>
      </c>
      <c r="BM507" s="8">
        <v>1.2500000000000001E-2</v>
      </c>
      <c r="BN507" s="23">
        <f t="shared" si="471"/>
        <v>0.2</v>
      </c>
      <c r="BO507" s="23">
        <f t="shared" ref="BO507:BQ507" si="522">BK507*BN507</f>
        <v>0.05</v>
      </c>
      <c r="BP507" s="23">
        <f t="shared" si="522"/>
        <v>2.5000000000000001E-2</v>
      </c>
      <c r="BQ507" s="23">
        <f t="shared" si="522"/>
        <v>3.1250000000000006E-4</v>
      </c>
    </row>
    <row r="508" spans="1:69" ht="20" x14ac:dyDescent="0.35">
      <c r="A508" s="102" t="s">
        <v>25</v>
      </c>
      <c r="B508" s="86">
        <v>46</v>
      </c>
      <c r="C508" s="86" t="s">
        <v>4969</v>
      </c>
      <c r="D508" s="2" t="s">
        <v>2593</v>
      </c>
      <c r="E508" s="2" t="s">
        <v>2610</v>
      </c>
      <c r="F508" s="247"/>
      <c r="G508" s="73" t="s">
        <v>2644</v>
      </c>
      <c r="H508" s="73" t="s">
        <v>2798</v>
      </c>
      <c r="I508" s="71" t="s">
        <v>2799</v>
      </c>
      <c r="J508" s="71">
        <v>0.25</v>
      </c>
      <c r="K508" s="71">
        <v>4</v>
      </c>
      <c r="L508" s="101">
        <v>1</v>
      </c>
      <c r="M508" s="101">
        <v>1</v>
      </c>
      <c r="N508" s="120">
        <f t="shared" si="469"/>
        <v>1</v>
      </c>
      <c r="O508" s="120">
        <f t="shared" si="470"/>
        <v>0.25</v>
      </c>
      <c r="P508" s="71" t="s">
        <v>2757</v>
      </c>
      <c r="Q508" s="71" t="s">
        <v>2738</v>
      </c>
      <c r="R508" s="114"/>
      <c r="S508" s="71"/>
      <c r="T508" s="71"/>
      <c r="U508" s="71"/>
      <c r="V508" s="71"/>
      <c r="W508" s="101">
        <v>1</v>
      </c>
      <c r="X508" s="101">
        <v>1</v>
      </c>
      <c r="Y508" s="101">
        <v>1</v>
      </c>
      <c r="Z508" s="101">
        <v>1</v>
      </c>
      <c r="AA508" s="101">
        <v>1</v>
      </c>
      <c r="AB508" s="101">
        <v>2</v>
      </c>
      <c r="AC508" s="101">
        <v>3</v>
      </c>
      <c r="AD508" s="101">
        <v>4</v>
      </c>
      <c r="AE508" s="101">
        <v>1</v>
      </c>
      <c r="AF508" s="101"/>
      <c r="AG508" s="101"/>
      <c r="AH508" s="101"/>
      <c r="AI508" s="109">
        <v>1</v>
      </c>
      <c r="AJ508" s="109" t="s">
        <v>4450</v>
      </c>
      <c r="AK508" s="109" t="s">
        <v>4450</v>
      </c>
      <c r="AL508" s="109" t="s">
        <v>4450</v>
      </c>
      <c r="AM508" s="9" t="s">
        <v>3954</v>
      </c>
      <c r="AN508" s="9"/>
      <c r="AO508" s="9"/>
      <c r="AP508" s="9"/>
      <c r="AQ508" s="2">
        <v>9.3749999999999997E-3</v>
      </c>
      <c r="AR508" s="110">
        <v>1</v>
      </c>
      <c r="AS508" s="110" t="s">
        <v>4450</v>
      </c>
      <c r="AT508" s="110" t="s">
        <v>4450</v>
      </c>
      <c r="AU508" s="110" t="s">
        <v>4450</v>
      </c>
      <c r="AV508" s="110">
        <v>0.25</v>
      </c>
      <c r="AW508" s="110" t="s">
        <v>4450</v>
      </c>
      <c r="AX508" s="110" t="s">
        <v>4450</v>
      </c>
      <c r="AY508" s="110" t="s">
        <v>4450</v>
      </c>
      <c r="AZ508" s="8">
        <v>9.3749999999999997E-3</v>
      </c>
      <c r="BA508" s="8" t="s">
        <v>4450</v>
      </c>
      <c r="BB508" s="8" t="s">
        <v>4450</v>
      </c>
      <c r="BC508" s="8" t="s">
        <v>4450</v>
      </c>
      <c r="BD508" s="8">
        <v>9.3749999999999997E-3</v>
      </c>
      <c r="BE508" s="8">
        <v>9.3749999999999997E-3</v>
      </c>
      <c r="BF508" s="8">
        <v>9.3749999999999997E-3</v>
      </c>
      <c r="BG508" s="8">
        <v>9.3749999999999997E-3</v>
      </c>
      <c r="BJ508" s="8">
        <v>0.15</v>
      </c>
      <c r="BK508" s="8">
        <v>1</v>
      </c>
      <c r="BL508" s="8">
        <v>0.25</v>
      </c>
      <c r="BM508" s="8">
        <v>9.3749999999999997E-3</v>
      </c>
      <c r="BN508" s="23">
        <f t="shared" si="471"/>
        <v>0.15</v>
      </c>
      <c r="BO508" s="23">
        <f t="shared" ref="BO508:BQ508" si="523">BK508*BN508</f>
        <v>0.15</v>
      </c>
      <c r="BP508" s="23">
        <f t="shared" si="523"/>
        <v>3.7499999999999999E-2</v>
      </c>
      <c r="BQ508" s="23">
        <f t="shared" si="523"/>
        <v>3.5156249999999999E-4</v>
      </c>
    </row>
    <row r="509" spans="1:69" ht="40" x14ac:dyDescent="0.35">
      <c r="A509" s="102" t="s">
        <v>25</v>
      </c>
      <c r="B509" s="86">
        <v>47</v>
      </c>
      <c r="C509" s="86" t="s">
        <v>4970</v>
      </c>
      <c r="D509" s="2" t="s">
        <v>2593</v>
      </c>
      <c r="E509" s="2" t="s">
        <v>2610</v>
      </c>
      <c r="F509" s="247"/>
      <c r="G509" s="73" t="s">
        <v>2644</v>
      </c>
      <c r="H509" s="73" t="s">
        <v>2800</v>
      </c>
      <c r="I509" s="71" t="s">
        <v>2801</v>
      </c>
      <c r="J509" s="71">
        <v>0.25</v>
      </c>
      <c r="K509" s="71">
        <v>3</v>
      </c>
      <c r="L509" s="101">
        <v>0</v>
      </c>
      <c r="M509" s="101">
        <v>0</v>
      </c>
      <c r="N509" s="120" t="str">
        <f t="shared" si="469"/>
        <v/>
      </c>
      <c r="O509" s="120">
        <f t="shared" si="470"/>
        <v>0</v>
      </c>
      <c r="P509" s="71" t="s">
        <v>2802</v>
      </c>
      <c r="Q509" s="71" t="s">
        <v>2751</v>
      </c>
      <c r="R509" s="114"/>
      <c r="S509" s="71"/>
      <c r="T509" s="71"/>
      <c r="U509" s="71"/>
      <c r="V509" s="71"/>
      <c r="W509" s="101">
        <v>0</v>
      </c>
      <c r="X509" s="101">
        <v>1</v>
      </c>
      <c r="Y509" s="101">
        <v>1</v>
      </c>
      <c r="Z509" s="101">
        <v>1</v>
      </c>
      <c r="AA509" s="101">
        <v>0</v>
      </c>
      <c r="AB509" s="101">
        <v>1</v>
      </c>
      <c r="AC509" s="101">
        <v>2</v>
      </c>
      <c r="AD509" s="101">
        <v>3</v>
      </c>
      <c r="AE509" s="101">
        <v>0</v>
      </c>
      <c r="AF509" s="101"/>
      <c r="AG509" s="101"/>
      <c r="AH509" s="101"/>
      <c r="AI509" s="109">
        <v>0</v>
      </c>
      <c r="AJ509" s="109" t="s">
        <v>4450</v>
      </c>
      <c r="AK509" s="109" t="s">
        <v>4450</v>
      </c>
      <c r="AL509" s="109" t="s">
        <v>4450</v>
      </c>
      <c r="AM509" s="9" t="s">
        <v>3940</v>
      </c>
      <c r="AN509" s="9"/>
      <c r="AO509" s="9"/>
      <c r="AP509" s="9"/>
      <c r="AQ509" s="2" t="s">
        <v>4450</v>
      </c>
      <c r="AR509" s="110" t="s">
        <v>4450</v>
      </c>
      <c r="AS509" s="110" t="s">
        <v>4450</v>
      </c>
      <c r="AT509" s="110" t="s">
        <v>4450</v>
      </c>
      <c r="AU509" s="110" t="s">
        <v>4450</v>
      </c>
      <c r="AV509" s="110">
        <v>0</v>
      </c>
      <c r="AW509" s="110" t="s">
        <v>4450</v>
      </c>
      <c r="AX509" s="110" t="s">
        <v>4450</v>
      </c>
      <c r="AY509" s="110" t="s">
        <v>4450</v>
      </c>
      <c r="AZ509" s="8" t="s">
        <v>4450</v>
      </c>
      <c r="BA509" s="8" t="s">
        <v>4450</v>
      </c>
      <c r="BB509" s="8" t="s">
        <v>4450</v>
      </c>
      <c r="BC509" s="8" t="s">
        <v>4450</v>
      </c>
      <c r="BD509" s="8" t="s">
        <v>4450</v>
      </c>
      <c r="BE509" s="8">
        <v>9.3749999999999997E-3</v>
      </c>
      <c r="BF509" s="8">
        <v>9.3749999999999997E-3</v>
      </c>
      <c r="BG509" s="8">
        <v>9.3749999999999997E-3</v>
      </c>
      <c r="BJ509" s="8">
        <v>0.15</v>
      </c>
      <c r="BK509" s="8">
        <v>1</v>
      </c>
      <c r="BL509" s="8">
        <v>0.25</v>
      </c>
      <c r="BM509" s="8">
        <v>9.3749999999999997E-3</v>
      </c>
      <c r="BN509" s="23">
        <f t="shared" si="471"/>
        <v>0.15</v>
      </c>
      <c r="BO509" s="23">
        <f t="shared" ref="BO509:BQ509" si="524">BK509*BN509</f>
        <v>0.15</v>
      </c>
      <c r="BP509" s="23">
        <f t="shared" si="524"/>
        <v>3.7499999999999999E-2</v>
      </c>
      <c r="BQ509" s="23">
        <f t="shared" si="524"/>
        <v>3.5156249999999999E-4</v>
      </c>
    </row>
    <row r="510" spans="1:69" x14ac:dyDescent="0.35">
      <c r="A510" s="102" t="s">
        <v>25</v>
      </c>
      <c r="B510" s="86">
        <v>48</v>
      </c>
      <c r="C510" s="86" t="s">
        <v>4971</v>
      </c>
      <c r="D510" s="2" t="s">
        <v>2593</v>
      </c>
      <c r="E510" s="2" t="s">
        <v>2610</v>
      </c>
      <c r="F510" s="247"/>
      <c r="G510" s="73" t="s">
        <v>2644</v>
      </c>
      <c r="H510" s="73" t="s">
        <v>2803</v>
      </c>
      <c r="I510" s="71" t="s">
        <v>2804</v>
      </c>
      <c r="J510" s="71">
        <v>0.25</v>
      </c>
      <c r="K510" s="71">
        <v>1</v>
      </c>
      <c r="L510" s="101">
        <v>0</v>
      </c>
      <c r="M510" s="101">
        <v>0</v>
      </c>
      <c r="N510" s="120" t="str">
        <f t="shared" si="469"/>
        <v/>
      </c>
      <c r="O510" s="120">
        <f t="shared" si="470"/>
        <v>0</v>
      </c>
      <c r="P510" s="71" t="s">
        <v>2716</v>
      </c>
      <c r="Q510" s="71" t="s">
        <v>2794</v>
      </c>
      <c r="R510" s="114"/>
      <c r="S510" s="71"/>
      <c r="T510" s="71"/>
      <c r="U510" s="71"/>
      <c r="V510" s="71"/>
      <c r="W510" s="101">
        <v>0</v>
      </c>
      <c r="X510" s="101">
        <v>0</v>
      </c>
      <c r="Y510" s="101">
        <v>0</v>
      </c>
      <c r="Z510" s="101">
        <v>1</v>
      </c>
      <c r="AA510" s="101">
        <v>0</v>
      </c>
      <c r="AB510" s="101">
        <v>0</v>
      </c>
      <c r="AC510" s="101">
        <v>0</v>
      </c>
      <c r="AD510" s="101">
        <v>1</v>
      </c>
      <c r="AE510" s="101">
        <v>0</v>
      </c>
      <c r="AF510" s="101"/>
      <c r="AG510" s="101"/>
      <c r="AH510" s="101"/>
      <c r="AI510" s="109">
        <v>0</v>
      </c>
      <c r="AJ510" s="109" t="s">
        <v>4450</v>
      </c>
      <c r="AK510" s="109" t="s">
        <v>4450</v>
      </c>
      <c r="AL510" s="109" t="s">
        <v>4450</v>
      </c>
      <c r="AM510" s="9" t="s">
        <v>3940</v>
      </c>
      <c r="AN510" s="9"/>
      <c r="AO510" s="9"/>
      <c r="AP510" s="9"/>
      <c r="AQ510" s="2" t="s">
        <v>4450</v>
      </c>
      <c r="AR510" s="110" t="s">
        <v>4450</v>
      </c>
      <c r="AS510" s="110" t="s">
        <v>4450</v>
      </c>
      <c r="AT510" s="110" t="s">
        <v>4450</v>
      </c>
      <c r="AU510" s="110" t="s">
        <v>4450</v>
      </c>
      <c r="AV510" s="110">
        <v>0</v>
      </c>
      <c r="AW510" s="110" t="s">
        <v>4450</v>
      </c>
      <c r="AX510" s="110" t="s">
        <v>4450</v>
      </c>
      <c r="AY510" s="110" t="s">
        <v>4450</v>
      </c>
      <c r="AZ510" s="8" t="s">
        <v>4450</v>
      </c>
      <c r="BA510" s="8" t="s">
        <v>4450</v>
      </c>
      <c r="BB510" s="8" t="s">
        <v>4450</v>
      </c>
      <c r="BC510" s="8" t="s">
        <v>4450</v>
      </c>
      <c r="BD510" s="8" t="s">
        <v>4450</v>
      </c>
      <c r="BE510" s="8" t="s">
        <v>4450</v>
      </c>
      <c r="BF510" s="8" t="s">
        <v>4450</v>
      </c>
      <c r="BG510" s="8">
        <v>9.3749999999999997E-3</v>
      </c>
      <c r="BJ510" s="8">
        <v>0.15</v>
      </c>
      <c r="BK510" s="8">
        <v>1</v>
      </c>
      <c r="BL510" s="8">
        <v>0.25</v>
      </c>
      <c r="BM510" s="8">
        <v>9.3749999999999997E-3</v>
      </c>
      <c r="BN510" s="23">
        <f t="shared" si="471"/>
        <v>0.15</v>
      </c>
      <c r="BO510" s="23">
        <f t="shared" ref="BO510:BQ510" si="525">BK510*BN510</f>
        <v>0.15</v>
      </c>
      <c r="BP510" s="23">
        <f t="shared" si="525"/>
        <v>3.7499999999999999E-2</v>
      </c>
      <c r="BQ510" s="23">
        <f t="shared" si="525"/>
        <v>3.5156249999999999E-4</v>
      </c>
    </row>
    <row r="511" spans="1:69" ht="20" x14ac:dyDescent="0.35">
      <c r="A511" s="102" t="s">
        <v>25</v>
      </c>
      <c r="B511" s="86">
        <v>49</v>
      </c>
      <c r="C511" s="86" t="s">
        <v>4972</v>
      </c>
      <c r="D511" s="2" t="s">
        <v>2593</v>
      </c>
      <c r="E511" s="2" t="s">
        <v>2610</v>
      </c>
      <c r="F511" s="247"/>
      <c r="G511" s="73" t="s">
        <v>2644</v>
      </c>
      <c r="H511" s="73" t="s">
        <v>2805</v>
      </c>
      <c r="I511" s="71" t="s">
        <v>2806</v>
      </c>
      <c r="J511" s="71">
        <v>0.25</v>
      </c>
      <c r="K511" s="71">
        <v>4</v>
      </c>
      <c r="L511" s="101">
        <v>1</v>
      </c>
      <c r="M511" s="101">
        <v>1</v>
      </c>
      <c r="N511" s="120">
        <f t="shared" si="469"/>
        <v>1</v>
      </c>
      <c r="O511" s="120">
        <f t="shared" si="470"/>
        <v>0.25</v>
      </c>
      <c r="P511" s="71" t="s">
        <v>2716</v>
      </c>
      <c r="Q511" s="71" t="s">
        <v>2751</v>
      </c>
      <c r="R511" s="114"/>
      <c r="S511" s="71"/>
      <c r="T511" s="71"/>
      <c r="U511" s="71"/>
      <c r="V511" s="71"/>
      <c r="W511" s="101">
        <v>1</v>
      </c>
      <c r="X511" s="101">
        <v>1</v>
      </c>
      <c r="Y511" s="101">
        <v>1</v>
      </c>
      <c r="Z511" s="101">
        <v>1</v>
      </c>
      <c r="AA511" s="101">
        <v>1</v>
      </c>
      <c r="AB511" s="101">
        <v>2</v>
      </c>
      <c r="AC511" s="101">
        <v>3</v>
      </c>
      <c r="AD511" s="101">
        <v>4</v>
      </c>
      <c r="AE511" s="101">
        <v>1</v>
      </c>
      <c r="AF511" s="101"/>
      <c r="AG511" s="101"/>
      <c r="AH511" s="101"/>
      <c r="AI511" s="109">
        <v>1</v>
      </c>
      <c r="AJ511" s="109" t="s">
        <v>4450</v>
      </c>
      <c r="AK511" s="109" t="s">
        <v>4450</v>
      </c>
      <c r="AL511" s="109" t="s">
        <v>4450</v>
      </c>
      <c r="AM511" s="9" t="s">
        <v>3955</v>
      </c>
      <c r="AN511" s="9"/>
      <c r="AO511" s="9"/>
      <c r="AP511" s="9"/>
      <c r="AQ511" s="2">
        <v>9.3749999999999997E-3</v>
      </c>
      <c r="AR511" s="110">
        <v>1</v>
      </c>
      <c r="AS511" s="110" t="s">
        <v>4450</v>
      </c>
      <c r="AT511" s="110" t="s">
        <v>4450</v>
      </c>
      <c r="AU511" s="110" t="s">
        <v>4450</v>
      </c>
      <c r="AV511" s="110">
        <v>0.25</v>
      </c>
      <c r="AW511" s="110" t="s">
        <v>4450</v>
      </c>
      <c r="AX511" s="110" t="s">
        <v>4450</v>
      </c>
      <c r="AY511" s="110" t="s">
        <v>4450</v>
      </c>
      <c r="AZ511" s="8">
        <v>9.3749999999999997E-3</v>
      </c>
      <c r="BA511" s="8" t="s">
        <v>4450</v>
      </c>
      <c r="BB511" s="8" t="s">
        <v>4450</v>
      </c>
      <c r="BC511" s="8" t="s">
        <v>4450</v>
      </c>
      <c r="BD511" s="8">
        <v>9.3749999999999997E-3</v>
      </c>
      <c r="BE511" s="8">
        <v>9.3749999999999997E-3</v>
      </c>
      <c r="BF511" s="8">
        <v>9.3749999999999997E-3</v>
      </c>
      <c r="BG511" s="8">
        <v>9.3749999999999997E-3</v>
      </c>
      <c r="BJ511" s="8">
        <v>0.15</v>
      </c>
      <c r="BK511" s="8">
        <v>1</v>
      </c>
      <c r="BL511" s="8">
        <v>0.25</v>
      </c>
      <c r="BM511" s="8">
        <v>9.3749999999999997E-3</v>
      </c>
      <c r="BN511" s="23">
        <f t="shared" si="471"/>
        <v>0.15</v>
      </c>
      <c r="BO511" s="23">
        <f t="shared" ref="BO511:BQ511" si="526">BK511*BN511</f>
        <v>0.15</v>
      </c>
      <c r="BP511" s="23">
        <f t="shared" si="526"/>
        <v>3.7499999999999999E-2</v>
      </c>
      <c r="BQ511" s="23">
        <f t="shared" si="526"/>
        <v>3.5156249999999999E-4</v>
      </c>
    </row>
    <row r="512" spans="1:69" ht="20" x14ac:dyDescent="0.35">
      <c r="A512" s="102" t="s">
        <v>25</v>
      </c>
      <c r="B512" s="86">
        <v>50</v>
      </c>
      <c r="C512" s="86" t="s">
        <v>4973</v>
      </c>
      <c r="D512" s="2" t="s">
        <v>2593</v>
      </c>
      <c r="E512" s="2" t="s">
        <v>2610</v>
      </c>
      <c r="F512" s="247"/>
      <c r="G512" s="73" t="s">
        <v>2646</v>
      </c>
      <c r="H512" s="73" t="s">
        <v>2807</v>
      </c>
      <c r="I512" s="71" t="s">
        <v>2808</v>
      </c>
      <c r="J512" s="71">
        <v>0.25</v>
      </c>
      <c r="K512" s="71">
        <v>3</v>
      </c>
      <c r="L512" s="101">
        <v>1</v>
      </c>
      <c r="M512" s="101">
        <v>1</v>
      </c>
      <c r="N512" s="120">
        <f t="shared" si="469"/>
        <v>1</v>
      </c>
      <c r="O512" s="120">
        <f t="shared" si="470"/>
        <v>0.33333333333333331</v>
      </c>
      <c r="P512" s="71" t="s">
        <v>2716</v>
      </c>
      <c r="Q512" s="71" t="s">
        <v>2751</v>
      </c>
      <c r="R512" s="114"/>
      <c r="S512" s="71"/>
      <c r="T512" s="71"/>
      <c r="U512" s="71"/>
      <c r="V512" s="71"/>
      <c r="W512" s="101">
        <v>1</v>
      </c>
      <c r="X512" s="101">
        <v>1</v>
      </c>
      <c r="Y512" s="101">
        <v>0</v>
      </c>
      <c r="Z512" s="101">
        <v>1</v>
      </c>
      <c r="AA512" s="101">
        <v>1</v>
      </c>
      <c r="AB512" s="101">
        <v>2</v>
      </c>
      <c r="AC512" s="101">
        <v>2</v>
      </c>
      <c r="AD512" s="101">
        <v>3</v>
      </c>
      <c r="AE512" s="101">
        <v>1</v>
      </c>
      <c r="AF512" s="101"/>
      <c r="AG512" s="101"/>
      <c r="AH512" s="101"/>
      <c r="AI512" s="109">
        <v>1</v>
      </c>
      <c r="AJ512" s="109" t="s">
        <v>4450</v>
      </c>
      <c r="AK512" s="109" t="s">
        <v>4450</v>
      </c>
      <c r="AL512" s="109" t="s">
        <v>4450</v>
      </c>
      <c r="AM512" s="9" t="s">
        <v>3956</v>
      </c>
      <c r="AN512" s="9"/>
      <c r="AO512" s="9"/>
      <c r="AP512" s="9"/>
      <c r="AQ512" s="2">
        <v>1.8749999999999999E-2</v>
      </c>
      <c r="AR512" s="110">
        <v>1</v>
      </c>
      <c r="AS512" s="110" t="s">
        <v>4450</v>
      </c>
      <c r="AT512" s="110" t="s">
        <v>4450</v>
      </c>
      <c r="AU512" s="110" t="s">
        <v>4450</v>
      </c>
      <c r="AV512" s="110">
        <v>0.33333333333333331</v>
      </c>
      <c r="AW512" s="110" t="s">
        <v>4450</v>
      </c>
      <c r="AX512" s="110" t="s">
        <v>4450</v>
      </c>
      <c r="AY512" s="110" t="s">
        <v>4450</v>
      </c>
      <c r="AZ512" s="8">
        <v>1.8749999999999999E-2</v>
      </c>
      <c r="BA512" s="8" t="s">
        <v>4450</v>
      </c>
      <c r="BB512" s="8" t="s">
        <v>4450</v>
      </c>
      <c r="BC512" s="8" t="s">
        <v>4450</v>
      </c>
      <c r="BD512" s="8">
        <v>1.8749999999999999E-2</v>
      </c>
      <c r="BE512" s="8">
        <v>1.8749999999999999E-2</v>
      </c>
      <c r="BF512" s="8" t="s">
        <v>4450</v>
      </c>
      <c r="BG512" s="8">
        <v>1.8749999999999999E-2</v>
      </c>
      <c r="BJ512" s="8">
        <v>0.15</v>
      </c>
      <c r="BK512" s="8">
        <v>1</v>
      </c>
      <c r="BL512" s="8">
        <v>0.5</v>
      </c>
      <c r="BM512" s="8">
        <v>1.8749999999999999E-2</v>
      </c>
      <c r="BN512" s="23">
        <f t="shared" si="471"/>
        <v>0.15</v>
      </c>
      <c r="BO512" s="23">
        <f t="shared" ref="BO512:BQ512" si="527">BK512*BN512</f>
        <v>0.15</v>
      </c>
      <c r="BP512" s="23">
        <f t="shared" si="527"/>
        <v>7.4999999999999997E-2</v>
      </c>
      <c r="BQ512" s="23">
        <f t="shared" si="527"/>
        <v>1.4062499999999999E-3</v>
      </c>
    </row>
    <row r="513" spans="1:69" ht="30" x14ac:dyDescent="0.35">
      <c r="A513" s="102" t="s">
        <v>25</v>
      </c>
      <c r="B513" s="86">
        <v>51</v>
      </c>
      <c r="C513" s="86" t="s">
        <v>4974</v>
      </c>
      <c r="D513" s="2" t="s">
        <v>2593</v>
      </c>
      <c r="E513" s="2" t="s">
        <v>2610</v>
      </c>
      <c r="F513" s="247"/>
      <c r="G513" s="73" t="s">
        <v>2646</v>
      </c>
      <c r="H513" s="73" t="s">
        <v>2809</v>
      </c>
      <c r="I513" s="71" t="s">
        <v>2810</v>
      </c>
      <c r="J513" s="71">
        <v>0.25</v>
      </c>
      <c r="K513" s="71">
        <v>1</v>
      </c>
      <c r="L513" s="101">
        <v>0</v>
      </c>
      <c r="M513" s="101">
        <v>0</v>
      </c>
      <c r="N513" s="120" t="str">
        <f t="shared" si="469"/>
        <v/>
      </c>
      <c r="O513" s="120">
        <f t="shared" si="470"/>
        <v>0</v>
      </c>
      <c r="P513" s="71" t="s">
        <v>2811</v>
      </c>
      <c r="Q513" s="71" t="s">
        <v>2751</v>
      </c>
      <c r="R513" s="114"/>
      <c r="S513" s="71"/>
      <c r="T513" s="71"/>
      <c r="U513" s="71"/>
      <c r="V513" s="71"/>
      <c r="W513" s="101">
        <v>0</v>
      </c>
      <c r="X513" s="101">
        <v>0</v>
      </c>
      <c r="Y513" s="101">
        <v>0</v>
      </c>
      <c r="Z513" s="101">
        <v>1</v>
      </c>
      <c r="AA513" s="101">
        <v>0</v>
      </c>
      <c r="AB513" s="101">
        <v>0</v>
      </c>
      <c r="AC513" s="101">
        <v>0</v>
      </c>
      <c r="AD513" s="101">
        <v>1</v>
      </c>
      <c r="AE513" s="101">
        <v>0</v>
      </c>
      <c r="AF513" s="101"/>
      <c r="AG513" s="101"/>
      <c r="AH513" s="101"/>
      <c r="AI513" s="109">
        <v>0</v>
      </c>
      <c r="AJ513" s="109" t="s">
        <v>4450</v>
      </c>
      <c r="AK513" s="109" t="s">
        <v>4450</v>
      </c>
      <c r="AL513" s="109" t="s">
        <v>4450</v>
      </c>
      <c r="AM513" s="9" t="s">
        <v>3940</v>
      </c>
      <c r="AN513" s="9"/>
      <c r="AO513" s="9"/>
      <c r="AP513" s="9"/>
      <c r="AQ513" s="2" t="s">
        <v>4450</v>
      </c>
      <c r="AR513" s="110" t="s">
        <v>4450</v>
      </c>
      <c r="AS513" s="110" t="s">
        <v>4450</v>
      </c>
      <c r="AT513" s="110" t="s">
        <v>4450</v>
      </c>
      <c r="AU513" s="110" t="s">
        <v>4450</v>
      </c>
      <c r="AV513" s="110">
        <v>0</v>
      </c>
      <c r="AW513" s="110" t="s">
        <v>4450</v>
      </c>
      <c r="AX513" s="110" t="s">
        <v>4450</v>
      </c>
      <c r="AY513" s="110" t="s">
        <v>4450</v>
      </c>
      <c r="AZ513" s="8" t="s">
        <v>4450</v>
      </c>
      <c r="BA513" s="8" t="s">
        <v>4450</v>
      </c>
      <c r="BB513" s="8" t="s">
        <v>4450</v>
      </c>
      <c r="BC513" s="8" t="s">
        <v>4450</v>
      </c>
      <c r="BD513" s="8" t="s">
        <v>4450</v>
      </c>
      <c r="BE513" s="8" t="s">
        <v>4450</v>
      </c>
      <c r="BF513" s="8" t="s">
        <v>4450</v>
      </c>
      <c r="BG513" s="8">
        <v>1.8749999999999999E-2</v>
      </c>
      <c r="BJ513" s="8">
        <v>0.15</v>
      </c>
      <c r="BK513" s="8">
        <v>1</v>
      </c>
      <c r="BL513" s="8">
        <v>0.5</v>
      </c>
      <c r="BM513" s="8">
        <v>1.8749999999999999E-2</v>
      </c>
      <c r="BN513" s="23">
        <f t="shared" si="471"/>
        <v>0.15</v>
      </c>
      <c r="BO513" s="23">
        <f t="shared" ref="BO513:BQ513" si="528">BK513*BN513</f>
        <v>0.15</v>
      </c>
      <c r="BP513" s="23">
        <f t="shared" si="528"/>
        <v>7.4999999999999997E-2</v>
      </c>
      <c r="BQ513" s="23">
        <f t="shared" si="528"/>
        <v>1.4062499999999999E-3</v>
      </c>
    </row>
    <row r="514" spans="1:69" ht="30" x14ac:dyDescent="0.35">
      <c r="A514" s="102" t="s">
        <v>25</v>
      </c>
      <c r="B514" s="86">
        <v>52</v>
      </c>
      <c r="C514" s="86" t="s">
        <v>4975</v>
      </c>
      <c r="D514" s="2" t="s">
        <v>2593</v>
      </c>
      <c r="E514" s="2" t="s">
        <v>2610</v>
      </c>
      <c r="F514" s="247"/>
      <c r="G514" s="73" t="s">
        <v>2646</v>
      </c>
      <c r="H514" s="73" t="s">
        <v>2812</v>
      </c>
      <c r="I514" s="71" t="s">
        <v>2813</v>
      </c>
      <c r="J514" s="71">
        <v>0.5</v>
      </c>
      <c r="K514" s="71">
        <v>4</v>
      </c>
      <c r="L514" s="101">
        <v>0</v>
      </c>
      <c r="M514" s="101">
        <v>0</v>
      </c>
      <c r="N514" s="120" t="str">
        <f t="shared" si="469"/>
        <v/>
      </c>
      <c r="O514" s="120">
        <f t="shared" si="470"/>
        <v>0</v>
      </c>
      <c r="P514" s="71" t="s">
        <v>2814</v>
      </c>
      <c r="Q514" s="71" t="s">
        <v>2727</v>
      </c>
      <c r="R514" s="114"/>
      <c r="S514" s="71"/>
      <c r="T514" s="71"/>
      <c r="U514" s="71"/>
      <c r="V514" s="71"/>
      <c r="W514" s="101">
        <v>0</v>
      </c>
      <c r="X514" s="101">
        <v>0</v>
      </c>
      <c r="Y514" s="101">
        <v>1</v>
      </c>
      <c r="Z514" s="101">
        <v>3</v>
      </c>
      <c r="AA514" s="101">
        <v>0</v>
      </c>
      <c r="AB514" s="101">
        <v>0</v>
      </c>
      <c r="AC514" s="101">
        <v>1</v>
      </c>
      <c r="AD514" s="101">
        <v>4</v>
      </c>
      <c r="AE514" s="101">
        <v>0</v>
      </c>
      <c r="AF514" s="101"/>
      <c r="AG514" s="101"/>
      <c r="AH514" s="101"/>
      <c r="AI514" s="109">
        <v>0</v>
      </c>
      <c r="AJ514" s="109" t="s">
        <v>4450</v>
      </c>
      <c r="AK514" s="109" t="s">
        <v>4450</v>
      </c>
      <c r="AL514" s="109" t="s">
        <v>4450</v>
      </c>
      <c r="AM514" s="9" t="s">
        <v>3940</v>
      </c>
      <c r="AN514" s="9"/>
      <c r="AO514" s="9"/>
      <c r="AP514" s="9"/>
      <c r="AQ514" s="2" t="s">
        <v>4450</v>
      </c>
      <c r="AR514" s="110" t="s">
        <v>4450</v>
      </c>
      <c r="AS514" s="110" t="s">
        <v>4450</v>
      </c>
      <c r="AT514" s="110" t="s">
        <v>4450</v>
      </c>
      <c r="AU514" s="110" t="s">
        <v>4450</v>
      </c>
      <c r="AV514" s="110">
        <v>0</v>
      </c>
      <c r="AW514" s="110" t="s">
        <v>4450</v>
      </c>
      <c r="AX514" s="110" t="s">
        <v>4450</v>
      </c>
      <c r="AY514" s="110" t="s">
        <v>4450</v>
      </c>
      <c r="AZ514" s="8" t="s">
        <v>4450</v>
      </c>
      <c r="BA514" s="8" t="s">
        <v>4450</v>
      </c>
      <c r="BB514" s="8" t="s">
        <v>4450</v>
      </c>
      <c r="BC514" s="8" t="s">
        <v>4450</v>
      </c>
      <c r="BD514" s="8" t="s">
        <v>4450</v>
      </c>
      <c r="BE514" s="8" t="s">
        <v>4450</v>
      </c>
      <c r="BF514" s="8">
        <v>3.7499999999999999E-2</v>
      </c>
      <c r="BG514" s="8">
        <v>3.7499999999999999E-2</v>
      </c>
      <c r="BJ514" s="8">
        <v>0.15</v>
      </c>
      <c r="BK514" s="8">
        <v>1</v>
      </c>
      <c r="BL514" s="8">
        <v>0.5</v>
      </c>
      <c r="BM514" s="8">
        <v>3.7499999999999999E-2</v>
      </c>
      <c r="BN514" s="23">
        <f t="shared" si="471"/>
        <v>0.15</v>
      </c>
      <c r="BO514" s="23">
        <f t="shared" ref="BO514:BQ514" si="529">BK514*BN514</f>
        <v>0.15</v>
      </c>
      <c r="BP514" s="23">
        <f t="shared" si="529"/>
        <v>7.4999999999999997E-2</v>
      </c>
      <c r="BQ514" s="23">
        <f t="shared" si="529"/>
        <v>2.8124999999999999E-3</v>
      </c>
    </row>
    <row r="515" spans="1:69" ht="30" x14ac:dyDescent="0.35">
      <c r="A515" s="102" t="s">
        <v>25</v>
      </c>
      <c r="B515" s="86">
        <v>53</v>
      </c>
      <c r="C515" s="86" t="s">
        <v>4976</v>
      </c>
      <c r="D515" s="2" t="s">
        <v>2593</v>
      </c>
      <c r="E515" s="2" t="s">
        <v>2610</v>
      </c>
      <c r="F515" s="247"/>
      <c r="G515" s="73" t="s">
        <v>2648</v>
      </c>
      <c r="H515" s="73" t="s">
        <v>2815</v>
      </c>
      <c r="I515" s="71" t="s">
        <v>2816</v>
      </c>
      <c r="J515" s="71">
        <v>0.5</v>
      </c>
      <c r="K515" s="71">
        <v>4</v>
      </c>
      <c r="L515" s="101">
        <v>1</v>
      </c>
      <c r="M515" s="101">
        <v>1</v>
      </c>
      <c r="N515" s="120">
        <f t="shared" si="469"/>
        <v>1</v>
      </c>
      <c r="O515" s="120">
        <f t="shared" si="470"/>
        <v>0.25</v>
      </c>
      <c r="P515" s="71" t="s">
        <v>2817</v>
      </c>
      <c r="Q515" s="71" t="s">
        <v>2727</v>
      </c>
      <c r="R515" s="114"/>
      <c r="S515" s="71"/>
      <c r="T515" s="71"/>
      <c r="U515" s="71"/>
      <c r="V515" s="71"/>
      <c r="W515" s="101">
        <v>1</v>
      </c>
      <c r="X515" s="101">
        <v>1</v>
      </c>
      <c r="Y515" s="101">
        <v>1</v>
      </c>
      <c r="Z515" s="101">
        <v>1</v>
      </c>
      <c r="AA515" s="101">
        <v>1</v>
      </c>
      <c r="AB515" s="101">
        <v>2</v>
      </c>
      <c r="AC515" s="101">
        <v>3</v>
      </c>
      <c r="AD515" s="101">
        <v>4</v>
      </c>
      <c r="AE515" s="101">
        <v>1</v>
      </c>
      <c r="AF515" s="101"/>
      <c r="AG515" s="101"/>
      <c r="AH515" s="101"/>
      <c r="AI515" s="109">
        <v>1</v>
      </c>
      <c r="AJ515" s="109" t="s">
        <v>4450</v>
      </c>
      <c r="AK515" s="109" t="s">
        <v>4450</v>
      </c>
      <c r="AL515" s="109" t="s">
        <v>4450</v>
      </c>
      <c r="AM515" s="9" t="s">
        <v>3957</v>
      </c>
      <c r="AN515" s="9"/>
      <c r="AO515" s="9"/>
      <c r="AP515" s="9"/>
      <c r="AQ515" s="2">
        <v>1.8749999999999999E-2</v>
      </c>
      <c r="AR515" s="110">
        <v>1</v>
      </c>
      <c r="AS515" s="110" t="s">
        <v>4450</v>
      </c>
      <c r="AT515" s="110" t="s">
        <v>4450</v>
      </c>
      <c r="AU515" s="110" t="s">
        <v>4450</v>
      </c>
      <c r="AV515" s="110">
        <v>0.25</v>
      </c>
      <c r="AW515" s="110" t="s">
        <v>4450</v>
      </c>
      <c r="AX515" s="110" t="s">
        <v>4450</v>
      </c>
      <c r="AY515" s="110" t="s">
        <v>4450</v>
      </c>
      <c r="AZ515" s="8">
        <v>1.8749999999999999E-2</v>
      </c>
      <c r="BA515" s="8" t="s">
        <v>4450</v>
      </c>
      <c r="BB515" s="8" t="s">
        <v>4450</v>
      </c>
      <c r="BC515" s="8" t="s">
        <v>4450</v>
      </c>
      <c r="BD515" s="8">
        <v>1.8749999999999999E-2</v>
      </c>
      <c r="BE515" s="8">
        <v>1.8749999999999999E-2</v>
      </c>
      <c r="BF515" s="8">
        <v>1.8749999999999999E-2</v>
      </c>
      <c r="BG515" s="8">
        <v>1.8749999999999999E-2</v>
      </c>
      <c r="BJ515" s="8">
        <v>0.15</v>
      </c>
      <c r="BK515" s="8">
        <v>1</v>
      </c>
      <c r="BL515" s="8">
        <v>0.25</v>
      </c>
      <c r="BM515" s="8">
        <v>1.8749999999999999E-2</v>
      </c>
      <c r="BN515" s="23">
        <f t="shared" si="471"/>
        <v>0.15</v>
      </c>
      <c r="BO515" s="23">
        <f t="shared" ref="BO515:BQ515" si="530">BK515*BN515</f>
        <v>0.15</v>
      </c>
      <c r="BP515" s="23">
        <f t="shared" si="530"/>
        <v>3.7499999999999999E-2</v>
      </c>
      <c r="BQ515" s="23">
        <f t="shared" si="530"/>
        <v>7.0312499999999997E-4</v>
      </c>
    </row>
    <row r="516" spans="1:69" ht="30" x14ac:dyDescent="0.35">
      <c r="A516" s="102" t="s">
        <v>25</v>
      </c>
      <c r="B516" s="86">
        <v>54</v>
      </c>
      <c r="C516" s="86" t="s">
        <v>4977</v>
      </c>
      <c r="D516" s="2" t="s">
        <v>2593</v>
      </c>
      <c r="E516" s="2" t="s">
        <v>2610</v>
      </c>
      <c r="F516" s="247"/>
      <c r="G516" s="73" t="s">
        <v>2648</v>
      </c>
      <c r="H516" s="73" t="s">
        <v>2818</v>
      </c>
      <c r="I516" s="71" t="s">
        <v>2819</v>
      </c>
      <c r="J516" s="71">
        <v>0.5</v>
      </c>
      <c r="K516" s="71">
        <v>1</v>
      </c>
      <c r="L516" s="101">
        <v>0</v>
      </c>
      <c r="M516" s="101">
        <v>0</v>
      </c>
      <c r="N516" s="120" t="str">
        <f t="shared" si="469"/>
        <v/>
      </c>
      <c r="O516" s="120">
        <f t="shared" si="470"/>
        <v>0</v>
      </c>
      <c r="P516" s="71" t="s">
        <v>2820</v>
      </c>
      <c r="Q516" s="71" t="s">
        <v>2751</v>
      </c>
      <c r="R516" s="114"/>
      <c r="S516" s="71"/>
      <c r="T516" s="71"/>
      <c r="U516" s="71"/>
      <c r="V516" s="71"/>
      <c r="W516" s="101">
        <v>0</v>
      </c>
      <c r="X516" s="101">
        <v>0</v>
      </c>
      <c r="Y516" s="101">
        <v>0</v>
      </c>
      <c r="Z516" s="101">
        <v>1</v>
      </c>
      <c r="AA516" s="101">
        <v>0</v>
      </c>
      <c r="AB516" s="101">
        <v>0</v>
      </c>
      <c r="AC516" s="101">
        <v>0</v>
      </c>
      <c r="AD516" s="101">
        <v>1</v>
      </c>
      <c r="AE516" s="101">
        <v>0</v>
      </c>
      <c r="AF516" s="101"/>
      <c r="AG516" s="101"/>
      <c r="AH516" s="101"/>
      <c r="AI516" s="109">
        <v>0</v>
      </c>
      <c r="AJ516" s="109" t="s">
        <v>4450</v>
      </c>
      <c r="AK516" s="109" t="s">
        <v>4450</v>
      </c>
      <c r="AL516" s="109" t="s">
        <v>4450</v>
      </c>
      <c r="AM516" s="9" t="s">
        <v>3940</v>
      </c>
      <c r="AN516" s="9"/>
      <c r="AO516" s="9"/>
      <c r="AP516" s="9"/>
      <c r="AQ516" s="2" t="s">
        <v>4450</v>
      </c>
      <c r="AR516" s="110" t="s">
        <v>4450</v>
      </c>
      <c r="AS516" s="110" t="s">
        <v>4450</v>
      </c>
      <c r="AT516" s="110" t="s">
        <v>4450</v>
      </c>
      <c r="AU516" s="110" t="s">
        <v>4450</v>
      </c>
      <c r="AV516" s="110">
        <v>0</v>
      </c>
      <c r="AW516" s="110" t="s">
        <v>4450</v>
      </c>
      <c r="AX516" s="110" t="s">
        <v>4450</v>
      </c>
      <c r="AY516" s="110" t="s">
        <v>4450</v>
      </c>
      <c r="AZ516" s="8" t="s">
        <v>4450</v>
      </c>
      <c r="BA516" s="8" t="s">
        <v>4450</v>
      </c>
      <c r="BB516" s="8" t="s">
        <v>4450</v>
      </c>
      <c r="BC516" s="8" t="s">
        <v>4450</v>
      </c>
      <c r="BD516" s="8" t="s">
        <v>4450</v>
      </c>
      <c r="BE516" s="8" t="s">
        <v>4450</v>
      </c>
      <c r="BF516" s="8" t="s">
        <v>4450</v>
      </c>
      <c r="BG516" s="8">
        <v>1.8749999999999999E-2</v>
      </c>
      <c r="BJ516" s="8">
        <v>0.15</v>
      </c>
      <c r="BK516" s="8">
        <v>1</v>
      </c>
      <c r="BL516" s="8">
        <v>0.25</v>
      </c>
      <c r="BM516" s="8">
        <v>1.8749999999999999E-2</v>
      </c>
      <c r="BN516" s="23">
        <f t="shared" si="471"/>
        <v>0.15</v>
      </c>
      <c r="BO516" s="23">
        <f t="shared" ref="BO516:BQ516" si="531">BK516*BN516</f>
        <v>0.15</v>
      </c>
      <c r="BP516" s="23">
        <f t="shared" si="531"/>
        <v>3.7499999999999999E-2</v>
      </c>
      <c r="BQ516" s="23">
        <f t="shared" si="531"/>
        <v>7.0312499999999997E-4</v>
      </c>
    </row>
    <row r="517" spans="1:69" ht="30" x14ac:dyDescent="0.35">
      <c r="A517" s="102" t="s">
        <v>25</v>
      </c>
      <c r="B517" s="86">
        <v>55</v>
      </c>
      <c r="C517" s="86" t="s">
        <v>4978</v>
      </c>
      <c r="D517" s="2" t="s">
        <v>2594</v>
      </c>
      <c r="E517" s="2" t="s">
        <v>2611</v>
      </c>
      <c r="F517" s="247"/>
      <c r="G517" s="73" t="s">
        <v>2650</v>
      </c>
      <c r="H517" s="73" t="s">
        <v>2821</v>
      </c>
      <c r="I517" s="71" t="s">
        <v>2822</v>
      </c>
      <c r="J517" s="71">
        <v>0.7</v>
      </c>
      <c r="K517" s="71">
        <v>12</v>
      </c>
      <c r="L517" s="101">
        <v>3</v>
      </c>
      <c r="M517" s="101">
        <v>3</v>
      </c>
      <c r="N517" s="120">
        <f t="shared" si="469"/>
        <v>1</v>
      </c>
      <c r="O517" s="120">
        <f t="shared" si="470"/>
        <v>0.25</v>
      </c>
      <c r="P517" s="71" t="s">
        <v>2823</v>
      </c>
      <c r="Q517" s="71" t="s">
        <v>2824</v>
      </c>
      <c r="R517" s="114"/>
      <c r="S517" s="71"/>
      <c r="T517" s="71"/>
      <c r="U517" s="71"/>
      <c r="V517" s="71"/>
      <c r="W517" s="101">
        <v>3</v>
      </c>
      <c r="X517" s="101">
        <v>3</v>
      </c>
      <c r="Y517" s="101">
        <v>3</v>
      </c>
      <c r="Z517" s="101">
        <v>3</v>
      </c>
      <c r="AA517" s="101">
        <v>3</v>
      </c>
      <c r="AB517" s="101">
        <v>6</v>
      </c>
      <c r="AC517" s="101">
        <v>9</v>
      </c>
      <c r="AD517" s="101">
        <v>12</v>
      </c>
      <c r="AE517" s="101">
        <v>3</v>
      </c>
      <c r="AF517" s="101"/>
      <c r="AG517" s="101"/>
      <c r="AH517" s="101"/>
      <c r="AI517" s="109">
        <v>3</v>
      </c>
      <c r="AJ517" s="109" t="s">
        <v>4450</v>
      </c>
      <c r="AK517" s="109" t="s">
        <v>4450</v>
      </c>
      <c r="AL517" s="109" t="s">
        <v>4450</v>
      </c>
      <c r="AM517" s="9" t="s">
        <v>3977</v>
      </c>
      <c r="AN517" s="9"/>
      <c r="AO517" s="9"/>
      <c r="AP517" s="9"/>
      <c r="AQ517" s="2">
        <v>6.3E-2</v>
      </c>
      <c r="AR517" s="110">
        <v>1</v>
      </c>
      <c r="AS517" s="110" t="s">
        <v>4450</v>
      </c>
      <c r="AT517" s="110" t="s">
        <v>4450</v>
      </c>
      <c r="AU517" s="110" t="s">
        <v>4450</v>
      </c>
      <c r="AV517" s="110">
        <v>0.25</v>
      </c>
      <c r="AW517" s="110" t="s">
        <v>4450</v>
      </c>
      <c r="AX517" s="110" t="s">
        <v>4450</v>
      </c>
      <c r="AY517" s="110" t="s">
        <v>4450</v>
      </c>
      <c r="AZ517" s="8">
        <v>6.3E-2</v>
      </c>
      <c r="BA517" s="8" t="s">
        <v>4450</v>
      </c>
      <c r="BB517" s="8" t="s">
        <v>4450</v>
      </c>
      <c r="BC517" s="8" t="s">
        <v>4450</v>
      </c>
      <c r="BD517" s="8">
        <v>6.3E-2</v>
      </c>
      <c r="BE517" s="8">
        <v>6.3E-2</v>
      </c>
      <c r="BF517" s="8">
        <v>6.3E-2</v>
      </c>
      <c r="BG517" s="8">
        <v>6.3E-2</v>
      </c>
      <c r="BJ517" s="8">
        <v>0.25</v>
      </c>
      <c r="BK517" s="8">
        <v>0.6</v>
      </c>
      <c r="BL517" s="8">
        <v>0.6</v>
      </c>
      <c r="BM517" s="8">
        <v>6.3E-2</v>
      </c>
      <c r="BN517" s="23">
        <f t="shared" si="471"/>
        <v>0.25</v>
      </c>
      <c r="BO517" s="23">
        <f t="shared" ref="BO517:BQ517" si="532">BK517*BN517</f>
        <v>0.15</v>
      </c>
      <c r="BP517" s="23">
        <f t="shared" si="532"/>
        <v>0.09</v>
      </c>
      <c r="BQ517" s="23">
        <f t="shared" si="532"/>
        <v>5.6699999999999997E-3</v>
      </c>
    </row>
    <row r="518" spans="1:69" ht="30" x14ac:dyDescent="0.35">
      <c r="A518" s="102" t="s">
        <v>25</v>
      </c>
      <c r="B518" s="86">
        <v>56</v>
      </c>
      <c r="C518" s="86" t="s">
        <v>4979</v>
      </c>
      <c r="D518" s="2" t="s">
        <v>2594</v>
      </c>
      <c r="E518" s="2" t="s">
        <v>2611</v>
      </c>
      <c r="F518" s="247"/>
      <c r="G518" s="73" t="s">
        <v>2650</v>
      </c>
      <c r="H518" s="73" t="s">
        <v>2825</v>
      </c>
      <c r="I518" s="71" t="s">
        <v>2826</v>
      </c>
      <c r="J518" s="71">
        <v>0.25</v>
      </c>
      <c r="K518" s="71">
        <v>4</v>
      </c>
      <c r="L518" s="101">
        <v>1</v>
      </c>
      <c r="M518" s="101">
        <v>1</v>
      </c>
      <c r="N518" s="120">
        <f t="shared" si="469"/>
        <v>1</v>
      </c>
      <c r="O518" s="120">
        <f t="shared" si="470"/>
        <v>0.25</v>
      </c>
      <c r="P518" s="71" t="s">
        <v>2827</v>
      </c>
      <c r="Q518" s="71" t="s">
        <v>2828</v>
      </c>
      <c r="R518" s="114"/>
      <c r="S518" s="71"/>
      <c r="T518" s="71"/>
      <c r="U518" s="71"/>
      <c r="V518" s="71"/>
      <c r="W518" s="101">
        <v>1</v>
      </c>
      <c r="X518" s="101">
        <v>1</v>
      </c>
      <c r="Y518" s="101">
        <v>1</v>
      </c>
      <c r="Z518" s="101">
        <v>1</v>
      </c>
      <c r="AA518" s="101">
        <v>1</v>
      </c>
      <c r="AB518" s="101">
        <v>2</v>
      </c>
      <c r="AC518" s="101">
        <v>3</v>
      </c>
      <c r="AD518" s="101">
        <v>4</v>
      </c>
      <c r="AE518" s="101">
        <v>1</v>
      </c>
      <c r="AF518" s="101"/>
      <c r="AG518" s="101"/>
      <c r="AH518" s="101"/>
      <c r="AI518" s="109">
        <v>1</v>
      </c>
      <c r="AJ518" s="109" t="s">
        <v>4450</v>
      </c>
      <c r="AK518" s="109" t="s">
        <v>4450</v>
      </c>
      <c r="AL518" s="109" t="s">
        <v>4450</v>
      </c>
      <c r="AM518" s="9" t="s">
        <v>3958</v>
      </c>
      <c r="AN518" s="9"/>
      <c r="AO518" s="9"/>
      <c r="AP518" s="9"/>
      <c r="AQ518" s="2">
        <v>2.2499999999999999E-2</v>
      </c>
      <c r="AR518" s="110">
        <v>1</v>
      </c>
      <c r="AS518" s="110" t="s">
        <v>4450</v>
      </c>
      <c r="AT518" s="110" t="s">
        <v>4450</v>
      </c>
      <c r="AU518" s="110" t="s">
        <v>4450</v>
      </c>
      <c r="AV518" s="110">
        <v>0.25</v>
      </c>
      <c r="AW518" s="110" t="s">
        <v>4450</v>
      </c>
      <c r="AX518" s="110" t="s">
        <v>4450</v>
      </c>
      <c r="AY518" s="110" t="s">
        <v>4450</v>
      </c>
      <c r="AZ518" s="8">
        <v>2.2499999999999999E-2</v>
      </c>
      <c r="BA518" s="8" t="s">
        <v>4450</v>
      </c>
      <c r="BB518" s="8" t="s">
        <v>4450</v>
      </c>
      <c r="BC518" s="8" t="s">
        <v>4450</v>
      </c>
      <c r="BD518" s="8">
        <v>2.2499999999999999E-2</v>
      </c>
      <c r="BE518" s="8">
        <v>2.2499999999999999E-2</v>
      </c>
      <c r="BF518" s="8">
        <v>2.2499999999999999E-2</v>
      </c>
      <c r="BG518" s="8">
        <v>2.2499999999999999E-2</v>
      </c>
      <c r="BJ518" s="8">
        <v>0.25</v>
      </c>
      <c r="BK518" s="8">
        <v>0.6</v>
      </c>
      <c r="BL518" s="8">
        <v>0.6</v>
      </c>
      <c r="BM518" s="8">
        <v>2.2499999999999999E-2</v>
      </c>
      <c r="BN518" s="23">
        <f t="shared" si="471"/>
        <v>0.25</v>
      </c>
      <c r="BO518" s="23">
        <f t="shared" ref="BO518:BQ518" si="533">BK518*BN518</f>
        <v>0.15</v>
      </c>
      <c r="BP518" s="23">
        <f t="shared" si="533"/>
        <v>0.09</v>
      </c>
      <c r="BQ518" s="23">
        <f t="shared" si="533"/>
        <v>2.0249999999999999E-3</v>
      </c>
    </row>
    <row r="519" spans="1:69" ht="40" x14ac:dyDescent="0.35">
      <c r="A519" s="102" t="s">
        <v>25</v>
      </c>
      <c r="B519" s="86">
        <v>57</v>
      </c>
      <c r="C519" s="86" t="s">
        <v>4980</v>
      </c>
      <c r="D519" s="2" t="s">
        <v>2594</v>
      </c>
      <c r="E519" s="2" t="s">
        <v>2611</v>
      </c>
      <c r="F519" s="247"/>
      <c r="G519" s="73" t="s">
        <v>2650</v>
      </c>
      <c r="H519" s="73" t="s">
        <v>2829</v>
      </c>
      <c r="I519" s="71" t="s">
        <v>2830</v>
      </c>
      <c r="J519" s="71">
        <v>0.05</v>
      </c>
      <c r="K519" s="71">
        <v>1</v>
      </c>
      <c r="L519" s="101">
        <v>0</v>
      </c>
      <c r="M519" s="101">
        <v>0</v>
      </c>
      <c r="N519" s="120" t="str">
        <f t="shared" si="469"/>
        <v/>
      </c>
      <c r="O519" s="120">
        <f t="shared" si="470"/>
        <v>0</v>
      </c>
      <c r="P519" s="71" t="s">
        <v>2831</v>
      </c>
      <c r="Q519" s="71" t="s">
        <v>2832</v>
      </c>
      <c r="R519" s="114"/>
      <c r="S519" s="71"/>
      <c r="T519" s="71"/>
      <c r="U519" s="71"/>
      <c r="V519" s="71"/>
      <c r="W519" s="101">
        <v>0</v>
      </c>
      <c r="X519" s="101">
        <v>0</v>
      </c>
      <c r="Y519" s="101">
        <v>0</v>
      </c>
      <c r="Z519" s="101">
        <v>1</v>
      </c>
      <c r="AA519" s="101">
        <v>0</v>
      </c>
      <c r="AB519" s="101">
        <v>0</v>
      </c>
      <c r="AC519" s="101">
        <v>0</v>
      </c>
      <c r="AD519" s="101">
        <v>1</v>
      </c>
      <c r="AE519" s="101">
        <v>0</v>
      </c>
      <c r="AF519" s="101"/>
      <c r="AG519" s="101"/>
      <c r="AH519" s="101"/>
      <c r="AI519" s="109">
        <v>0</v>
      </c>
      <c r="AJ519" s="109" t="s">
        <v>4450</v>
      </c>
      <c r="AK519" s="109" t="s">
        <v>4450</v>
      </c>
      <c r="AL519" s="109" t="s">
        <v>4450</v>
      </c>
      <c r="AM519" s="9" t="s">
        <v>3940</v>
      </c>
      <c r="AN519" s="9"/>
      <c r="AO519" s="9"/>
      <c r="AP519" s="9"/>
      <c r="AQ519" s="2" t="s">
        <v>4450</v>
      </c>
      <c r="AR519" s="110" t="s">
        <v>4450</v>
      </c>
      <c r="AS519" s="110" t="s">
        <v>4450</v>
      </c>
      <c r="AT519" s="110" t="s">
        <v>4450</v>
      </c>
      <c r="AU519" s="110" t="s">
        <v>4450</v>
      </c>
      <c r="AV519" s="110">
        <v>0</v>
      </c>
      <c r="AW519" s="110" t="s">
        <v>4450</v>
      </c>
      <c r="AX519" s="110" t="s">
        <v>4450</v>
      </c>
      <c r="AY519" s="110" t="s">
        <v>4450</v>
      </c>
      <c r="AZ519" s="8" t="s">
        <v>4450</v>
      </c>
      <c r="BA519" s="8" t="s">
        <v>4450</v>
      </c>
      <c r="BB519" s="8" t="s">
        <v>4450</v>
      </c>
      <c r="BC519" s="8" t="s">
        <v>4450</v>
      </c>
      <c r="BD519" s="8" t="s">
        <v>4450</v>
      </c>
      <c r="BE519" s="8" t="s">
        <v>4450</v>
      </c>
      <c r="BF519" s="8" t="s">
        <v>4450</v>
      </c>
      <c r="BG519" s="8">
        <v>4.4999999999999997E-3</v>
      </c>
      <c r="BJ519" s="8">
        <v>0.25</v>
      </c>
      <c r="BK519" s="8">
        <v>0.6</v>
      </c>
      <c r="BL519" s="8">
        <v>0.6</v>
      </c>
      <c r="BM519" s="8">
        <v>4.4999999999999997E-3</v>
      </c>
      <c r="BN519" s="23">
        <f t="shared" si="471"/>
        <v>0.25</v>
      </c>
      <c r="BO519" s="23">
        <f t="shared" ref="BO519:BQ519" si="534">BK519*BN519</f>
        <v>0.15</v>
      </c>
      <c r="BP519" s="23">
        <f t="shared" si="534"/>
        <v>0.09</v>
      </c>
      <c r="BQ519" s="23">
        <f t="shared" si="534"/>
        <v>4.0499999999999998E-4</v>
      </c>
    </row>
    <row r="520" spans="1:69" ht="30" x14ac:dyDescent="0.35">
      <c r="A520" s="102" t="s">
        <v>25</v>
      </c>
      <c r="B520" s="86">
        <v>58</v>
      </c>
      <c r="C520" s="86" t="s">
        <v>4981</v>
      </c>
      <c r="D520" s="2" t="s">
        <v>2594</v>
      </c>
      <c r="E520" s="2" t="s">
        <v>2611</v>
      </c>
      <c r="F520" s="247"/>
      <c r="G520" s="73" t="s">
        <v>2652</v>
      </c>
      <c r="H520" s="73" t="s">
        <v>2833</v>
      </c>
      <c r="I520" s="71" t="s">
        <v>2834</v>
      </c>
      <c r="J520" s="71">
        <v>0.5</v>
      </c>
      <c r="K520" s="71">
        <v>12</v>
      </c>
      <c r="L520" s="101">
        <v>3</v>
      </c>
      <c r="M520" s="101">
        <v>3</v>
      </c>
      <c r="N520" s="120">
        <f t="shared" si="469"/>
        <v>1</v>
      </c>
      <c r="O520" s="120">
        <f t="shared" si="470"/>
        <v>0.25</v>
      </c>
      <c r="P520" s="71" t="s">
        <v>2835</v>
      </c>
      <c r="Q520" s="71"/>
      <c r="R520" s="114"/>
      <c r="S520" s="71"/>
      <c r="T520" s="71"/>
      <c r="U520" s="71"/>
      <c r="V520" s="71"/>
      <c r="W520" s="101">
        <v>3</v>
      </c>
      <c r="X520" s="101">
        <v>3</v>
      </c>
      <c r="Y520" s="101">
        <v>3</v>
      </c>
      <c r="Z520" s="101">
        <v>3</v>
      </c>
      <c r="AA520" s="101">
        <v>3</v>
      </c>
      <c r="AB520" s="101">
        <v>6</v>
      </c>
      <c r="AC520" s="101">
        <v>9</v>
      </c>
      <c r="AD520" s="101">
        <v>12</v>
      </c>
      <c r="AE520" s="101">
        <v>3</v>
      </c>
      <c r="AF520" s="101"/>
      <c r="AG520" s="101"/>
      <c r="AH520" s="101"/>
      <c r="AI520" s="109">
        <v>3</v>
      </c>
      <c r="AJ520" s="109" t="s">
        <v>4450</v>
      </c>
      <c r="AK520" s="109" t="s">
        <v>4450</v>
      </c>
      <c r="AL520" s="109" t="s">
        <v>4450</v>
      </c>
      <c r="AM520" s="9" t="s">
        <v>3959</v>
      </c>
      <c r="AN520" s="9"/>
      <c r="AO520" s="9"/>
      <c r="AP520" s="9"/>
      <c r="AQ520" s="2">
        <v>1.125E-2</v>
      </c>
      <c r="AR520" s="110">
        <v>1</v>
      </c>
      <c r="AS520" s="110" t="s">
        <v>4450</v>
      </c>
      <c r="AT520" s="110" t="s">
        <v>4450</v>
      </c>
      <c r="AU520" s="110" t="s">
        <v>4450</v>
      </c>
      <c r="AV520" s="110">
        <v>0.25</v>
      </c>
      <c r="AW520" s="110" t="s">
        <v>4450</v>
      </c>
      <c r="AX520" s="110" t="s">
        <v>4450</v>
      </c>
      <c r="AY520" s="110" t="s">
        <v>4450</v>
      </c>
      <c r="AZ520" s="8">
        <v>1.125E-2</v>
      </c>
      <c r="BA520" s="8" t="s">
        <v>4450</v>
      </c>
      <c r="BB520" s="8" t="s">
        <v>4450</v>
      </c>
      <c r="BC520" s="8" t="s">
        <v>4450</v>
      </c>
      <c r="BD520" s="8">
        <v>1.125E-2</v>
      </c>
      <c r="BE520" s="8">
        <v>1.125E-2</v>
      </c>
      <c r="BF520" s="8">
        <v>1.125E-2</v>
      </c>
      <c r="BG520" s="8">
        <v>1.125E-2</v>
      </c>
      <c r="BJ520" s="8">
        <v>0.25</v>
      </c>
      <c r="BK520" s="8">
        <v>0.6</v>
      </c>
      <c r="BL520" s="8">
        <v>0.15</v>
      </c>
      <c r="BM520" s="8">
        <v>1.125E-2</v>
      </c>
      <c r="BN520" s="23">
        <f t="shared" si="471"/>
        <v>0.25</v>
      </c>
      <c r="BO520" s="23">
        <f t="shared" ref="BO520:BQ520" si="535">BK520*BN520</f>
        <v>0.15</v>
      </c>
      <c r="BP520" s="23">
        <f t="shared" si="535"/>
        <v>2.2499999999999999E-2</v>
      </c>
      <c r="BQ520" s="23">
        <f t="shared" si="535"/>
        <v>2.5312499999999999E-4</v>
      </c>
    </row>
    <row r="521" spans="1:69" ht="30" x14ac:dyDescent="0.35">
      <c r="A521" s="102" t="s">
        <v>25</v>
      </c>
      <c r="B521" s="86">
        <v>59</v>
      </c>
      <c r="C521" s="86" t="s">
        <v>4982</v>
      </c>
      <c r="D521" s="2" t="s">
        <v>2594</v>
      </c>
      <c r="E521" s="2" t="s">
        <v>2611</v>
      </c>
      <c r="F521" s="247"/>
      <c r="G521" s="73" t="s">
        <v>2652</v>
      </c>
      <c r="H521" s="73" t="s">
        <v>2836</v>
      </c>
      <c r="I521" s="71" t="s">
        <v>3334</v>
      </c>
      <c r="J521" s="71">
        <v>0.5</v>
      </c>
      <c r="K521" s="71">
        <v>1</v>
      </c>
      <c r="L521" s="101">
        <v>0</v>
      </c>
      <c r="M521" s="101">
        <v>0</v>
      </c>
      <c r="N521" s="120" t="str">
        <f t="shared" ref="N521:N584" si="536">IF(L521=0,"",IF(M521/L521&gt;1,1,M521/L521))</f>
        <v/>
      </c>
      <c r="O521" s="120">
        <f t="shared" ref="O521:O584" si="537">M521/K521</f>
        <v>0</v>
      </c>
      <c r="P521" s="71" t="s">
        <v>3333</v>
      </c>
      <c r="Q521" s="71" t="s">
        <v>2837</v>
      </c>
      <c r="R521" s="114"/>
      <c r="S521" s="71"/>
      <c r="T521" s="71"/>
      <c r="U521" s="71"/>
      <c r="V521" s="71"/>
      <c r="W521" s="101">
        <v>0</v>
      </c>
      <c r="X521" s="101">
        <v>0</v>
      </c>
      <c r="Y521" s="101">
        <v>0</v>
      </c>
      <c r="Z521" s="101">
        <v>1</v>
      </c>
      <c r="AA521" s="101">
        <v>0</v>
      </c>
      <c r="AB521" s="101">
        <v>0</v>
      </c>
      <c r="AC521" s="101">
        <v>0</v>
      </c>
      <c r="AD521" s="101">
        <v>1</v>
      </c>
      <c r="AE521" s="101">
        <v>0</v>
      </c>
      <c r="AF521" s="101"/>
      <c r="AG521" s="101"/>
      <c r="AH521" s="101"/>
      <c r="AI521" s="109">
        <v>0</v>
      </c>
      <c r="AJ521" s="109" t="s">
        <v>4450</v>
      </c>
      <c r="AK521" s="109" t="s">
        <v>4450</v>
      </c>
      <c r="AL521" s="109" t="s">
        <v>4450</v>
      </c>
      <c r="AM521" s="9" t="s">
        <v>3940</v>
      </c>
      <c r="AN521" s="9"/>
      <c r="AO521" s="9"/>
      <c r="AP521" s="9"/>
      <c r="AQ521" s="2" t="s">
        <v>4450</v>
      </c>
      <c r="AR521" s="110" t="s">
        <v>4450</v>
      </c>
      <c r="AS521" s="110" t="s">
        <v>4450</v>
      </c>
      <c r="AT521" s="110" t="s">
        <v>4450</v>
      </c>
      <c r="AU521" s="110" t="s">
        <v>4450</v>
      </c>
      <c r="AV521" s="110">
        <v>0</v>
      </c>
      <c r="AW521" s="110" t="s">
        <v>4450</v>
      </c>
      <c r="AX521" s="110" t="s">
        <v>4450</v>
      </c>
      <c r="AY521" s="110" t="s">
        <v>4450</v>
      </c>
      <c r="AZ521" s="8" t="s">
        <v>4450</v>
      </c>
      <c r="BA521" s="8" t="s">
        <v>4450</v>
      </c>
      <c r="BB521" s="8" t="s">
        <v>4450</v>
      </c>
      <c r="BC521" s="8" t="s">
        <v>4450</v>
      </c>
      <c r="BD521" s="8" t="s">
        <v>4450</v>
      </c>
      <c r="BE521" s="8" t="s">
        <v>4450</v>
      </c>
      <c r="BF521" s="8" t="s">
        <v>4450</v>
      </c>
      <c r="BG521" s="8">
        <v>1.125E-2</v>
      </c>
      <c r="BJ521" s="8">
        <v>0.25</v>
      </c>
      <c r="BK521" s="8">
        <v>0.6</v>
      </c>
      <c r="BL521" s="8">
        <v>0.15</v>
      </c>
      <c r="BM521" s="8">
        <v>1.125E-2</v>
      </c>
      <c r="BN521" s="23">
        <f t="shared" ref="BN521:BN584" si="538">BJ521</f>
        <v>0.25</v>
      </c>
      <c r="BO521" s="23">
        <f t="shared" ref="BO521:BQ521" si="539">BK521*BN521</f>
        <v>0.15</v>
      </c>
      <c r="BP521" s="23">
        <f t="shared" si="539"/>
        <v>2.2499999999999999E-2</v>
      </c>
      <c r="BQ521" s="23">
        <f t="shared" si="539"/>
        <v>2.5312499999999999E-4</v>
      </c>
    </row>
    <row r="522" spans="1:69" ht="20" x14ac:dyDescent="0.35">
      <c r="A522" s="102" t="s">
        <v>25</v>
      </c>
      <c r="B522" s="86">
        <v>60</v>
      </c>
      <c r="C522" s="86" t="s">
        <v>4983</v>
      </c>
      <c r="D522" s="2" t="s">
        <v>2594</v>
      </c>
      <c r="E522" s="2" t="s">
        <v>2611</v>
      </c>
      <c r="F522" s="247"/>
      <c r="G522" s="73" t="s">
        <v>2654</v>
      </c>
      <c r="H522" s="73" t="s">
        <v>2838</v>
      </c>
      <c r="I522" s="71" t="s">
        <v>2839</v>
      </c>
      <c r="J522" s="71">
        <v>0.7</v>
      </c>
      <c r="K522" s="71">
        <v>12</v>
      </c>
      <c r="L522" s="101">
        <v>3</v>
      </c>
      <c r="M522" s="101">
        <v>3</v>
      </c>
      <c r="N522" s="120">
        <f t="shared" si="536"/>
        <v>1</v>
      </c>
      <c r="O522" s="120">
        <f t="shared" si="537"/>
        <v>0.25</v>
      </c>
      <c r="P522" s="71" t="s">
        <v>2840</v>
      </c>
      <c r="Q522" s="71" t="s">
        <v>2841</v>
      </c>
      <c r="R522" s="114"/>
      <c r="S522" s="71"/>
      <c r="T522" s="71"/>
      <c r="U522" s="71"/>
      <c r="V522" s="71"/>
      <c r="W522" s="101">
        <v>3</v>
      </c>
      <c r="X522" s="101">
        <v>3</v>
      </c>
      <c r="Y522" s="101">
        <v>3</v>
      </c>
      <c r="Z522" s="101">
        <v>3</v>
      </c>
      <c r="AA522" s="101">
        <v>3</v>
      </c>
      <c r="AB522" s="101">
        <v>6</v>
      </c>
      <c r="AC522" s="101">
        <v>9</v>
      </c>
      <c r="AD522" s="101">
        <v>12</v>
      </c>
      <c r="AE522" s="101">
        <v>3</v>
      </c>
      <c r="AF522" s="101"/>
      <c r="AG522" s="101"/>
      <c r="AH522" s="101"/>
      <c r="AI522" s="109">
        <v>3</v>
      </c>
      <c r="AJ522" s="109" t="s">
        <v>4450</v>
      </c>
      <c r="AK522" s="109" t="s">
        <v>4450</v>
      </c>
      <c r="AL522" s="109" t="s">
        <v>4450</v>
      </c>
      <c r="AM522" s="9" t="s">
        <v>3960</v>
      </c>
      <c r="AN522" s="9"/>
      <c r="AO522" s="9"/>
      <c r="AP522" s="9"/>
      <c r="AQ522" s="2">
        <v>2.6249999999999999E-2</v>
      </c>
      <c r="AR522" s="110">
        <v>1</v>
      </c>
      <c r="AS522" s="110" t="s">
        <v>4450</v>
      </c>
      <c r="AT522" s="110" t="s">
        <v>4450</v>
      </c>
      <c r="AU522" s="110" t="s">
        <v>4450</v>
      </c>
      <c r="AV522" s="110">
        <v>0.25</v>
      </c>
      <c r="AW522" s="110" t="s">
        <v>4450</v>
      </c>
      <c r="AX522" s="110" t="s">
        <v>4450</v>
      </c>
      <c r="AY522" s="110" t="s">
        <v>4450</v>
      </c>
      <c r="AZ522" s="8">
        <v>2.6249999999999999E-2</v>
      </c>
      <c r="BA522" s="8" t="s">
        <v>4450</v>
      </c>
      <c r="BB522" s="8" t="s">
        <v>4450</v>
      </c>
      <c r="BC522" s="8" t="s">
        <v>4450</v>
      </c>
      <c r="BD522" s="8">
        <v>2.6249999999999999E-2</v>
      </c>
      <c r="BE522" s="8">
        <v>2.6249999999999999E-2</v>
      </c>
      <c r="BF522" s="8">
        <v>2.6249999999999999E-2</v>
      </c>
      <c r="BG522" s="8">
        <v>2.6249999999999999E-2</v>
      </c>
      <c r="BJ522" s="8">
        <v>0.25</v>
      </c>
      <c r="BK522" s="8">
        <v>0.6</v>
      </c>
      <c r="BL522" s="8">
        <v>0.25</v>
      </c>
      <c r="BM522" s="8">
        <v>2.6249999999999999E-2</v>
      </c>
      <c r="BN522" s="23">
        <f t="shared" si="538"/>
        <v>0.25</v>
      </c>
      <c r="BO522" s="23">
        <f t="shared" ref="BO522:BQ522" si="540">BK522*BN522</f>
        <v>0.15</v>
      </c>
      <c r="BP522" s="23">
        <f t="shared" si="540"/>
        <v>3.7499999999999999E-2</v>
      </c>
      <c r="BQ522" s="23">
        <f t="shared" si="540"/>
        <v>9.8437500000000001E-4</v>
      </c>
    </row>
    <row r="523" spans="1:69" ht="40" x14ac:dyDescent="0.35">
      <c r="A523" s="102" t="s">
        <v>25</v>
      </c>
      <c r="B523" s="86">
        <v>61</v>
      </c>
      <c r="C523" s="86" t="s">
        <v>4984</v>
      </c>
      <c r="D523" s="2" t="s">
        <v>2594</v>
      </c>
      <c r="E523" s="2" t="s">
        <v>2611</v>
      </c>
      <c r="F523" s="247"/>
      <c r="G523" s="73" t="s">
        <v>2654</v>
      </c>
      <c r="H523" s="73" t="s">
        <v>2842</v>
      </c>
      <c r="I523" s="71" t="s">
        <v>2843</v>
      </c>
      <c r="J523" s="71">
        <v>0.3</v>
      </c>
      <c r="K523" s="71">
        <v>4</v>
      </c>
      <c r="L523" s="101">
        <v>1</v>
      </c>
      <c r="M523" s="101">
        <v>1</v>
      </c>
      <c r="N523" s="120">
        <f t="shared" si="536"/>
        <v>1</v>
      </c>
      <c r="O523" s="120">
        <f t="shared" si="537"/>
        <v>0.25</v>
      </c>
      <c r="P523" s="71" t="s">
        <v>2844</v>
      </c>
      <c r="Q523" s="71" t="s">
        <v>2841</v>
      </c>
      <c r="R523" s="114"/>
      <c r="S523" s="71"/>
      <c r="T523" s="71"/>
      <c r="U523" s="71"/>
      <c r="V523" s="71"/>
      <c r="W523" s="101">
        <v>1</v>
      </c>
      <c r="X523" s="101">
        <v>1</v>
      </c>
      <c r="Y523" s="101">
        <v>1</v>
      </c>
      <c r="Z523" s="101">
        <v>1</v>
      </c>
      <c r="AA523" s="101">
        <v>1</v>
      </c>
      <c r="AB523" s="101">
        <v>2</v>
      </c>
      <c r="AC523" s="101">
        <v>3</v>
      </c>
      <c r="AD523" s="101">
        <v>4</v>
      </c>
      <c r="AE523" s="101">
        <v>1</v>
      </c>
      <c r="AF523" s="101"/>
      <c r="AG523" s="101"/>
      <c r="AH523" s="101"/>
      <c r="AI523" s="109">
        <v>1</v>
      </c>
      <c r="AJ523" s="109" t="s">
        <v>4450</v>
      </c>
      <c r="AK523" s="109" t="s">
        <v>4450</v>
      </c>
      <c r="AL523" s="109" t="s">
        <v>4450</v>
      </c>
      <c r="AM523" s="9" t="s">
        <v>3978</v>
      </c>
      <c r="AN523" s="9"/>
      <c r="AO523" s="9"/>
      <c r="AP523" s="9"/>
      <c r="AQ523" s="2">
        <v>1.125E-2</v>
      </c>
      <c r="AR523" s="110">
        <v>1</v>
      </c>
      <c r="AS523" s="110" t="s">
        <v>4450</v>
      </c>
      <c r="AT523" s="110" t="s">
        <v>4450</v>
      </c>
      <c r="AU523" s="110" t="s">
        <v>4450</v>
      </c>
      <c r="AV523" s="110">
        <v>0.25</v>
      </c>
      <c r="AW523" s="110" t="s">
        <v>4450</v>
      </c>
      <c r="AX523" s="110" t="s">
        <v>4450</v>
      </c>
      <c r="AY523" s="110" t="s">
        <v>4450</v>
      </c>
      <c r="AZ523" s="8">
        <v>1.125E-2</v>
      </c>
      <c r="BA523" s="8" t="s">
        <v>4450</v>
      </c>
      <c r="BB523" s="8" t="s">
        <v>4450</v>
      </c>
      <c r="BC523" s="8" t="s">
        <v>4450</v>
      </c>
      <c r="BD523" s="8">
        <v>1.125E-2</v>
      </c>
      <c r="BE523" s="8">
        <v>1.125E-2</v>
      </c>
      <c r="BF523" s="8">
        <v>1.125E-2</v>
      </c>
      <c r="BG523" s="8">
        <v>1.125E-2</v>
      </c>
      <c r="BJ523" s="8">
        <v>0.25</v>
      </c>
      <c r="BK523" s="8">
        <v>0.6</v>
      </c>
      <c r="BL523" s="8">
        <v>0.25</v>
      </c>
      <c r="BM523" s="8">
        <v>1.125E-2</v>
      </c>
      <c r="BN523" s="23">
        <f t="shared" si="538"/>
        <v>0.25</v>
      </c>
      <c r="BO523" s="23">
        <f t="shared" ref="BO523:BQ523" si="541">BK523*BN523</f>
        <v>0.15</v>
      </c>
      <c r="BP523" s="23">
        <f t="shared" si="541"/>
        <v>3.7499999999999999E-2</v>
      </c>
      <c r="BQ523" s="23">
        <f t="shared" si="541"/>
        <v>4.21875E-4</v>
      </c>
    </row>
    <row r="524" spans="1:69" ht="60" x14ac:dyDescent="0.35">
      <c r="A524" s="102" t="s">
        <v>25</v>
      </c>
      <c r="B524" s="86">
        <v>62</v>
      </c>
      <c r="C524" s="86" t="s">
        <v>4985</v>
      </c>
      <c r="D524" s="2" t="s">
        <v>2594</v>
      </c>
      <c r="E524" s="2" t="s">
        <v>2613</v>
      </c>
      <c r="F524" s="247"/>
      <c r="G524" s="73" t="s">
        <v>2656</v>
      </c>
      <c r="H524" s="73" t="s">
        <v>3316</v>
      </c>
      <c r="I524" s="71" t="s">
        <v>2845</v>
      </c>
      <c r="J524" s="71">
        <v>1</v>
      </c>
      <c r="K524" s="71">
        <v>4</v>
      </c>
      <c r="L524" s="101">
        <v>1</v>
      </c>
      <c r="M524" s="101">
        <v>1</v>
      </c>
      <c r="N524" s="120">
        <f t="shared" si="536"/>
        <v>1</v>
      </c>
      <c r="O524" s="120">
        <f t="shared" si="537"/>
        <v>0.25</v>
      </c>
      <c r="P524" s="71" t="s">
        <v>2846</v>
      </c>
      <c r="Q524" s="71" t="s">
        <v>2847</v>
      </c>
      <c r="R524" s="114"/>
      <c r="S524" s="71"/>
      <c r="T524" s="71"/>
      <c r="U524" s="71"/>
      <c r="V524" s="71"/>
      <c r="W524" s="101">
        <v>1</v>
      </c>
      <c r="X524" s="101">
        <v>1</v>
      </c>
      <c r="Y524" s="101">
        <v>1</v>
      </c>
      <c r="Z524" s="101">
        <v>1</v>
      </c>
      <c r="AA524" s="101">
        <v>1</v>
      </c>
      <c r="AB524" s="101">
        <v>2</v>
      </c>
      <c r="AC524" s="101">
        <v>3</v>
      </c>
      <c r="AD524" s="101">
        <v>4</v>
      </c>
      <c r="AE524" s="101">
        <v>1</v>
      </c>
      <c r="AF524" s="101"/>
      <c r="AG524" s="101"/>
      <c r="AH524" s="101"/>
      <c r="AI524" s="109">
        <v>1</v>
      </c>
      <c r="AJ524" s="109" t="s">
        <v>4450</v>
      </c>
      <c r="AK524" s="109" t="s">
        <v>4450</v>
      </c>
      <c r="AL524" s="109" t="s">
        <v>4450</v>
      </c>
      <c r="AM524" s="9" t="s">
        <v>3979</v>
      </c>
      <c r="AN524" s="9"/>
      <c r="AO524" s="9"/>
      <c r="AP524" s="9"/>
      <c r="AQ524" s="2">
        <v>2.5000000000000001E-2</v>
      </c>
      <c r="AR524" s="110">
        <v>1</v>
      </c>
      <c r="AS524" s="110" t="s">
        <v>4450</v>
      </c>
      <c r="AT524" s="110" t="s">
        <v>4450</v>
      </c>
      <c r="AU524" s="110" t="s">
        <v>4450</v>
      </c>
      <c r="AV524" s="110">
        <v>0.25</v>
      </c>
      <c r="AW524" s="110" t="s">
        <v>4450</v>
      </c>
      <c r="AX524" s="110" t="s">
        <v>4450</v>
      </c>
      <c r="AY524" s="110" t="s">
        <v>4450</v>
      </c>
      <c r="AZ524" s="8">
        <v>2.5000000000000001E-2</v>
      </c>
      <c r="BA524" s="8" t="s">
        <v>4450</v>
      </c>
      <c r="BB524" s="8" t="s">
        <v>4450</v>
      </c>
      <c r="BC524" s="8" t="s">
        <v>4450</v>
      </c>
      <c r="BD524" s="8">
        <v>2.5000000000000001E-2</v>
      </c>
      <c r="BE524" s="8">
        <v>2.5000000000000001E-2</v>
      </c>
      <c r="BF524" s="8">
        <v>2.5000000000000001E-2</v>
      </c>
      <c r="BG524" s="8">
        <v>2.5000000000000001E-2</v>
      </c>
      <c r="BJ524" s="8">
        <v>0.25</v>
      </c>
      <c r="BK524" s="8">
        <v>0.4</v>
      </c>
      <c r="BL524" s="8">
        <v>0.25</v>
      </c>
      <c r="BM524" s="8">
        <v>2.5000000000000001E-2</v>
      </c>
      <c r="BN524" s="23">
        <f t="shared" si="538"/>
        <v>0.25</v>
      </c>
      <c r="BO524" s="23">
        <f t="shared" ref="BO524:BQ524" si="542">BK524*BN524</f>
        <v>0.1</v>
      </c>
      <c r="BP524" s="23">
        <f t="shared" si="542"/>
        <v>2.5000000000000001E-2</v>
      </c>
      <c r="BQ524" s="23">
        <f t="shared" si="542"/>
        <v>6.2500000000000012E-4</v>
      </c>
    </row>
    <row r="525" spans="1:69" ht="100" x14ac:dyDescent="0.35">
      <c r="A525" s="102" t="s">
        <v>25</v>
      </c>
      <c r="B525" s="86">
        <v>63</v>
      </c>
      <c r="C525" s="86" t="s">
        <v>4986</v>
      </c>
      <c r="D525" s="2" t="s">
        <v>2594</v>
      </c>
      <c r="E525" s="2" t="s">
        <v>2613</v>
      </c>
      <c r="F525" s="247"/>
      <c r="G525" s="73" t="s">
        <v>2658</v>
      </c>
      <c r="H525" s="73" t="s">
        <v>3317</v>
      </c>
      <c r="I525" s="71" t="s">
        <v>3320</v>
      </c>
      <c r="J525" s="71">
        <v>0.5</v>
      </c>
      <c r="K525" s="71">
        <v>3</v>
      </c>
      <c r="L525" s="101">
        <v>2</v>
      </c>
      <c r="M525" s="101">
        <v>2</v>
      </c>
      <c r="N525" s="120">
        <f t="shared" si="536"/>
        <v>1</v>
      </c>
      <c r="O525" s="120">
        <f t="shared" si="537"/>
        <v>0.66666666666666663</v>
      </c>
      <c r="P525" s="71" t="s">
        <v>2848</v>
      </c>
      <c r="Q525" s="71" t="s">
        <v>2849</v>
      </c>
      <c r="R525" s="114"/>
      <c r="S525" s="71"/>
      <c r="T525" s="71"/>
      <c r="U525" s="71"/>
      <c r="V525" s="71"/>
      <c r="W525" s="101">
        <v>2</v>
      </c>
      <c r="X525" s="101">
        <v>0</v>
      </c>
      <c r="Y525" s="101">
        <v>0</v>
      </c>
      <c r="Z525" s="101">
        <v>1</v>
      </c>
      <c r="AA525" s="101">
        <v>2</v>
      </c>
      <c r="AB525" s="101">
        <v>2</v>
      </c>
      <c r="AC525" s="101">
        <v>2</v>
      </c>
      <c r="AD525" s="101">
        <v>3</v>
      </c>
      <c r="AE525" s="101">
        <v>2</v>
      </c>
      <c r="AF525" s="101"/>
      <c r="AG525" s="101"/>
      <c r="AH525" s="101"/>
      <c r="AI525" s="109">
        <v>2</v>
      </c>
      <c r="AJ525" s="109" t="s">
        <v>4450</v>
      </c>
      <c r="AK525" s="109" t="s">
        <v>4450</v>
      </c>
      <c r="AL525" s="109" t="s">
        <v>4450</v>
      </c>
      <c r="AM525" s="9" t="s">
        <v>3980</v>
      </c>
      <c r="AN525" s="9"/>
      <c r="AO525" s="9"/>
      <c r="AP525" s="9"/>
      <c r="AQ525" s="2">
        <v>1.2500000000000001E-2</v>
      </c>
      <c r="AR525" s="110">
        <v>1</v>
      </c>
      <c r="AS525" s="110" t="s">
        <v>4450</v>
      </c>
      <c r="AT525" s="110" t="s">
        <v>4450</v>
      </c>
      <c r="AU525" s="110" t="s">
        <v>4450</v>
      </c>
      <c r="AV525" s="110">
        <v>0.66666666666666663</v>
      </c>
      <c r="AW525" s="110" t="s">
        <v>4450</v>
      </c>
      <c r="AX525" s="110" t="s">
        <v>4450</v>
      </c>
      <c r="AY525" s="110" t="s">
        <v>4450</v>
      </c>
      <c r="AZ525" s="8">
        <v>1.2500000000000001E-2</v>
      </c>
      <c r="BA525" s="8" t="s">
        <v>4450</v>
      </c>
      <c r="BB525" s="8" t="s">
        <v>4450</v>
      </c>
      <c r="BC525" s="8" t="s">
        <v>4450</v>
      </c>
      <c r="BD525" s="8">
        <v>1.2500000000000001E-2</v>
      </c>
      <c r="BE525" s="8" t="s">
        <v>4450</v>
      </c>
      <c r="BF525" s="8" t="s">
        <v>4450</v>
      </c>
      <c r="BG525" s="8">
        <v>1.2500000000000001E-2</v>
      </c>
      <c r="BJ525" s="8">
        <v>0.25</v>
      </c>
      <c r="BK525" s="8">
        <v>0.4</v>
      </c>
      <c r="BL525" s="8">
        <v>0.25</v>
      </c>
      <c r="BM525" s="8">
        <v>1.2500000000000001E-2</v>
      </c>
      <c r="BN525" s="23">
        <f t="shared" si="538"/>
        <v>0.25</v>
      </c>
      <c r="BO525" s="23">
        <f t="shared" ref="BO525:BQ525" si="543">BK525*BN525</f>
        <v>0.1</v>
      </c>
      <c r="BP525" s="23">
        <f t="shared" si="543"/>
        <v>2.5000000000000001E-2</v>
      </c>
      <c r="BQ525" s="23">
        <f t="shared" si="543"/>
        <v>3.1250000000000006E-4</v>
      </c>
    </row>
    <row r="526" spans="1:69" ht="160" x14ac:dyDescent="0.35">
      <c r="A526" s="102" t="s">
        <v>25</v>
      </c>
      <c r="B526" s="86">
        <v>64</v>
      </c>
      <c r="C526" s="86" t="s">
        <v>4987</v>
      </c>
      <c r="D526" s="2" t="s">
        <v>2594</v>
      </c>
      <c r="E526" s="2" t="s">
        <v>2613</v>
      </c>
      <c r="F526" s="247"/>
      <c r="G526" s="73" t="s">
        <v>2658</v>
      </c>
      <c r="H526" s="73" t="s">
        <v>3318</v>
      </c>
      <c r="I526" s="71" t="s">
        <v>3340</v>
      </c>
      <c r="J526" s="71">
        <v>0.4</v>
      </c>
      <c r="K526" s="71">
        <v>4</v>
      </c>
      <c r="L526" s="101">
        <v>1</v>
      </c>
      <c r="M526" s="101">
        <v>1</v>
      </c>
      <c r="N526" s="120">
        <f t="shared" si="536"/>
        <v>1</v>
      </c>
      <c r="O526" s="120">
        <f t="shared" si="537"/>
        <v>0.25</v>
      </c>
      <c r="P526" s="71" t="s">
        <v>3342</v>
      </c>
      <c r="Q526" s="71" t="s">
        <v>3341</v>
      </c>
      <c r="R526" s="114"/>
      <c r="S526" s="71"/>
      <c r="T526" s="71"/>
      <c r="U526" s="71"/>
      <c r="V526" s="71"/>
      <c r="W526" s="101">
        <v>1</v>
      </c>
      <c r="X526" s="101">
        <v>1</v>
      </c>
      <c r="Y526" s="101">
        <v>1</v>
      </c>
      <c r="Z526" s="101">
        <v>1</v>
      </c>
      <c r="AA526" s="101">
        <v>1</v>
      </c>
      <c r="AB526" s="101">
        <v>2</v>
      </c>
      <c r="AC526" s="101">
        <v>3</v>
      </c>
      <c r="AD526" s="101">
        <v>4</v>
      </c>
      <c r="AE526" s="101">
        <v>1</v>
      </c>
      <c r="AF526" s="101"/>
      <c r="AG526" s="101"/>
      <c r="AH526" s="101"/>
      <c r="AI526" s="109">
        <v>1</v>
      </c>
      <c r="AJ526" s="109" t="s">
        <v>4450</v>
      </c>
      <c r="AK526" s="109" t="s">
        <v>4450</v>
      </c>
      <c r="AL526" s="109" t="s">
        <v>4450</v>
      </c>
      <c r="AM526" s="9" t="s">
        <v>3981</v>
      </c>
      <c r="AN526" s="9"/>
      <c r="AO526" s="9"/>
      <c r="AP526" s="9"/>
      <c r="AQ526" s="2">
        <v>1.0000000000000002E-2</v>
      </c>
      <c r="AR526" s="110">
        <v>1</v>
      </c>
      <c r="AS526" s="110" t="s">
        <v>4450</v>
      </c>
      <c r="AT526" s="110" t="s">
        <v>4450</v>
      </c>
      <c r="AU526" s="110" t="s">
        <v>4450</v>
      </c>
      <c r="AV526" s="110">
        <v>0.25</v>
      </c>
      <c r="AW526" s="110" t="s">
        <v>4450</v>
      </c>
      <c r="AX526" s="110" t="s">
        <v>4450</v>
      </c>
      <c r="AY526" s="110" t="s">
        <v>4450</v>
      </c>
      <c r="AZ526" s="8">
        <v>1.0000000000000002E-2</v>
      </c>
      <c r="BA526" s="8" t="s">
        <v>4450</v>
      </c>
      <c r="BB526" s="8" t="s">
        <v>4450</v>
      </c>
      <c r="BC526" s="8" t="s">
        <v>4450</v>
      </c>
      <c r="BD526" s="8">
        <v>1.0000000000000002E-2</v>
      </c>
      <c r="BE526" s="8">
        <v>1.0000000000000002E-2</v>
      </c>
      <c r="BF526" s="8">
        <v>1.0000000000000002E-2</v>
      </c>
      <c r="BG526" s="8">
        <v>1.0000000000000002E-2</v>
      </c>
      <c r="BJ526" s="8">
        <v>0.25</v>
      </c>
      <c r="BK526" s="8">
        <v>0.4</v>
      </c>
      <c r="BL526" s="8">
        <v>0.25</v>
      </c>
      <c r="BM526" s="8">
        <v>1.0000000000000002E-2</v>
      </c>
      <c r="BN526" s="23">
        <f t="shared" si="538"/>
        <v>0.25</v>
      </c>
      <c r="BO526" s="23">
        <f t="shared" ref="BO526:BQ526" si="544">BK526*BN526</f>
        <v>0.1</v>
      </c>
      <c r="BP526" s="23">
        <f t="shared" si="544"/>
        <v>2.5000000000000001E-2</v>
      </c>
      <c r="BQ526" s="23">
        <f t="shared" si="544"/>
        <v>2.5000000000000006E-4</v>
      </c>
    </row>
    <row r="527" spans="1:69" ht="20" x14ac:dyDescent="0.35">
      <c r="A527" s="102" t="s">
        <v>25</v>
      </c>
      <c r="B527" s="86">
        <v>65</v>
      </c>
      <c r="C527" s="86" t="s">
        <v>4988</v>
      </c>
      <c r="D527" s="2" t="s">
        <v>2594</v>
      </c>
      <c r="E527" s="2" t="s">
        <v>2613</v>
      </c>
      <c r="F527" s="247"/>
      <c r="G527" s="73" t="s">
        <v>2658</v>
      </c>
      <c r="H527" s="73" t="s">
        <v>3319</v>
      </c>
      <c r="I527" s="71" t="s">
        <v>2850</v>
      </c>
      <c r="J527" s="71">
        <v>0.1</v>
      </c>
      <c r="K527" s="71">
        <v>1</v>
      </c>
      <c r="L527" s="101">
        <v>0</v>
      </c>
      <c r="M527" s="101">
        <v>0</v>
      </c>
      <c r="N527" s="120" t="str">
        <f t="shared" si="536"/>
        <v/>
      </c>
      <c r="O527" s="120">
        <f t="shared" si="537"/>
        <v>0</v>
      </c>
      <c r="P527" s="71" t="s">
        <v>2851</v>
      </c>
      <c r="Q527" s="71" t="s">
        <v>2849</v>
      </c>
      <c r="R527" s="114"/>
      <c r="S527" s="71"/>
      <c r="T527" s="71"/>
      <c r="U527" s="71"/>
      <c r="V527" s="71"/>
      <c r="W527" s="101">
        <v>0</v>
      </c>
      <c r="X527" s="101">
        <v>0</v>
      </c>
      <c r="Y527" s="101">
        <v>0</v>
      </c>
      <c r="Z527" s="101">
        <v>1</v>
      </c>
      <c r="AA527" s="101">
        <v>0</v>
      </c>
      <c r="AB527" s="101">
        <v>0</v>
      </c>
      <c r="AC527" s="101">
        <v>0</v>
      </c>
      <c r="AD527" s="101">
        <v>1</v>
      </c>
      <c r="AE527" s="101">
        <v>0</v>
      </c>
      <c r="AF527" s="101"/>
      <c r="AG527" s="101"/>
      <c r="AH527" s="101"/>
      <c r="AI527" s="109">
        <v>0</v>
      </c>
      <c r="AJ527" s="109" t="s">
        <v>4450</v>
      </c>
      <c r="AK527" s="109" t="s">
        <v>4450</v>
      </c>
      <c r="AL527" s="109" t="s">
        <v>4450</v>
      </c>
      <c r="AM527" s="9" t="s">
        <v>3940</v>
      </c>
      <c r="AN527" s="9"/>
      <c r="AO527" s="9"/>
      <c r="AP527" s="9"/>
      <c r="AQ527" s="2" t="s">
        <v>4450</v>
      </c>
      <c r="AR527" s="110" t="s">
        <v>4450</v>
      </c>
      <c r="AS527" s="110" t="s">
        <v>4450</v>
      </c>
      <c r="AT527" s="110" t="s">
        <v>4450</v>
      </c>
      <c r="AU527" s="110" t="s">
        <v>4450</v>
      </c>
      <c r="AV527" s="110">
        <v>0</v>
      </c>
      <c r="AW527" s="110" t="s">
        <v>4450</v>
      </c>
      <c r="AX527" s="110" t="s">
        <v>4450</v>
      </c>
      <c r="AY527" s="110" t="s">
        <v>4450</v>
      </c>
      <c r="AZ527" s="8" t="s">
        <v>4450</v>
      </c>
      <c r="BA527" s="8" t="s">
        <v>4450</v>
      </c>
      <c r="BB527" s="8" t="s">
        <v>4450</v>
      </c>
      <c r="BC527" s="8" t="s">
        <v>4450</v>
      </c>
      <c r="BD527" s="8" t="s">
        <v>4450</v>
      </c>
      <c r="BE527" s="8" t="s">
        <v>4450</v>
      </c>
      <c r="BF527" s="8" t="s">
        <v>4450</v>
      </c>
      <c r="BG527" s="8">
        <v>2.5000000000000005E-3</v>
      </c>
      <c r="BJ527" s="8">
        <v>0.25</v>
      </c>
      <c r="BK527" s="8">
        <v>0.4</v>
      </c>
      <c r="BL527" s="8">
        <v>0.25</v>
      </c>
      <c r="BM527" s="8">
        <v>2.5000000000000005E-3</v>
      </c>
      <c r="BN527" s="23">
        <f t="shared" si="538"/>
        <v>0.25</v>
      </c>
      <c r="BO527" s="23">
        <f t="shared" ref="BO527:BQ527" si="545">BK527*BN527</f>
        <v>0.1</v>
      </c>
      <c r="BP527" s="23">
        <f t="shared" si="545"/>
        <v>2.5000000000000001E-2</v>
      </c>
      <c r="BQ527" s="23">
        <f t="shared" si="545"/>
        <v>6.2500000000000015E-5</v>
      </c>
    </row>
    <row r="528" spans="1:69" ht="50" x14ac:dyDescent="0.35">
      <c r="A528" s="102" t="s">
        <v>25</v>
      </c>
      <c r="B528" s="86">
        <v>66</v>
      </c>
      <c r="C528" s="86" t="s">
        <v>4989</v>
      </c>
      <c r="D528" s="2" t="s">
        <v>2594</v>
      </c>
      <c r="E528" s="2" t="s">
        <v>2613</v>
      </c>
      <c r="F528" s="247"/>
      <c r="G528" s="73" t="s">
        <v>2660</v>
      </c>
      <c r="H528" s="73" t="s">
        <v>2852</v>
      </c>
      <c r="I528" s="71" t="s">
        <v>2853</v>
      </c>
      <c r="J528" s="71">
        <v>0.1</v>
      </c>
      <c r="K528" s="71">
        <v>2</v>
      </c>
      <c r="L528" s="101">
        <v>0</v>
      </c>
      <c r="M528" s="101">
        <v>0</v>
      </c>
      <c r="N528" s="120" t="str">
        <f t="shared" si="536"/>
        <v/>
      </c>
      <c r="O528" s="120">
        <f t="shared" si="537"/>
        <v>0</v>
      </c>
      <c r="P528" s="71" t="s">
        <v>2854</v>
      </c>
      <c r="Q528" s="71" t="s">
        <v>2855</v>
      </c>
      <c r="R528" s="114"/>
      <c r="S528" s="71"/>
      <c r="T528" s="71"/>
      <c r="U528" s="71"/>
      <c r="V528" s="71"/>
      <c r="W528" s="101">
        <v>0</v>
      </c>
      <c r="X528" s="101">
        <v>1</v>
      </c>
      <c r="Y528" s="101">
        <v>0</v>
      </c>
      <c r="Z528" s="101">
        <v>1</v>
      </c>
      <c r="AA528" s="101">
        <v>0</v>
      </c>
      <c r="AB528" s="101">
        <v>1</v>
      </c>
      <c r="AC528" s="101">
        <v>1</v>
      </c>
      <c r="AD528" s="101">
        <v>2</v>
      </c>
      <c r="AE528" s="101">
        <v>0</v>
      </c>
      <c r="AF528" s="101"/>
      <c r="AG528" s="101"/>
      <c r="AH528" s="101"/>
      <c r="AI528" s="109">
        <v>0</v>
      </c>
      <c r="AJ528" s="109" t="s">
        <v>4450</v>
      </c>
      <c r="AK528" s="109" t="s">
        <v>4450</v>
      </c>
      <c r="AL528" s="109" t="s">
        <v>4450</v>
      </c>
      <c r="AM528" s="9" t="s">
        <v>3940</v>
      </c>
      <c r="AN528" s="9"/>
      <c r="AO528" s="9"/>
      <c r="AP528" s="9"/>
      <c r="AQ528" s="2" t="s">
        <v>4450</v>
      </c>
      <c r="AR528" s="110" t="s">
        <v>4450</v>
      </c>
      <c r="AS528" s="110" t="s">
        <v>4450</v>
      </c>
      <c r="AT528" s="110" t="s">
        <v>4450</v>
      </c>
      <c r="AU528" s="110" t="s">
        <v>4450</v>
      </c>
      <c r="AV528" s="110">
        <v>0</v>
      </c>
      <c r="AW528" s="110" t="s">
        <v>4450</v>
      </c>
      <c r="AX528" s="110" t="s">
        <v>4450</v>
      </c>
      <c r="AY528" s="110" t="s">
        <v>4450</v>
      </c>
      <c r="AZ528" s="8" t="s">
        <v>4450</v>
      </c>
      <c r="BA528" s="8" t="s">
        <v>4450</v>
      </c>
      <c r="BB528" s="8" t="s">
        <v>4450</v>
      </c>
      <c r="BC528" s="8" t="s">
        <v>4450</v>
      </c>
      <c r="BD528" s="8" t="s">
        <v>4450</v>
      </c>
      <c r="BE528" s="8">
        <v>2.0000000000000005E-3</v>
      </c>
      <c r="BF528" s="8" t="s">
        <v>4450</v>
      </c>
      <c r="BG528" s="8">
        <v>2.0000000000000005E-3</v>
      </c>
      <c r="BJ528" s="8">
        <v>0.25</v>
      </c>
      <c r="BK528" s="8">
        <v>0.4</v>
      </c>
      <c r="BL528" s="8">
        <v>0.2</v>
      </c>
      <c r="BM528" s="8">
        <v>2.0000000000000005E-3</v>
      </c>
      <c r="BN528" s="23">
        <f t="shared" si="538"/>
        <v>0.25</v>
      </c>
      <c r="BO528" s="23">
        <f t="shared" ref="BO528:BQ528" si="546">BK528*BN528</f>
        <v>0.1</v>
      </c>
      <c r="BP528" s="23">
        <f t="shared" si="546"/>
        <v>2.0000000000000004E-2</v>
      </c>
      <c r="BQ528" s="23">
        <f t="shared" si="546"/>
        <v>4.0000000000000017E-5</v>
      </c>
    </row>
    <row r="529" spans="1:69" ht="110" x14ac:dyDescent="0.35">
      <c r="A529" s="102" t="s">
        <v>25</v>
      </c>
      <c r="B529" s="86">
        <v>67</v>
      </c>
      <c r="C529" s="86" t="s">
        <v>4990</v>
      </c>
      <c r="D529" s="2" t="s">
        <v>2594</v>
      </c>
      <c r="E529" s="2" t="s">
        <v>2613</v>
      </c>
      <c r="F529" s="247"/>
      <c r="G529" s="73" t="s">
        <v>2660</v>
      </c>
      <c r="H529" s="73" t="s">
        <v>2856</v>
      </c>
      <c r="I529" s="71" t="s">
        <v>3322</v>
      </c>
      <c r="J529" s="71">
        <v>0.63</v>
      </c>
      <c r="K529" s="71">
        <v>21</v>
      </c>
      <c r="L529" s="101">
        <v>0</v>
      </c>
      <c r="M529" s="101">
        <v>0</v>
      </c>
      <c r="N529" s="120" t="str">
        <f t="shared" si="536"/>
        <v/>
      </c>
      <c r="O529" s="120">
        <f t="shared" si="537"/>
        <v>0</v>
      </c>
      <c r="P529" s="71" t="s">
        <v>3336</v>
      </c>
      <c r="Q529" s="71" t="s">
        <v>2857</v>
      </c>
      <c r="R529" s="114"/>
      <c r="S529" s="71"/>
      <c r="T529" s="71"/>
      <c r="U529" s="71"/>
      <c r="V529" s="71"/>
      <c r="W529" s="101">
        <v>0</v>
      </c>
      <c r="X529" s="101">
        <v>1</v>
      </c>
      <c r="Y529" s="101">
        <v>8</v>
      </c>
      <c r="Z529" s="101">
        <v>12</v>
      </c>
      <c r="AA529" s="101">
        <v>0</v>
      </c>
      <c r="AB529" s="101">
        <v>1</v>
      </c>
      <c r="AC529" s="101">
        <v>9</v>
      </c>
      <c r="AD529" s="101">
        <v>21</v>
      </c>
      <c r="AE529" s="101">
        <v>0</v>
      </c>
      <c r="AF529" s="101"/>
      <c r="AG529" s="101"/>
      <c r="AH529" s="101"/>
      <c r="AI529" s="109">
        <v>0</v>
      </c>
      <c r="AJ529" s="109" t="s">
        <v>4450</v>
      </c>
      <c r="AK529" s="109" t="s">
        <v>4450</v>
      </c>
      <c r="AL529" s="109" t="s">
        <v>4450</v>
      </c>
      <c r="AM529" s="9" t="s">
        <v>3940</v>
      </c>
      <c r="AN529" s="9"/>
      <c r="AO529" s="9"/>
      <c r="AP529" s="9"/>
      <c r="AQ529" s="2" t="s">
        <v>4450</v>
      </c>
      <c r="AR529" s="110" t="s">
        <v>4450</v>
      </c>
      <c r="AS529" s="110" t="s">
        <v>4450</v>
      </c>
      <c r="AT529" s="110" t="s">
        <v>4450</v>
      </c>
      <c r="AU529" s="110" t="s">
        <v>4450</v>
      </c>
      <c r="AV529" s="110">
        <v>0</v>
      </c>
      <c r="AW529" s="110" t="s">
        <v>4450</v>
      </c>
      <c r="AX529" s="110" t="s">
        <v>4450</v>
      </c>
      <c r="AY529" s="110" t="s">
        <v>4450</v>
      </c>
      <c r="AZ529" s="8" t="s">
        <v>4450</v>
      </c>
      <c r="BA529" s="8" t="s">
        <v>4450</v>
      </c>
      <c r="BB529" s="8" t="s">
        <v>4450</v>
      </c>
      <c r="BC529" s="8" t="s">
        <v>4450</v>
      </c>
      <c r="BD529" s="8" t="s">
        <v>4450</v>
      </c>
      <c r="BE529" s="8">
        <v>1.26E-2</v>
      </c>
      <c r="BF529" s="8">
        <v>1.26E-2</v>
      </c>
      <c r="BG529" s="8">
        <v>1.26E-2</v>
      </c>
      <c r="BJ529" s="8">
        <v>0.25</v>
      </c>
      <c r="BK529" s="8">
        <v>0.4</v>
      </c>
      <c r="BL529" s="8">
        <v>0.2</v>
      </c>
      <c r="BM529" s="8">
        <v>1.26E-2</v>
      </c>
      <c r="BN529" s="23">
        <f t="shared" si="538"/>
        <v>0.25</v>
      </c>
      <c r="BO529" s="23">
        <f t="shared" ref="BO529:BQ529" si="547">BK529*BN529</f>
        <v>0.1</v>
      </c>
      <c r="BP529" s="23">
        <f t="shared" si="547"/>
        <v>2.0000000000000004E-2</v>
      </c>
      <c r="BQ529" s="23">
        <f t="shared" si="547"/>
        <v>2.5200000000000005E-4</v>
      </c>
    </row>
    <row r="530" spans="1:69" ht="60" x14ac:dyDescent="0.35">
      <c r="A530" s="102" t="s">
        <v>25</v>
      </c>
      <c r="B530" s="86">
        <v>68</v>
      </c>
      <c r="C530" s="86" t="s">
        <v>4991</v>
      </c>
      <c r="D530" s="2" t="s">
        <v>2594</v>
      </c>
      <c r="E530" s="2" t="s">
        <v>2613</v>
      </c>
      <c r="F530" s="247"/>
      <c r="G530" s="73" t="s">
        <v>2660</v>
      </c>
      <c r="H530" s="73" t="s">
        <v>2858</v>
      </c>
      <c r="I530" s="71" t="s">
        <v>2859</v>
      </c>
      <c r="J530" s="71">
        <v>0.03</v>
      </c>
      <c r="K530" s="71">
        <v>1</v>
      </c>
      <c r="L530" s="101">
        <v>0</v>
      </c>
      <c r="M530" s="101">
        <v>0</v>
      </c>
      <c r="N530" s="120" t="str">
        <f t="shared" si="536"/>
        <v/>
      </c>
      <c r="O530" s="120">
        <f t="shared" si="537"/>
        <v>0</v>
      </c>
      <c r="P530" s="71" t="s">
        <v>2860</v>
      </c>
      <c r="Q530" s="71" t="s">
        <v>2861</v>
      </c>
      <c r="R530" s="114"/>
      <c r="S530" s="71"/>
      <c r="T530" s="71"/>
      <c r="U530" s="71"/>
      <c r="V530" s="71"/>
      <c r="W530" s="101">
        <v>0</v>
      </c>
      <c r="X530" s="101">
        <v>0</v>
      </c>
      <c r="Y530" s="101">
        <v>0</v>
      </c>
      <c r="Z530" s="101">
        <v>1</v>
      </c>
      <c r="AA530" s="101">
        <v>0</v>
      </c>
      <c r="AB530" s="101">
        <v>0</v>
      </c>
      <c r="AC530" s="101">
        <v>0</v>
      </c>
      <c r="AD530" s="101">
        <v>1</v>
      </c>
      <c r="AE530" s="101">
        <v>0</v>
      </c>
      <c r="AF530" s="101"/>
      <c r="AG530" s="101"/>
      <c r="AH530" s="101"/>
      <c r="AI530" s="109">
        <v>0</v>
      </c>
      <c r="AJ530" s="109" t="s">
        <v>4450</v>
      </c>
      <c r="AK530" s="109" t="s">
        <v>4450</v>
      </c>
      <c r="AL530" s="109" t="s">
        <v>4450</v>
      </c>
      <c r="AM530" s="9" t="s">
        <v>3940</v>
      </c>
      <c r="AN530" s="9"/>
      <c r="AO530" s="9"/>
      <c r="AP530" s="9"/>
      <c r="AQ530" s="2" t="s">
        <v>4450</v>
      </c>
      <c r="AR530" s="110" t="s">
        <v>4450</v>
      </c>
      <c r="AS530" s="110" t="s">
        <v>4450</v>
      </c>
      <c r="AT530" s="110" t="s">
        <v>4450</v>
      </c>
      <c r="AU530" s="110" t="s">
        <v>4450</v>
      </c>
      <c r="AV530" s="110">
        <v>0</v>
      </c>
      <c r="AW530" s="110" t="s">
        <v>4450</v>
      </c>
      <c r="AX530" s="110" t="s">
        <v>4450</v>
      </c>
      <c r="AY530" s="110" t="s">
        <v>4450</v>
      </c>
      <c r="AZ530" s="8" t="s">
        <v>4450</v>
      </c>
      <c r="BA530" s="8" t="s">
        <v>4450</v>
      </c>
      <c r="BB530" s="8" t="s">
        <v>4450</v>
      </c>
      <c r="BC530" s="8" t="s">
        <v>4450</v>
      </c>
      <c r="BD530" s="8" t="s">
        <v>4450</v>
      </c>
      <c r="BE530" s="8" t="s">
        <v>4450</v>
      </c>
      <c r="BF530" s="8" t="s">
        <v>4450</v>
      </c>
      <c r="BG530" s="8">
        <v>6.0000000000000006E-4</v>
      </c>
      <c r="BJ530" s="8">
        <v>0.25</v>
      </c>
      <c r="BK530" s="8">
        <v>0.4</v>
      </c>
      <c r="BL530" s="8">
        <v>0.2</v>
      </c>
      <c r="BM530" s="8">
        <v>6.0000000000000006E-4</v>
      </c>
      <c r="BN530" s="23">
        <f t="shared" si="538"/>
        <v>0.25</v>
      </c>
      <c r="BO530" s="23">
        <f t="shared" ref="BO530:BQ530" si="548">BK530*BN530</f>
        <v>0.1</v>
      </c>
      <c r="BP530" s="23">
        <f t="shared" si="548"/>
        <v>2.0000000000000004E-2</v>
      </c>
      <c r="BQ530" s="23">
        <f t="shared" si="548"/>
        <v>1.2000000000000004E-5</v>
      </c>
    </row>
    <row r="531" spans="1:69" ht="90" x14ac:dyDescent="0.35">
      <c r="A531" s="102" t="s">
        <v>25</v>
      </c>
      <c r="B531" s="86">
        <v>69</v>
      </c>
      <c r="C531" s="86" t="s">
        <v>4992</v>
      </c>
      <c r="D531" s="2" t="s">
        <v>2594</v>
      </c>
      <c r="E531" s="2" t="s">
        <v>2613</v>
      </c>
      <c r="F531" s="247"/>
      <c r="G531" s="73" t="s">
        <v>2660</v>
      </c>
      <c r="H531" s="73" t="s">
        <v>2862</v>
      </c>
      <c r="I531" s="71" t="s">
        <v>2863</v>
      </c>
      <c r="J531" s="71">
        <v>0.24</v>
      </c>
      <c r="K531" s="71">
        <v>8</v>
      </c>
      <c r="L531" s="101">
        <v>0</v>
      </c>
      <c r="M531" s="101">
        <v>1</v>
      </c>
      <c r="N531" s="120" t="str">
        <f t="shared" si="536"/>
        <v/>
      </c>
      <c r="O531" s="120">
        <f t="shared" si="537"/>
        <v>0.125</v>
      </c>
      <c r="P531" s="71" t="s">
        <v>2864</v>
      </c>
      <c r="Q531" s="71" t="s">
        <v>2865</v>
      </c>
      <c r="R531" s="114"/>
      <c r="S531" s="71"/>
      <c r="T531" s="71"/>
      <c r="U531" s="71"/>
      <c r="V531" s="71"/>
      <c r="W531" s="101">
        <v>0</v>
      </c>
      <c r="X531" s="101">
        <v>5</v>
      </c>
      <c r="Y531" s="101">
        <v>0</v>
      </c>
      <c r="Z531" s="101">
        <v>3</v>
      </c>
      <c r="AA531" s="101">
        <v>0</v>
      </c>
      <c r="AB531" s="101">
        <v>5</v>
      </c>
      <c r="AC531" s="101">
        <v>5</v>
      </c>
      <c r="AD531" s="101">
        <v>8</v>
      </c>
      <c r="AE531" s="101">
        <v>1</v>
      </c>
      <c r="AF531" s="101"/>
      <c r="AG531" s="101"/>
      <c r="AH531" s="101"/>
      <c r="AI531" s="109">
        <v>1</v>
      </c>
      <c r="AJ531" s="109" t="s">
        <v>4450</v>
      </c>
      <c r="AK531" s="109" t="s">
        <v>4450</v>
      </c>
      <c r="AL531" s="109" t="s">
        <v>4450</v>
      </c>
      <c r="AM531" s="9" t="s">
        <v>3982</v>
      </c>
      <c r="AN531" s="9"/>
      <c r="AO531" s="9"/>
      <c r="AP531" s="9"/>
      <c r="AQ531" s="2" t="s">
        <v>4450</v>
      </c>
      <c r="AR531" s="110" t="s">
        <v>4450</v>
      </c>
      <c r="AS531" s="110" t="s">
        <v>4450</v>
      </c>
      <c r="AT531" s="110" t="s">
        <v>4450</v>
      </c>
      <c r="AU531" s="110" t="s">
        <v>4450</v>
      </c>
      <c r="AV531" s="110">
        <v>0.125</v>
      </c>
      <c r="AW531" s="110" t="s">
        <v>4450</v>
      </c>
      <c r="AX531" s="110" t="s">
        <v>4450</v>
      </c>
      <c r="AY531" s="110" t="s">
        <v>4450</v>
      </c>
      <c r="AZ531" s="8" t="s">
        <v>4450</v>
      </c>
      <c r="BA531" s="8" t="s">
        <v>4450</v>
      </c>
      <c r="BB531" s="8" t="s">
        <v>4450</v>
      </c>
      <c r="BC531" s="8" t="s">
        <v>4450</v>
      </c>
      <c r="BD531" s="8" t="s">
        <v>4450</v>
      </c>
      <c r="BE531" s="8">
        <v>4.8000000000000004E-3</v>
      </c>
      <c r="BF531" s="8" t="s">
        <v>4450</v>
      </c>
      <c r="BG531" s="8">
        <v>4.8000000000000004E-3</v>
      </c>
      <c r="BJ531" s="8">
        <v>0.25</v>
      </c>
      <c r="BK531" s="8">
        <v>0.4</v>
      </c>
      <c r="BL531" s="8">
        <v>0.2</v>
      </c>
      <c r="BM531" s="8">
        <v>4.8000000000000004E-3</v>
      </c>
      <c r="BN531" s="23">
        <f t="shared" si="538"/>
        <v>0.25</v>
      </c>
      <c r="BO531" s="23">
        <f t="shared" ref="BO531:BQ531" si="549">BK531*BN531</f>
        <v>0.1</v>
      </c>
      <c r="BP531" s="23">
        <f t="shared" si="549"/>
        <v>2.0000000000000004E-2</v>
      </c>
      <c r="BQ531" s="23">
        <f t="shared" si="549"/>
        <v>9.600000000000003E-5</v>
      </c>
    </row>
    <row r="532" spans="1:69" ht="80" x14ac:dyDescent="0.35">
      <c r="A532" s="102" t="s">
        <v>25</v>
      </c>
      <c r="B532" s="86">
        <v>70</v>
      </c>
      <c r="C532" s="86" t="s">
        <v>4993</v>
      </c>
      <c r="D532" s="2" t="s">
        <v>2594</v>
      </c>
      <c r="E532" s="2" t="s">
        <v>2613</v>
      </c>
      <c r="F532" s="247"/>
      <c r="G532" s="73" t="s">
        <v>2662</v>
      </c>
      <c r="H532" s="73" t="s">
        <v>2866</v>
      </c>
      <c r="I532" s="71" t="s">
        <v>2867</v>
      </c>
      <c r="J532" s="71">
        <v>0.75</v>
      </c>
      <c r="K532" s="71">
        <v>14</v>
      </c>
      <c r="L532" s="101">
        <v>0</v>
      </c>
      <c r="M532" s="101">
        <v>2</v>
      </c>
      <c r="N532" s="120" t="str">
        <f t="shared" si="536"/>
        <v/>
      </c>
      <c r="O532" s="120">
        <f t="shared" si="537"/>
        <v>0.14285714285714285</v>
      </c>
      <c r="P532" s="71" t="s">
        <v>3323</v>
      </c>
      <c r="Q532" s="71" t="s">
        <v>2868</v>
      </c>
      <c r="R532" s="114"/>
      <c r="S532" s="71"/>
      <c r="T532" s="71"/>
      <c r="U532" s="71"/>
      <c r="V532" s="71"/>
      <c r="W532" s="101">
        <v>0</v>
      </c>
      <c r="X532" s="101">
        <v>2</v>
      </c>
      <c r="Y532" s="101">
        <v>0</v>
      </c>
      <c r="Z532" s="101">
        <v>12</v>
      </c>
      <c r="AA532" s="101">
        <v>0</v>
      </c>
      <c r="AB532" s="101">
        <v>2</v>
      </c>
      <c r="AC532" s="101">
        <v>2</v>
      </c>
      <c r="AD532" s="101">
        <v>14</v>
      </c>
      <c r="AE532" s="101">
        <v>2</v>
      </c>
      <c r="AF532" s="101"/>
      <c r="AG532" s="101"/>
      <c r="AH532" s="101"/>
      <c r="AI532" s="109">
        <v>2</v>
      </c>
      <c r="AJ532" s="109" t="s">
        <v>4450</v>
      </c>
      <c r="AK532" s="109" t="s">
        <v>4450</v>
      </c>
      <c r="AL532" s="109" t="s">
        <v>4450</v>
      </c>
      <c r="AM532" s="9" t="s">
        <v>3961</v>
      </c>
      <c r="AN532" s="9"/>
      <c r="AO532" s="9"/>
      <c r="AP532" s="9"/>
      <c r="AQ532" s="2" t="s">
        <v>4450</v>
      </c>
      <c r="AR532" s="110" t="s">
        <v>4450</v>
      </c>
      <c r="AS532" s="110" t="s">
        <v>4450</v>
      </c>
      <c r="AT532" s="110" t="s">
        <v>4450</v>
      </c>
      <c r="AU532" s="110" t="s">
        <v>4450</v>
      </c>
      <c r="AV532" s="110">
        <v>0.14285714285714285</v>
      </c>
      <c r="AW532" s="110" t="s">
        <v>4450</v>
      </c>
      <c r="AX532" s="110" t="s">
        <v>4450</v>
      </c>
      <c r="AY532" s="110" t="s">
        <v>4450</v>
      </c>
      <c r="AZ532" s="8" t="s">
        <v>4450</v>
      </c>
      <c r="BA532" s="8" t="s">
        <v>4450</v>
      </c>
      <c r="BB532" s="8" t="s">
        <v>4450</v>
      </c>
      <c r="BC532" s="8" t="s">
        <v>4450</v>
      </c>
      <c r="BD532" s="8" t="s">
        <v>4450</v>
      </c>
      <c r="BE532" s="8">
        <v>6.0000000000000001E-3</v>
      </c>
      <c r="BF532" s="8" t="s">
        <v>4450</v>
      </c>
      <c r="BG532" s="8">
        <v>6.0000000000000001E-3</v>
      </c>
      <c r="BJ532" s="8">
        <v>0.25</v>
      </c>
      <c r="BK532" s="8">
        <v>0.4</v>
      </c>
      <c r="BL532" s="8">
        <v>0.08</v>
      </c>
      <c r="BM532" s="8">
        <v>6.0000000000000001E-3</v>
      </c>
      <c r="BN532" s="23">
        <f t="shared" si="538"/>
        <v>0.25</v>
      </c>
      <c r="BO532" s="23">
        <f t="shared" ref="BO532:BQ532" si="550">BK532*BN532</f>
        <v>0.1</v>
      </c>
      <c r="BP532" s="23">
        <f t="shared" si="550"/>
        <v>8.0000000000000002E-3</v>
      </c>
      <c r="BQ532" s="23">
        <f t="shared" si="550"/>
        <v>4.8000000000000001E-5</v>
      </c>
    </row>
    <row r="533" spans="1:69" ht="30" x14ac:dyDescent="0.35">
      <c r="A533" s="102" t="s">
        <v>25</v>
      </c>
      <c r="B533" s="86">
        <v>71</v>
      </c>
      <c r="C533" s="86" t="s">
        <v>4994</v>
      </c>
      <c r="D533" s="2" t="s">
        <v>2594</v>
      </c>
      <c r="E533" s="2" t="s">
        <v>2613</v>
      </c>
      <c r="F533" s="247"/>
      <c r="G533" s="73" t="s">
        <v>2662</v>
      </c>
      <c r="H533" s="73" t="s">
        <v>2869</v>
      </c>
      <c r="I533" s="71" t="s">
        <v>2870</v>
      </c>
      <c r="J533" s="71">
        <v>0.1</v>
      </c>
      <c r="K533" s="71">
        <v>2</v>
      </c>
      <c r="L533" s="101">
        <v>0</v>
      </c>
      <c r="M533" s="101">
        <v>3</v>
      </c>
      <c r="N533" s="120" t="str">
        <f t="shared" si="536"/>
        <v/>
      </c>
      <c r="O533" s="120">
        <f t="shared" si="537"/>
        <v>1.5</v>
      </c>
      <c r="P533" s="71" t="s">
        <v>2871</v>
      </c>
      <c r="Q533" s="71" t="s">
        <v>2872</v>
      </c>
      <c r="R533" s="114"/>
      <c r="S533" s="71"/>
      <c r="T533" s="71"/>
      <c r="U533" s="71"/>
      <c r="V533" s="71"/>
      <c r="W533" s="101">
        <v>0</v>
      </c>
      <c r="X533" s="101">
        <v>0</v>
      </c>
      <c r="Y533" s="101">
        <v>0</v>
      </c>
      <c r="Z533" s="101">
        <v>2</v>
      </c>
      <c r="AA533" s="101">
        <v>0</v>
      </c>
      <c r="AB533" s="101">
        <v>0</v>
      </c>
      <c r="AC533" s="101">
        <v>0</v>
      </c>
      <c r="AD533" s="101">
        <v>2</v>
      </c>
      <c r="AE533" s="101">
        <v>3</v>
      </c>
      <c r="AF533" s="101"/>
      <c r="AG533" s="101"/>
      <c r="AH533" s="101"/>
      <c r="AI533" s="109">
        <v>3</v>
      </c>
      <c r="AJ533" s="109" t="s">
        <v>4450</v>
      </c>
      <c r="AK533" s="109" t="s">
        <v>4450</v>
      </c>
      <c r="AL533" s="109" t="s">
        <v>4450</v>
      </c>
      <c r="AM533" s="9" t="s">
        <v>3983</v>
      </c>
      <c r="AN533" s="9"/>
      <c r="AO533" s="9"/>
      <c r="AP533" s="9"/>
      <c r="AQ533" s="2" t="s">
        <v>4450</v>
      </c>
      <c r="AR533" s="110" t="s">
        <v>4450</v>
      </c>
      <c r="AS533" s="110" t="s">
        <v>4450</v>
      </c>
      <c r="AT533" s="110" t="s">
        <v>4450</v>
      </c>
      <c r="AU533" s="110" t="s">
        <v>4450</v>
      </c>
      <c r="AV533" s="110">
        <v>1</v>
      </c>
      <c r="AW533" s="110" t="s">
        <v>4450</v>
      </c>
      <c r="AX533" s="110" t="s">
        <v>4450</v>
      </c>
      <c r="AY533" s="110" t="s">
        <v>4450</v>
      </c>
      <c r="AZ533" s="8" t="s">
        <v>4450</v>
      </c>
      <c r="BA533" s="8" t="s">
        <v>4450</v>
      </c>
      <c r="BB533" s="8" t="s">
        <v>4450</v>
      </c>
      <c r="BC533" s="8" t="s">
        <v>4450</v>
      </c>
      <c r="BD533" s="8" t="s">
        <v>4450</v>
      </c>
      <c r="BE533" s="8" t="s">
        <v>4450</v>
      </c>
      <c r="BF533" s="8" t="s">
        <v>4450</v>
      </c>
      <c r="BG533" s="8">
        <v>8.0000000000000004E-4</v>
      </c>
      <c r="BJ533" s="8">
        <v>0.25</v>
      </c>
      <c r="BK533" s="8">
        <v>0.4</v>
      </c>
      <c r="BL533" s="8">
        <v>0.08</v>
      </c>
      <c r="BM533" s="8">
        <v>8.0000000000000004E-4</v>
      </c>
      <c r="BN533" s="23">
        <f t="shared" si="538"/>
        <v>0.25</v>
      </c>
      <c r="BO533" s="23">
        <f t="shared" ref="BO533:BQ533" si="551">BK533*BN533</f>
        <v>0.1</v>
      </c>
      <c r="BP533" s="23">
        <f t="shared" si="551"/>
        <v>8.0000000000000002E-3</v>
      </c>
      <c r="BQ533" s="23">
        <f t="shared" si="551"/>
        <v>6.4000000000000006E-6</v>
      </c>
    </row>
    <row r="534" spans="1:69" ht="30" x14ac:dyDescent="0.35">
      <c r="A534" s="102" t="s">
        <v>25</v>
      </c>
      <c r="B534" s="86">
        <v>72</v>
      </c>
      <c r="C534" s="86" t="s">
        <v>4995</v>
      </c>
      <c r="D534" s="2" t="s">
        <v>2594</v>
      </c>
      <c r="E534" s="2" t="s">
        <v>2613</v>
      </c>
      <c r="F534" s="247"/>
      <c r="G534" s="73" t="s">
        <v>2662</v>
      </c>
      <c r="H534" s="73" t="s">
        <v>2873</v>
      </c>
      <c r="I534" s="71" t="s">
        <v>2874</v>
      </c>
      <c r="J534" s="71">
        <v>0.15</v>
      </c>
      <c r="K534" s="71">
        <v>1</v>
      </c>
      <c r="L534" s="101">
        <v>0</v>
      </c>
      <c r="M534" s="101">
        <v>0</v>
      </c>
      <c r="N534" s="120" t="str">
        <f t="shared" si="536"/>
        <v/>
      </c>
      <c r="O534" s="120">
        <f t="shared" si="537"/>
        <v>0</v>
      </c>
      <c r="P534" s="71" t="s">
        <v>2875</v>
      </c>
      <c r="Q534" s="71" t="s">
        <v>2876</v>
      </c>
      <c r="R534" s="114"/>
      <c r="S534" s="71"/>
      <c r="T534" s="71"/>
      <c r="U534" s="71"/>
      <c r="V534" s="71"/>
      <c r="W534" s="101">
        <v>0</v>
      </c>
      <c r="X534" s="101">
        <v>0</v>
      </c>
      <c r="Y534" s="101">
        <v>0</v>
      </c>
      <c r="Z534" s="101">
        <v>1</v>
      </c>
      <c r="AA534" s="101">
        <v>0</v>
      </c>
      <c r="AB534" s="101">
        <v>0</v>
      </c>
      <c r="AC534" s="101">
        <v>0</v>
      </c>
      <c r="AD534" s="101">
        <v>1</v>
      </c>
      <c r="AE534" s="101">
        <v>0</v>
      </c>
      <c r="AF534" s="101"/>
      <c r="AG534" s="101"/>
      <c r="AH534" s="101"/>
      <c r="AI534" s="109">
        <v>0</v>
      </c>
      <c r="AJ534" s="109" t="s">
        <v>4450</v>
      </c>
      <c r="AK534" s="109" t="s">
        <v>4450</v>
      </c>
      <c r="AL534" s="109" t="s">
        <v>4450</v>
      </c>
      <c r="AM534" s="9" t="s">
        <v>3940</v>
      </c>
      <c r="AN534" s="9"/>
      <c r="AO534" s="9"/>
      <c r="AP534" s="9"/>
      <c r="AQ534" s="2" t="s">
        <v>4450</v>
      </c>
      <c r="AR534" s="110" t="s">
        <v>4450</v>
      </c>
      <c r="AS534" s="110" t="s">
        <v>4450</v>
      </c>
      <c r="AT534" s="110" t="s">
        <v>4450</v>
      </c>
      <c r="AU534" s="110" t="s">
        <v>4450</v>
      </c>
      <c r="AV534" s="110">
        <v>0</v>
      </c>
      <c r="AW534" s="110" t="s">
        <v>4450</v>
      </c>
      <c r="AX534" s="110" t="s">
        <v>4450</v>
      </c>
      <c r="AY534" s="110" t="s">
        <v>4450</v>
      </c>
      <c r="AZ534" s="8" t="s">
        <v>4450</v>
      </c>
      <c r="BA534" s="8" t="s">
        <v>4450</v>
      </c>
      <c r="BB534" s="8" t="s">
        <v>4450</v>
      </c>
      <c r="BC534" s="8" t="s">
        <v>4450</v>
      </c>
      <c r="BD534" s="8" t="s">
        <v>4450</v>
      </c>
      <c r="BE534" s="8" t="s">
        <v>4450</v>
      </c>
      <c r="BF534" s="8" t="s">
        <v>4450</v>
      </c>
      <c r="BG534" s="8">
        <v>1.2000000000000001E-3</v>
      </c>
      <c r="BJ534" s="8">
        <v>0.25</v>
      </c>
      <c r="BK534" s="8">
        <v>0.4</v>
      </c>
      <c r="BL534" s="8">
        <v>0.08</v>
      </c>
      <c r="BM534" s="8">
        <v>1.2000000000000001E-3</v>
      </c>
      <c r="BN534" s="23">
        <f t="shared" si="538"/>
        <v>0.25</v>
      </c>
      <c r="BO534" s="23">
        <f t="shared" ref="BO534:BQ534" si="552">BK534*BN534</f>
        <v>0.1</v>
      </c>
      <c r="BP534" s="23">
        <f t="shared" si="552"/>
        <v>8.0000000000000002E-3</v>
      </c>
      <c r="BQ534" s="23">
        <f t="shared" si="552"/>
        <v>9.6000000000000013E-6</v>
      </c>
    </row>
    <row r="535" spans="1:69" ht="60" x14ac:dyDescent="0.35">
      <c r="A535" s="102" t="s">
        <v>25</v>
      </c>
      <c r="B535" s="86">
        <v>73</v>
      </c>
      <c r="C535" s="86" t="s">
        <v>4996</v>
      </c>
      <c r="D535" s="2" t="s">
        <v>2594</v>
      </c>
      <c r="E535" s="2" t="s">
        <v>2613</v>
      </c>
      <c r="F535" s="247"/>
      <c r="G535" s="73" t="s">
        <v>2664</v>
      </c>
      <c r="H535" s="73" t="s">
        <v>2877</v>
      </c>
      <c r="I535" s="71" t="s">
        <v>3343</v>
      </c>
      <c r="J535" s="71">
        <v>1</v>
      </c>
      <c r="K535" s="71">
        <v>4</v>
      </c>
      <c r="L535" s="101">
        <v>1</v>
      </c>
      <c r="M535" s="101">
        <v>1</v>
      </c>
      <c r="N535" s="120">
        <f t="shared" si="536"/>
        <v>1</v>
      </c>
      <c r="O535" s="120">
        <f t="shared" si="537"/>
        <v>0.25</v>
      </c>
      <c r="P535" s="71" t="s">
        <v>3344</v>
      </c>
      <c r="Q535" s="71" t="s">
        <v>2878</v>
      </c>
      <c r="R535" s="114"/>
      <c r="S535" s="71"/>
      <c r="T535" s="71"/>
      <c r="U535" s="71"/>
      <c r="V535" s="71"/>
      <c r="W535" s="101">
        <v>1</v>
      </c>
      <c r="X535" s="101">
        <v>1</v>
      </c>
      <c r="Y535" s="101">
        <v>1</v>
      </c>
      <c r="Z535" s="101">
        <v>1</v>
      </c>
      <c r="AA535" s="101">
        <v>1</v>
      </c>
      <c r="AB535" s="101">
        <v>2</v>
      </c>
      <c r="AC535" s="101">
        <v>3</v>
      </c>
      <c r="AD535" s="101">
        <v>4</v>
      </c>
      <c r="AE535" s="101">
        <v>1</v>
      </c>
      <c r="AF535" s="101"/>
      <c r="AG535" s="101"/>
      <c r="AH535" s="101"/>
      <c r="AI535" s="109">
        <v>1</v>
      </c>
      <c r="AJ535" s="109" t="s">
        <v>4450</v>
      </c>
      <c r="AK535" s="109" t="s">
        <v>4450</v>
      </c>
      <c r="AL535" s="109" t="s">
        <v>4450</v>
      </c>
      <c r="AM535" s="9" t="s">
        <v>3984</v>
      </c>
      <c r="AN535" s="9"/>
      <c r="AO535" s="9"/>
      <c r="AP535" s="9"/>
      <c r="AQ535" s="2">
        <v>7.000000000000001E-3</v>
      </c>
      <c r="AR535" s="110">
        <v>1</v>
      </c>
      <c r="AS535" s="110" t="s">
        <v>4450</v>
      </c>
      <c r="AT535" s="110" t="s">
        <v>4450</v>
      </c>
      <c r="AU535" s="110" t="s">
        <v>4450</v>
      </c>
      <c r="AV535" s="110">
        <v>0.25</v>
      </c>
      <c r="AW535" s="110" t="s">
        <v>4450</v>
      </c>
      <c r="AX535" s="110" t="s">
        <v>4450</v>
      </c>
      <c r="AY535" s="110" t="s">
        <v>4450</v>
      </c>
      <c r="AZ535" s="8">
        <v>7.000000000000001E-3</v>
      </c>
      <c r="BA535" s="8" t="s">
        <v>4450</v>
      </c>
      <c r="BB535" s="8" t="s">
        <v>4450</v>
      </c>
      <c r="BC535" s="8" t="s">
        <v>4450</v>
      </c>
      <c r="BD535" s="8">
        <v>7.000000000000001E-3</v>
      </c>
      <c r="BE535" s="8">
        <v>7.000000000000001E-3</v>
      </c>
      <c r="BF535" s="8">
        <v>7.000000000000001E-3</v>
      </c>
      <c r="BG535" s="8">
        <v>7.000000000000001E-3</v>
      </c>
      <c r="BJ535" s="8">
        <v>0.25</v>
      </c>
      <c r="BK535" s="8">
        <v>0.4</v>
      </c>
      <c r="BL535" s="8">
        <v>7.0000000000000007E-2</v>
      </c>
      <c r="BM535" s="8">
        <v>7.000000000000001E-3</v>
      </c>
      <c r="BN535" s="23">
        <f t="shared" si="538"/>
        <v>0.25</v>
      </c>
      <c r="BO535" s="23">
        <f t="shared" ref="BO535:BQ535" si="553">BK535*BN535</f>
        <v>0.1</v>
      </c>
      <c r="BP535" s="23">
        <f t="shared" si="553"/>
        <v>7.000000000000001E-3</v>
      </c>
      <c r="BQ535" s="23">
        <f t="shared" si="553"/>
        <v>4.9000000000000012E-5</v>
      </c>
    </row>
    <row r="536" spans="1:69" ht="70" x14ac:dyDescent="0.35">
      <c r="A536" s="102" t="s">
        <v>25</v>
      </c>
      <c r="B536" s="86">
        <v>74</v>
      </c>
      <c r="C536" s="86" t="s">
        <v>4997</v>
      </c>
      <c r="D536" s="2" t="s">
        <v>2594</v>
      </c>
      <c r="E536" s="2" t="s">
        <v>2613</v>
      </c>
      <c r="F536" s="247"/>
      <c r="G536" s="73" t="s">
        <v>2666</v>
      </c>
      <c r="H536" s="73" t="s">
        <v>2879</v>
      </c>
      <c r="I536" s="71" t="s">
        <v>2880</v>
      </c>
      <c r="J536" s="71">
        <v>0.54</v>
      </c>
      <c r="K536" s="71">
        <v>15</v>
      </c>
      <c r="L536" s="101">
        <v>1</v>
      </c>
      <c r="M536" s="101">
        <v>1</v>
      </c>
      <c r="N536" s="120">
        <f t="shared" si="536"/>
        <v>1</v>
      </c>
      <c r="O536" s="120">
        <f t="shared" si="537"/>
        <v>6.6666666666666666E-2</v>
      </c>
      <c r="P536" s="71" t="s">
        <v>2881</v>
      </c>
      <c r="Q536" s="71" t="s">
        <v>2882</v>
      </c>
      <c r="R536" s="114"/>
      <c r="S536" s="71"/>
      <c r="T536" s="71"/>
      <c r="U536" s="71"/>
      <c r="V536" s="71"/>
      <c r="W536" s="101">
        <v>1</v>
      </c>
      <c r="X536" s="101">
        <v>3</v>
      </c>
      <c r="Y536" s="101">
        <v>5</v>
      </c>
      <c r="Z536" s="101">
        <v>6</v>
      </c>
      <c r="AA536" s="101">
        <v>1</v>
      </c>
      <c r="AB536" s="101">
        <v>4</v>
      </c>
      <c r="AC536" s="101">
        <v>9</v>
      </c>
      <c r="AD536" s="101">
        <v>15</v>
      </c>
      <c r="AE536" s="101">
        <v>1</v>
      </c>
      <c r="AF536" s="101"/>
      <c r="AG536" s="101"/>
      <c r="AH536" s="101"/>
      <c r="AI536" s="109">
        <v>1</v>
      </c>
      <c r="AJ536" s="109" t="s">
        <v>4450</v>
      </c>
      <c r="AK536" s="109" t="s">
        <v>4450</v>
      </c>
      <c r="AL536" s="109" t="s">
        <v>4450</v>
      </c>
      <c r="AM536" s="9" t="s">
        <v>3962</v>
      </c>
      <c r="AN536" s="9"/>
      <c r="AO536" s="9"/>
      <c r="AP536" s="9"/>
      <c r="AQ536" s="2">
        <v>8.1000000000000013E-3</v>
      </c>
      <c r="AR536" s="110">
        <v>1</v>
      </c>
      <c r="AS536" s="110" t="s">
        <v>4450</v>
      </c>
      <c r="AT536" s="110" t="s">
        <v>4450</v>
      </c>
      <c r="AU536" s="110" t="s">
        <v>4450</v>
      </c>
      <c r="AV536" s="110">
        <v>6.6666666666666666E-2</v>
      </c>
      <c r="AW536" s="110" t="s">
        <v>4450</v>
      </c>
      <c r="AX536" s="110" t="s">
        <v>4450</v>
      </c>
      <c r="AY536" s="110" t="s">
        <v>4450</v>
      </c>
      <c r="AZ536" s="8">
        <v>8.1000000000000013E-3</v>
      </c>
      <c r="BA536" s="8" t="s">
        <v>4450</v>
      </c>
      <c r="BB536" s="8" t="s">
        <v>4450</v>
      </c>
      <c r="BC536" s="8" t="s">
        <v>4450</v>
      </c>
      <c r="BD536" s="8">
        <v>8.1000000000000013E-3</v>
      </c>
      <c r="BE536" s="8">
        <v>8.1000000000000013E-3</v>
      </c>
      <c r="BF536" s="8">
        <v>8.1000000000000013E-3</v>
      </c>
      <c r="BG536" s="8">
        <v>8.1000000000000013E-3</v>
      </c>
      <c r="BJ536" s="8">
        <v>0.25</v>
      </c>
      <c r="BK536" s="8">
        <v>0.4</v>
      </c>
      <c r="BL536" s="8">
        <v>0.15</v>
      </c>
      <c r="BM536" s="8">
        <v>8.1000000000000013E-3</v>
      </c>
      <c r="BN536" s="23">
        <f t="shared" si="538"/>
        <v>0.25</v>
      </c>
      <c r="BO536" s="23">
        <f t="shared" ref="BO536:BQ536" si="554">BK536*BN536</f>
        <v>0.1</v>
      </c>
      <c r="BP536" s="23">
        <f t="shared" si="554"/>
        <v>1.4999999999999999E-2</v>
      </c>
      <c r="BQ536" s="23">
        <f t="shared" si="554"/>
        <v>1.2150000000000001E-4</v>
      </c>
    </row>
    <row r="537" spans="1:69" ht="70" x14ac:dyDescent="0.35">
      <c r="A537" s="102" t="s">
        <v>25</v>
      </c>
      <c r="B537" s="86">
        <v>75</v>
      </c>
      <c r="C537" s="86" t="s">
        <v>4998</v>
      </c>
      <c r="D537" s="2" t="s">
        <v>2594</v>
      </c>
      <c r="E537" s="2" t="s">
        <v>2613</v>
      </c>
      <c r="F537" s="247"/>
      <c r="G537" s="73" t="s">
        <v>2666</v>
      </c>
      <c r="H537" s="73" t="s">
        <v>2883</v>
      </c>
      <c r="I537" s="71" t="s">
        <v>2884</v>
      </c>
      <c r="J537" s="71">
        <v>0.03</v>
      </c>
      <c r="K537" s="71">
        <v>1</v>
      </c>
      <c r="L537" s="101">
        <v>1</v>
      </c>
      <c r="M537" s="101">
        <v>1</v>
      </c>
      <c r="N537" s="120">
        <f t="shared" si="536"/>
        <v>1</v>
      </c>
      <c r="O537" s="120">
        <f t="shared" si="537"/>
        <v>1</v>
      </c>
      <c r="P537" s="71" t="s">
        <v>2885</v>
      </c>
      <c r="Q537" s="71" t="s">
        <v>2861</v>
      </c>
      <c r="R537" s="114"/>
      <c r="S537" s="71"/>
      <c r="T537" s="71"/>
      <c r="U537" s="71"/>
      <c r="V537" s="71"/>
      <c r="W537" s="101">
        <v>1</v>
      </c>
      <c r="X537" s="101">
        <v>0</v>
      </c>
      <c r="Y537" s="101">
        <v>0</v>
      </c>
      <c r="Z537" s="101">
        <v>0</v>
      </c>
      <c r="AA537" s="101">
        <v>1</v>
      </c>
      <c r="AB537" s="101">
        <v>1</v>
      </c>
      <c r="AC537" s="101">
        <v>1</v>
      </c>
      <c r="AD537" s="101">
        <v>1</v>
      </c>
      <c r="AE537" s="101">
        <v>1</v>
      </c>
      <c r="AF537" s="101"/>
      <c r="AG537" s="101"/>
      <c r="AH537" s="101"/>
      <c r="AI537" s="109">
        <v>1</v>
      </c>
      <c r="AJ537" s="109" t="s">
        <v>4450</v>
      </c>
      <c r="AK537" s="109" t="s">
        <v>4450</v>
      </c>
      <c r="AL537" s="109" t="s">
        <v>4450</v>
      </c>
      <c r="AM537" s="9" t="s">
        <v>3985</v>
      </c>
      <c r="AN537" s="9"/>
      <c r="AO537" s="9"/>
      <c r="AP537" s="9"/>
      <c r="AQ537" s="2">
        <v>4.4999999999999999E-4</v>
      </c>
      <c r="AR537" s="110">
        <v>1</v>
      </c>
      <c r="AS537" s="110" t="s">
        <v>4450</v>
      </c>
      <c r="AT537" s="110" t="s">
        <v>4450</v>
      </c>
      <c r="AU537" s="110" t="s">
        <v>4450</v>
      </c>
      <c r="AV537" s="110">
        <v>1</v>
      </c>
      <c r="AW537" s="110" t="s">
        <v>4450</v>
      </c>
      <c r="AX537" s="110" t="s">
        <v>4450</v>
      </c>
      <c r="AY537" s="110" t="s">
        <v>4450</v>
      </c>
      <c r="AZ537" s="8">
        <v>4.4999999999999999E-4</v>
      </c>
      <c r="BA537" s="8" t="s">
        <v>4450</v>
      </c>
      <c r="BB537" s="8" t="s">
        <v>4450</v>
      </c>
      <c r="BC537" s="8" t="s">
        <v>4450</v>
      </c>
      <c r="BD537" s="8">
        <v>4.4999999999999999E-4</v>
      </c>
      <c r="BE537" s="8" t="s">
        <v>4450</v>
      </c>
      <c r="BF537" s="8" t="s">
        <v>4450</v>
      </c>
      <c r="BG537" s="8" t="s">
        <v>4450</v>
      </c>
      <c r="BJ537" s="8">
        <v>0.25</v>
      </c>
      <c r="BK537" s="8">
        <v>0.4</v>
      </c>
      <c r="BL537" s="8">
        <v>0.15</v>
      </c>
      <c r="BM537" s="8">
        <v>4.4999999999999999E-4</v>
      </c>
      <c r="BN537" s="23">
        <f t="shared" si="538"/>
        <v>0.25</v>
      </c>
      <c r="BO537" s="23">
        <f t="shared" ref="BO537:BQ537" si="555">BK537*BN537</f>
        <v>0.1</v>
      </c>
      <c r="BP537" s="23">
        <f t="shared" si="555"/>
        <v>1.4999999999999999E-2</v>
      </c>
      <c r="BQ537" s="23">
        <f t="shared" si="555"/>
        <v>6.7499999999999997E-6</v>
      </c>
    </row>
    <row r="538" spans="1:69" ht="60" x14ac:dyDescent="0.35">
      <c r="A538" s="102" t="s">
        <v>25</v>
      </c>
      <c r="B538" s="86">
        <v>76</v>
      </c>
      <c r="C538" s="86" t="s">
        <v>4999</v>
      </c>
      <c r="D538" s="2" t="s">
        <v>2594</v>
      </c>
      <c r="E538" s="2" t="s">
        <v>2613</v>
      </c>
      <c r="F538" s="247"/>
      <c r="G538" s="73" t="s">
        <v>2666</v>
      </c>
      <c r="H538" s="73" t="s">
        <v>2886</v>
      </c>
      <c r="I538" s="71" t="s">
        <v>2887</v>
      </c>
      <c r="J538" s="71">
        <v>0.18</v>
      </c>
      <c r="K538" s="71">
        <v>63</v>
      </c>
      <c r="L538" s="101">
        <v>26</v>
      </c>
      <c r="M538" s="101">
        <v>30</v>
      </c>
      <c r="N538" s="120">
        <f t="shared" si="536"/>
        <v>1</v>
      </c>
      <c r="O538" s="120">
        <f t="shared" si="537"/>
        <v>0.47619047619047616</v>
      </c>
      <c r="P538" s="71" t="s">
        <v>2888</v>
      </c>
      <c r="Q538" s="71" t="s">
        <v>2889</v>
      </c>
      <c r="R538" s="114"/>
      <c r="S538" s="71"/>
      <c r="T538" s="71"/>
      <c r="U538" s="71"/>
      <c r="V538" s="71"/>
      <c r="W538" s="101">
        <v>26</v>
      </c>
      <c r="X538" s="101">
        <v>5</v>
      </c>
      <c r="Y538" s="101">
        <v>10</v>
      </c>
      <c r="Z538" s="101">
        <v>22</v>
      </c>
      <c r="AA538" s="101">
        <v>26</v>
      </c>
      <c r="AB538" s="101">
        <v>31</v>
      </c>
      <c r="AC538" s="101">
        <v>41</v>
      </c>
      <c r="AD538" s="101">
        <v>63</v>
      </c>
      <c r="AE538" s="101">
        <v>30</v>
      </c>
      <c r="AF538" s="101"/>
      <c r="AG538" s="101"/>
      <c r="AH538" s="101"/>
      <c r="AI538" s="109">
        <v>30</v>
      </c>
      <c r="AJ538" s="109" t="s">
        <v>4450</v>
      </c>
      <c r="AK538" s="109" t="s">
        <v>4450</v>
      </c>
      <c r="AL538" s="109" t="s">
        <v>4450</v>
      </c>
      <c r="AM538" s="9" t="s">
        <v>3986</v>
      </c>
      <c r="AN538" s="9"/>
      <c r="AO538" s="9"/>
      <c r="AP538" s="9"/>
      <c r="AQ538" s="2">
        <v>2.7000000000000001E-3</v>
      </c>
      <c r="AR538" s="110">
        <v>1</v>
      </c>
      <c r="AS538" s="110" t="s">
        <v>4450</v>
      </c>
      <c r="AT538" s="110" t="s">
        <v>4450</v>
      </c>
      <c r="AU538" s="110" t="s">
        <v>4450</v>
      </c>
      <c r="AV538" s="110">
        <v>0.47619047619047616</v>
      </c>
      <c r="AW538" s="110" t="s">
        <v>4450</v>
      </c>
      <c r="AX538" s="110" t="s">
        <v>4450</v>
      </c>
      <c r="AY538" s="110" t="s">
        <v>4450</v>
      </c>
      <c r="AZ538" s="8">
        <v>2.7000000000000001E-3</v>
      </c>
      <c r="BA538" s="8" t="s">
        <v>4450</v>
      </c>
      <c r="BB538" s="8" t="s">
        <v>4450</v>
      </c>
      <c r="BC538" s="8" t="s">
        <v>4450</v>
      </c>
      <c r="BD538" s="8">
        <v>2.7000000000000001E-3</v>
      </c>
      <c r="BE538" s="8">
        <v>2.7000000000000001E-3</v>
      </c>
      <c r="BF538" s="8">
        <v>2.7000000000000001E-3</v>
      </c>
      <c r="BG538" s="8">
        <v>2.7000000000000001E-3</v>
      </c>
      <c r="BJ538" s="8">
        <v>0.25</v>
      </c>
      <c r="BK538" s="8">
        <v>0.4</v>
      </c>
      <c r="BL538" s="8">
        <v>0.15</v>
      </c>
      <c r="BM538" s="8">
        <v>2.7000000000000001E-3</v>
      </c>
      <c r="BN538" s="23">
        <f t="shared" si="538"/>
        <v>0.25</v>
      </c>
      <c r="BO538" s="23">
        <f t="shared" ref="BO538:BQ538" si="556">BK538*BN538</f>
        <v>0.1</v>
      </c>
      <c r="BP538" s="23">
        <f t="shared" si="556"/>
        <v>1.4999999999999999E-2</v>
      </c>
      <c r="BQ538" s="23">
        <f t="shared" si="556"/>
        <v>4.0500000000000002E-5</v>
      </c>
    </row>
    <row r="539" spans="1:69" ht="50" x14ac:dyDescent="0.35">
      <c r="A539" s="102" t="s">
        <v>25</v>
      </c>
      <c r="B539" s="86">
        <v>77</v>
      </c>
      <c r="C539" s="86" t="s">
        <v>5000</v>
      </c>
      <c r="D539" s="2" t="s">
        <v>2594</v>
      </c>
      <c r="E539" s="2" t="s">
        <v>2613</v>
      </c>
      <c r="F539" s="247"/>
      <c r="G539" s="73" t="s">
        <v>2666</v>
      </c>
      <c r="H539" s="73" t="s">
        <v>2890</v>
      </c>
      <c r="I539" s="71" t="s">
        <v>3345</v>
      </c>
      <c r="J539" s="71">
        <v>7.0000000000000007E-2</v>
      </c>
      <c r="K539" s="71">
        <v>1</v>
      </c>
      <c r="L539" s="101">
        <v>0</v>
      </c>
      <c r="M539" s="101">
        <v>0</v>
      </c>
      <c r="N539" s="120" t="str">
        <f t="shared" si="536"/>
        <v/>
      </c>
      <c r="O539" s="120">
        <f t="shared" si="537"/>
        <v>0</v>
      </c>
      <c r="P539" s="71" t="s">
        <v>3346</v>
      </c>
      <c r="Q539" s="71" t="s">
        <v>3347</v>
      </c>
      <c r="R539" s="114"/>
      <c r="S539" s="71"/>
      <c r="T539" s="71"/>
      <c r="U539" s="71"/>
      <c r="V539" s="71"/>
      <c r="W539" s="101">
        <v>0</v>
      </c>
      <c r="X539" s="101">
        <v>0</v>
      </c>
      <c r="Y539" s="101">
        <v>0</v>
      </c>
      <c r="Z539" s="101">
        <v>1</v>
      </c>
      <c r="AA539" s="101">
        <v>0</v>
      </c>
      <c r="AB539" s="101">
        <v>0</v>
      </c>
      <c r="AC539" s="101">
        <v>0</v>
      </c>
      <c r="AD539" s="101">
        <v>1</v>
      </c>
      <c r="AE539" s="101">
        <v>0</v>
      </c>
      <c r="AF539" s="101"/>
      <c r="AG539" s="101"/>
      <c r="AH539" s="101"/>
      <c r="AI539" s="109">
        <v>0</v>
      </c>
      <c r="AJ539" s="109" t="s">
        <v>4450</v>
      </c>
      <c r="AK539" s="109" t="s">
        <v>4450</v>
      </c>
      <c r="AL539" s="109" t="s">
        <v>4450</v>
      </c>
      <c r="AM539" s="9" t="s">
        <v>3940</v>
      </c>
      <c r="AN539" s="9"/>
      <c r="AO539" s="9"/>
      <c r="AP539" s="9"/>
      <c r="AQ539" s="2" t="s">
        <v>4450</v>
      </c>
      <c r="AR539" s="110" t="s">
        <v>4450</v>
      </c>
      <c r="AS539" s="110" t="s">
        <v>4450</v>
      </c>
      <c r="AT539" s="110" t="s">
        <v>4450</v>
      </c>
      <c r="AU539" s="110" t="s">
        <v>4450</v>
      </c>
      <c r="AV539" s="110">
        <v>0</v>
      </c>
      <c r="AW539" s="110" t="s">
        <v>4450</v>
      </c>
      <c r="AX539" s="110" t="s">
        <v>4450</v>
      </c>
      <c r="AY539" s="110" t="s">
        <v>4450</v>
      </c>
      <c r="AZ539" s="8" t="s">
        <v>4450</v>
      </c>
      <c r="BA539" s="8" t="s">
        <v>4450</v>
      </c>
      <c r="BB539" s="8" t="s">
        <v>4450</v>
      </c>
      <c r="BC539" s="8" t="s">
        <v>4450</v>
      </c>
      <c r="BD539" s="8" t="s">
        <v>4450</v>
      </c>
      <c r="BE539" s="8" t="s">
        <v>4450</v>
      </c>
      <c r="BF539" s="8" t="s">
        <v>4450</v>
      </c>
      <c r="BG539" s="8">
        <v>1.0500000000000002E-3</v>
      </c>
      <c r="BJ539" s="8">
        <v>0.25</v>
      </c>
      <c r="BK539" s="8">
        <v>0.4</v>
      </c>
      <c r="BL539" s="8">
        <v>0.15</v>
      </c>
      <c r="BM539" s="8">
        <v>1.0500000000000002E-3</v>
      </c>
      <c r="BN539" s="23">
        <f t="shared" si="538"/>
        <v>0.25</v>
      </c>
      <c r="BO539" s="23">
        <f t="shared" ref="BO539:BQ539" si="557">BK539*BN539</f>
        <v>0.1</v>
      </c>
      <c r="BP539" s="23">
        <f t="shared" si="557"/>
        <v>1.4999999999999999E-2</v>
      </c>
      <c r="BQ539" s="23">
        <f t="shared" si="557"/>
        <v>1.5750000000000003E-5</v>
      </c>
    </row>
    <row r="540" spans="1:69" ht="110" x14ac:dyDescent="0.35">
      <c r="A540" s="102" t="s">
        <v>25</v>
      </c>
      <c r="B540" s="86">
        <v>78</v>
      </c>
      <c r="C540" s="86" t="s">
        <v>5001</v>
      </c>
      <c r="D540" s="2" t="s">
        <v>2594</v>
      </c>
      <c r="E540" s="2" t="s">
        <v>2613</v>
      </c>
      <c r="F540" s="247"/>
      <c r="G540" s="73" t="s">
        <v>2666</v>
      </c>
      <c r="H540" s="73" t="s">
        <v>2891</v>
      </c>
      <c r="I540" s="71" t="s">
        <v>2892</v>
      </c>
      <c r="J540" s="71">
        <v>0.18</v>
      </c>
      <c r="K540" s="71">
        <v>4</v>
      </c>
      <c r="L540" s="101">
        <v>0</v>
      </c>
      <c r="M540" s="101">
        <v>2</v>
      </c>
      <c r="N540" s="120" t="str">
        <f t="shared" si="536"/>
        <v/>
      </c>
      <c r="O540" s="120">
        <f t="shared" si="537"/>
        <v>0.5</v>
      </c>
      <c r="P540" s="71" t="s">
        <v>3335</v>
      </c>
      <c r="Q540" s="71" t="s">
        <v>2893</v>
      </c>
      <c r="R540" s="114"/>
      <c r="S540" s="71"/>
      <c r="T540" s="71"/>
      <c r="U540" s="71"/>
      <c r="V540" s="71"/>
      <c r="W540" s="101">
        <v>0</v>
      </c>
      <c r="X540" s="101">
        <v>2</v>
      </c>
      <c r="Y540" s="101">
        <v>2</v>
      </c>
      <c r="Z540" s="101">
        <v>0</v>
      </c>
      <c r="AA540" s="101">
        <v>0</v>
      </c>
      <c r="AB540" s="101">
        <v>2</v>
      </c>
      <c r="AC540" s="101">
        <v>4</v>
      </c>
      <c r="AD540" s="101">
        <v>4</v>
      </c>
      <c r="AE540" s="101">
        <v>2</v>
      </c>
      <c r="AF540" s="101"/>
      <c r="AG540" s="101"/>
      <c r="AH540" s="101"/>
      <c r="AI540" s="109">
        <v>2</v>
      </c>
      <c r="AJ540" s="109" t="s">
        <v>4450</v>
      </c>
      <c r="AK540" s="109" t="s">
        <v>4450</v>
      </c>
      <c r="AL540" s="109" t="s">
        <v>4450</v>
      </c>
      <c r="AM540" s="9" t="s">
        <v>3987</v>
      </c>
      <c r="AN540" s="9"/>
      <c r="AO540" s="9"/>
      <c r="AP540" s="9"/>
      <c r="AQ540" s="2" t="s">
        <v>4450</v>
      </c>
      <c r="AR540" s="110" t="s">
        <v>4450</v>
      </c>
      <c r="AS540" s="110" t="s">
        <v>4450</v>
      </c>
      <c r="AT540" s="110" t="s">
        <v>4450</v>
      </c>
      <c r="AU540" s="110" t="s">
        <v>4450</v>
      </c>
      <c r="AV540" s="110">
        <v>0.5</v>
      </c>
      <c r="AW540" s="110" t="s">
        <v>4450</v>
      </c>
      <c r="AX540" s="110" t="s">
        <v>4450</v>
      </c>
      <c r="AY540" s="110" t="s">
        <v>4450</v>
      </c>
      <c r="AZ540" s="8" t="s">
        <v>4450</v>
      </c>
      <c r="BA540" s="8" t="s">
        <v>4450</v>
      </c>
      <c r="BB540" s="8" t="s">
        <v>4450</v>
      </c>
      <c r="BC540" s="8" t="s">
        <v>4450</v>
      </c>
      <c r="BD540" s="8" t="s">
        <v>4450</v>
      </c>
      <c r="BE540" s="8">
        <v>2.7000000000000001E-3</v>
      </c>
      <c r="BF540" s="8">
        <v>2.7000000000000001E-3</v>
      </c>
      <c r="BG540" s="8" t="s">
        <v>4450</v>
      </c>
      <c r="BJ540" s="8">
        <v>0.25</v>
      </c>
      <c r="BK540" s="8">
        <v>0.4</v>
      </c>
      <c r="BL540" s="8">
        <v>0.15</v>
      </c>
      <c r="BM540" s="8">
        <v>2.7000000000000001E-3</v>
      </c>
      <c r="BN540" s="23">
        <f t="shared" si="538"/>
        <v>0.25</v>
      </c>
      <c r="BO540" s="23">
        <f t="shared" ref="BO540:BQ540" si="558">BK540*BN540</f>
        <v>0.1</v>
      </c>
      <c r="BP540" s="23">
        <f t="shared" si="558"/>
        <v>1.4999999999999999E-2</v>
      </c>
      <c r="BQ540" s="23">
        <f t="shared" si="558"/>
        <v>4.0500000000000002E-5</v>
      </c>
    </row>
    <row r="541" spans="1:69" ht="50" x14ac:dyDescent="0.35">
      <c r="A541" s="102" t="s">
        <v>25</v>
      </c>
      <c r="B541" s="86">
        <v>79</v>
      </c>
      <c r="C541" s="86" t="s">
        <v>5002</v>
      </c>
      <c r="D541" s="2" t="s">
        <v>2596</v>
      </c>
      <c r="E541" s="2" t="s">
        <v>2615</v>
      </c>
      <c r="F541" s="247"/>
      <c r="G541" s="73" t="s">
        <v>2668</v>
      </c>
      <c r="H541" s="73" t="s">
        <v>2894</v>
      </c>
      <c r="I541" s="71" t="s">
        <v>2895</v>
      </c>
      <c r="J541" s="71">
        <v>0.33</v>
      </c>
      <c r="K541" s="71">
        <v>1</v>
      </c>
      <c r="L541" s="101">
        <v>0</v>
      </c>
      <c r="M541" s="101">
        <v>1</v>
      </c>
      <c r="N541" s="120" t="str">
        <f t="shared" si="536"/>
        <v/>
      </c>
      <c r="O541" s="120">
        <f t="shared" si="537"/>
        <v>1</v>
      </c>
      <c r="P541" s="71" t="s">
        <v>2896</v>
      </c>
      <c r="Q541" s="71" t="s">
        <v>2861</v>
      </c>
      <c r="R541" s="114"/>
      <c r="S541" s="71"/>
      <c r="T541" s="71"/>
      <c r="U541" s="71"/>
      <c r="V541" s="71"/>
      <c r="W541" s="101">
        <v>0</v>
      </c>
      <c r="X541" s="101">
        <v>0</v>
      </c>
      <c r="Y541" s="101">
        <v>0</v>
      </c>
      <c r="Z541" s="101">
        <v>1</v>
      </c>
      <c r="AA541" s="101">
        <v>0</v>
      </c>
      <c r="AB541" s="101">
        <v>0</v>
      </c>
      <c r="AC541" s="101">
        <v>0</v>
      </c>
      <c r="AD541" s="101">
        <v>1</v>
      </c>
      <c r="AE541" s="101">
        <v>1</v>
      </c>
      <c r="AF541" s="101"/>
      <c r="AG541" s="101"/>
      <c r="AH541" s="101"/>
      <c r="AI541" s="109">
        <v>1</v>
      </c>
      <c r="AJ541" s="109" t="s">
        <v>4450</v>
      </c>
      <c r="AK541" s="109" t="s">
        <v>4450</v>
      </c>
      <c r="AL541" s="109" t="s">
        <v>4450</v>
      </c>
      <c r="AM541" s="9" t="s">
        <v>3988</v>
      </c>
      <c r="AN541" s="9"/>
      <c r="AO541" s="9"/>
      <c r="AP541" s="9"/>
      <c r="AQ541" s="2" t="s">
        <v>4450</v>
      </c>
      <c r="AR541" s="110" t="s">
        <v>4450</v>
      </c>
      <c r="AS541" s="110" t="s">
        <v>4450</v>
      </c>
      <c r="AT541" s="110" t="s">
        <v>4450</v>
      </c>
      <c r="AU541" s="110" t="s">
        <v>4450</v>
      </c>
      <c r="AV541" s="110">
        <v>1</v>
      </c>
      <c r="AW541" s="110" t="s">
        <v>4450</v>
      </c>
      <c r="AX541" s="110" t="s">
        <v>4450</v>
      </c>
      <c r="AY541" s="110" t="s">
        <v>4450</v>
      </c>
      <c r="AZ541" s="8" t="s">
        <v>4450</v>
      </c>
      <c r="BA541" s="8" t="s">
        <v>4450</v>
      </c>
      <c r="BB541" s="8" t="s">
        <v>4450</v>
      </c>
      <c r="BC541" s="8" t="s">
        <v>4450</v>
      </c>
      <c r="BD541" s="8" t="s">
        <v>4450</v>
      </c>
      <c r="BE541" s="8" t="s">
        <v>4450</v>
      </c>
      <c r="BF541" s="8" t="s">
        <v>4450</v>
      </c>
      <c r="BG541" s="8">
        <v>2.4750000000000002E-3</v>
      </c>
      <c r="BJ541" s="8">
        <v>0.15</v>
      </c>
      <c r="BK541" s="8">
        <v>0.25</v>
      </c>
      <c r="BL541" s="8">
        <v>0.2</v>
      </c>
      <c r="BM541" s="8">
        <v>2.4750000000000002E-3</v>
      </c>
      <c r="BN541" s="23">
        <f t="shared" si="538"/>
        <v>0.15</v>
      </c>
      <c r="BO541" s="23">
        <f t="shared" ref="BO541:BQ541" si="559">BK541*BN541</f>
        <v>3.7499999999999999E-2</v>
      </c>
      <c r="BP541" s="23">
        <f t="shared" si="559"/>
        <v>7.4999999999999997E-3</v>
      </c>
      <c r="BQ541" s="23">
        <f t="shared" si="559"/>
        <v>1.8562500000000001E-5</v>
      </c>
    </row>
    <row r="542" spans="1:69" ht="80" x14ac:dyDescent="0.35">
      <c r="A542" s="102" t="s">
        <v>25</v>
      </c>
      <c r="B542" s="86">
        <v>80</v>
      </c>
      <c r="C542" s="86" t="s">
        <v>5003</v>
      </c>
      <c r="D542" s="2" t="s">
        <v>2596</v>
      </c>
      <c r="E542" s="2" t="s">
        <v>2615</v>
      </c>
      <c r="F542" s="247"/>
      <c r="G542" s="73" t="s">
        <v>2668</v>
      </c>
      <c r="H542" s="73" t="s">
        <v>2897</v>
      </c>
      <c r="I542" s="71" t="s">
        <v>2898</v>
      </c>
      <c r="J542" s="71">
        <v>0.67</v>
      </c>
      <c r="K542" s="71">
        <v>4</v>
      </c>
      <c r="L542" s="101">
        <v>0</v>
      </c>
      <c r="M542" s="101">
        <v>2</v>
      </c>
      <c r="N542" s="120" t="str">
        <f t="shared" si="536"/>
        <v/>
      </c>
      <c r="O542" s="120">
        <f t="shared" si="537"/>
        <v>0.5</v>
      </c>
      <c r="P542" s="71" t="s">
        <v>3325</v>
      </c>
      <c r="Q542" s="71" t="s">
        <v>2899</v>
      </c>
      <c r="R542" s="114"/>
      <c r="S542" s="71"/>
      <c r="T542" s="71"/>
      <c r="U542" s="71"/>
      <c r="V542" s="71"/>
      <c r="W542" s="101">
        <v>0</v>
      </c>
      <c r="X542" s="101">
        <v>0</v>
      </c>
      <c r="Y542" s="101">
        <v>2</v>
      </c>
      <c r="Z542" s="101">
        <v>2</v>
      </c>
      <c r="AA542" s="101">
        <v>0</v>
      </c>
      <c r="AB542" s="101">
        <v>0</v>
      </c>
      <c r="AC542" s="101">
        <v>2</v>
      </c>
      <c r="AD542" s="101">
        <v>4</v>
      </c>
      <c r="AE542" s="101">
        <v>2</v>
      </c>
      <c r="AF542" s="101"/>
      <c r="AG542" s="101"/>
      <c r="AH542" s="101"/>
      <c r="AI542" s="109">
        <v>2</v>
      </c>
      <c r="AJ542" s="109" t="s">
        <v>4450</v>
      </c>
      <c r="AK542" s="109" t="s">
        <v>4450</v>
      </c>
      <c r="AL542" s="109" t="s">
        <v>4450</v>
      </c>
      <c r="AM542" s="9" t="s">
        <v>3989</v>
      </c>
      <c r="AN542" s="9"/>
      <c r="AO542" s="9"/>
      <c r="AP542" s="9"/>
      <c r="AQ542" s="2" t="s">
        <v>4450</v>
      </c>
      <c r="AR542" s="110" t="s">
        <v>4450</v>
      </c>
      <c r="AS542" s="110" t="s">
        <v>4450</v>
      </c>
      <c r="AT542" s="110" t="s">
        <v>4450</v>
      </c>
      <c r="AU542" s="110" t="s">
        <v>4450</v>
      </c>
      <c r="AV542" s="110">
        <v>0.5</v>
      </c>
      <c r="AW542" s="110" t="s">
        <v>4450</v>
      </c>
      <c r="AX542" s="110" t="s">
        <v>4450</v>
      </c>
      <c r="AY542" s="110" t="s">
        <v>4450</v>
      </c>
      <c r="AZ542" s="8" t="s">
        <v>4450</v>
      </c>
      <c r="BA542" s="8" t="s">
        <v>4450</v>
      </c>
      <c r="BB542" s="8" t="s">
        <v>4450</v>
      </c>
      <c r="BC542" s="8" t="s">
        <v>4450</v>
      </c>
      <c r="BD542" s="8" t="s">
        <v>4450</v>
      </c>
      <c r="BE542" s="8" t="s">
        <v>4450</v>
      </c>
      <c r="BF542" s="8">
        <v>5.025E-3</v>
      </c>
      <c r="BG542" s="8">
        <v>5.025E-3</v>
      </c>
      <c r="BJ542" s="8">
        <v>0.15</v>
      </c>
      <c r="BK542" s="8">
        <v>0.25</v>
      </c>
      <c r="BL542" s="8">
        <v>0.2</v>
      </c>
      <c r="BM542" s="8">
        <v>5.025E-3</v>
      </c>
      <c r="BN542" s="23">
        <f t="shared" si="538"/>
        <v>0.15</v>
      </c>
      <c r="BO542" s="23">
        <f t="shared" ref="BO542:BQ542" si="560">BK542*BN542</f>
        <v>3.7499999999999999E-2</v>
      </c>
      <c r="BP542" s="23">
        <f t="shared" si="560"/>
        <v>7.4999999999999997E-3</v>
      </c>
      <c r="BQ542" s="23">
        <f t="shared" si="560"/>
        <v>3.7687500000000001E-5</v>
      </c>
    </row>
    <row r="543" spans="1:69" ht="30" x14ac:dyDescent="0.35">
      <c r="A543" s="102" t="s">
        <v>25</v>
      </c>
      <c r="B543" s="86">
        <v>81</v>
      </c>
      <c r="C543" s="86" t="s">
        <v>5004</v>
      </c>
      <c r="D543" s="2" t="s">
        <v>2596</v>
      </c>
      <c r="E543" s="2" t="s">
        <v>2615</v>
      </c>
      <c r="F543" s="247"/>
      <c r="G543" s="73" t="s">
        <v>2670</v>
      </c>
      <c r="H543" s="73" t="s">
        <v>2900</v>
      </c>
      <c r="I543" s="71" t="s">
        <v>2901</v>
      </c>
      <c r="J543" s="71">
        <v>0.09</v>
      </c>
      <c r="K543" s="71">
        <v>2</v>
      </c>
      <c r="L543" s="101">
        <v>0</v>
      </c>
      <c r="M543" s="101">
        <v>0</v>
      </c>
      <c r="N543" s="120" t="str">
        <f t="shared" si="536"/>
        <v/>
      </c>
      <c r="O543" s="120">
        <f t="shared" si="537"/>
        <v>0</v>
      </c>
      <c r="P543" s="71" t="s">
        <v>3326</v>
      </c>
      <c r="Q543" s="71" t="s">
        <v>3327</v>
      </c>
      <c r="R543" s="114"/>
      <c r="S543" s="71"/>
      <c r="T543" s="71"/>
      <c r="U543" s="71"/>
      <c r="V543" s="71"/>
      <c r="W543" s="101">
        <v>0</v>
      </c>
      <c r="X543" s="101">
        <v>0</v>
      </c>
      <c r="Y543" s="101">
        <v>0</v>
      </c>
      <c r="Z543" s="101">
        <v>2</v>
      </c>
      <c r="AA543" s="101">
        <v>0</v>
      </c>
      <c r="AB543" s="101">
        <v>0</v>
      </c>
      <c r="AC543" s="101">
        <v>0</v>
      </c>
      <c r="AD543" s="101">
        <v>2</v>
      </c>
      <c r="AE543" s="101">
        <v>0</v>
      </c>
      <c r="AF543" s="101"/>
      <c r="AG543" s="101"/>
      <c r="AH543" s="101"/>
      <c r="AI543" s="109">
        <v>0</v>
      </c>
      <c r="AJ543" s="109" t="s">
        <v>4450</v>
      </c>
      <c r="AK543" s="109" t="s">
        <v>4450</v>
      </c>
      <c r="AL543" s="109" t="s">
        <v>4450</v>
      </c>
      <c r="AM543" s="9" t="s">
        <v>3940</v>
      </c>
      <c r="AN543" s="9"/>
      <c r="AO543" s="9"/>
      <c r="AP543" s="9"/>
      <c r="AQ543" s="2" t="s">
        <v>4450</v>
      </c>
      <c r="AR543" s="110" t="s">
        <v>4450</v>
      </c>
      <c r="AS543" s="110" t="s">
        <v>4450</v>
      </c>
      <c r="AT543" s="110" t="s">
        <v>4450</v>
      </c>
      <c r="AU543" s="110" t="s">
        <v>4450</v>
      </c>
      <c r="AV543" s="110">
        <v>0</v>
      </c>
      <c r="AW543" s="110" t="s">
        <v>4450</v>
      </c>
      <c r="AX543" s="110" t="s">
        <v>4450</v>
      </c>
      <c r="AY543" s="110" t="s">
        <v>4450</v>
      </c>
      <c r="AZ543" s="8" t="s">
        <v>4450</v>
      </c>
      <c r="BA543" s="8" t="s">
        <v>4450</v>
      </c>
      <c r="BB543" s="8" t="s">
        <v>4450</v>
      </c>
      <c r="BC543" s="8" t="s">
        <v>4450</v>
      </c>
      <c r="BD543" s="8" t="s">
        <v>4450</v>
      </c>
      <c r="BE543" s="8" t="s">
        <v>4450</v>
      </c>
      <c r="BF543" s="8" t="s">
        <v>4450</v>
      </c>
      <c r="BG543" s="8">
        <v>2.6999999999999997E-3</v>
      </c>
      <c r="BJ543" s="8">
        <v>0.15</v>
      </c>
      <c r="BK543" s="8">
        <v>0.25</v>
      </c>
      <c r="BL543" s="8">
        <v>0.8</v>
      </c>
      <c r="BM543" s="8">
        <v>2.6999999999999997E-3</v>
      </c>
      <c r="BN543" s="23">
        <f t="shared" si="538"/>
        <v>0.15</v>
      </c>
      <c r="BO543" s="23">
        <f t="shared" ref="BO543:BQ543" si="561">BK543*BN543</f>
        <v>3.7499999999999999E-2</v>
      </c>
      <c r="BP543" s="23">
        <f t="shared" si="561"/>
        <v>0.03</v>
      </c>
      <c r="BQ543" s="23">
        <f t="shared" si="561"/>
        <v>8.099999999999999E-5</v>
      </c>
    </row>
    <row r="544" spans="1:69" ht="60" x14ac:dyDescent="0.35">
      <c r="A544" s="102" t="s">
        <v>25</v>
      </c>
      <c r="B544" s="86">
        <v>82</v>
      </c>
      <c r="C544" s="86" t="s">
        <v>5005</v>
      </c>
      <c r="D544" s="2" t="s">
        <v>2596</v>
      </c>
      <c r="E544" s="2" t="s">
        <v>2615</v>
      </c>
      <c r="F544" s="247"/>
      <c r="G544" s="73" t="s">
        <v>2670</v>
      </c>
      <c r="H544" s="73" t="s">
        <v>2902</v>
      </c>
      <c r="I544" s="71" t="s">
        <v>2903</v>
      </c>
      <c r="J544" s="71">
        <v>0.67</v>
      </c>
      <c r="K544" s="71">
        <v>16</v>
      </c>
      <c r="L544" s="101">
        <v>0</v>
      </c>
      <c r="M544" s="101">
        <v>0</v>
      </c>
      <c r="N544" s="120" t="str">
        <f t="shared" si="536"/>
        <v/>
      </c>
      <c r="O544" s="120">
        <f t="shared" si="537"/>
        <v>0</v>
      </c>
      <c r="P544" s="71" t="s">
        <v>2904</v>
      </c>
      <c r="Q544" s="71" t="s">
        <v>2905</v>
      </c>
      <c r="R544" s="114"/>
      <c r="S544" s="71"/>
      <c r="T544" s="71"/>
      <c r="U544" s="71"/>
      <c r="V544" s="71"/>
      <c r="W544" s="101">
        <v>0</v>
      </c>
      <c r="X544" s="101">
        <v>3</v>
      </c>
      <c r="Y544" s="101">
        <v>4</v>
      </c>
      <c r="Z544" s="101">
        <v>9</v>
      </c>
      <c r="AA544" s="101">
        <v>0</v>
      </c>
      <c r="AB544" s="101">
        <v>3</v>
      </c>
      <c r="AC544" s="101">
        <v>7</v>
      </c>
      <c r="AD544" s="101">
        <v>16</v>
      </c>
      <c r="AE544" s="101">
        <v>0</v>
      </c>
      <c r="AF544" s="101"/>
      <c r="AG544" s="101"/>
      <c r="AH544" s="101"/>
      <c r="AI544" s="109">
        <v>0</v>
      </c>
      <c r="AJ544" s="109" t="s">
        <v>4450</v>
      </c>
      <c r="AK544" s="109" t="s">
        <v>4450</v>
      </c>
      <c r="AL544" s="109" t="s">
        <v>4450</v>
      </c>
      <c r="AM544" s="9" t="s">
        <v>3940</v>
      </c>
      <c r="AN544" s="9"/>
      <c r="AO544" s="9"/>
      <c r="AP544" s="9"/>
      <c r="AQ544" s="2" t="s">
        <v>4450</v>
      </c>
      <c r="AR544" s="110" t="s">
        <v>4450</v>
      </c>
      <c r="AS544" s="110" t="s">
        <v>4450</v>
      </c>
      <c r="AT544" s="110" t="s">
        <v>4450</v>
      </c>
      <c r="AU544" s="110" t="s">
        <v>4450</v>
      </c>
      <c r="AV544" s="110">
        <v>0</v>
      </c>
      <c r="AW544" s="110" t="s">
        <v>4450</v>
      </c>
      <c r="AX544" s="110" t="s">
        <v>4450</v>
      </c>
      <c r="AY544" s="110" t="s">
        <v>4450</v>
      </c>
      <c r="AZ544" s="8" t="s">
        <v>4450</v>
      </c>
      <c r="BA544" s="8" t="s">
        <v>4450</v>
      </c>
      <c r="BB544" s="8" t="s">
        <v>4450</v>
      </c>
      <c r="BC544" s="8" t="s">
        <v>4450</v>
      </c>
      <c r="BD544" s="8" t="s">
        <v>4450</v>
      </c>
      <c r="BE544" s="8">
        <v>2.01E-2</v>
      </c>
      <c r="BF544" s="8">
        <v>2.01E-2</v>
      </c>
      <c r="BG544" s="8">
        <v>2.01E-2</v>
      </c>
      <c r="BJ544" s="8">
        <v>0.15</v>
      </c>
      <c r="BK544" s="8">
        <v>0.25</v>
      </c>
      <c r="BL544" s="8">
        <v>0.8</v>
      </c>
      <c r="BM544" s="8">
        <v>2.01E-2</v>
      </c>
      <c r="BN544" s="23">
        <f t="shared" si="538"/>
        <v>0.15</v>
      </c>
      <c r="BO544" s="23">
        <f t="shared" ref="BO544:BQ544" si="562">BK544*BN544</f>
        <v>3.7499999999999999E-2</v>
      </c>
      <c r="BP544" s="23">
        <f t="shared" si="562"/>
        <v>0.03</v>
      </c>
      <c r="BQ544" s="23">
        <f t="shared" si="562"/>
        <v>6.0300000000000002E-4</v>
      </c>
    </row>
    <row r="545" spans="1:69" ht="50" x14ac:dyDescent="0.35">
      <c r="A545" s="102" t="s">
        <v>25</v>
      </c>
      <c r="B545" s="86">
        <v>83</v>
      </c>
      <c r="C545" s="86" t="s">
        <v>5006</v>
      </c>
      <c r="D545" s="2" t="s">
        <v>2596</v>
      </c>
      <c r="E545" s="2" t="s">
        <v>2615</v>
      </c>
      <c r="F545" s="247"/>
      <c r="G545" s="73" t="s">
        <v>2670</v>
      </c>
      <c r="H545" s="73" t="s">
        <v>2906</v>
      </c>
      <c r="I545" s="71" t="s">
        <v>2907</v>
      </c>
      <c r="J545" s="71">
        <v>0.24</v>
      </c>
      <c r="K545" s="71">
        <v>9</v>
      </c>
      <c r="L545" s="101">
        <v>1</v>
      </c>
      <c r="M545" s="101">
        <v>1</v>
      </c>
      <c r="N545" s="120">
        <f t="shared" si="536"/>
        <v>1</v>
      </c>
      <c r="O545" s="120">
        <f t="shared" si="537"/>
        <v>0.1111111111111111</v>
      </c>
      <c r="P545" s="71" t="s">
        <v>3328</v>
      </c>
      <c r="Q545" s="71" t="s">
        <v>2908</v>
      </c>
      <c r="R545" s="114"/>
      <c r="S545" s="71"/>
      <c r="T545" s="71"/>
      <c r="U545" s="71"/>
      <c r="V545" s="71"/>
      <c r="W545" s="101">
        <v>1</v>
      </c>
      <c r="X545" s="101">
        <v>0</v>
      </c>
      <c r="Y545" s="101">
        <v>0</v>
      </c>
      <c r="Z545" s="101">
        <v>8</v>
      </c>
      <c r="AA545" s="101">
        <v>1</v>
      </c>
      <c r="AB545" s="101">
        <v>1</v>
      </c>
      <c r="AC545" s="101">
        <v>1</v>
      </c>
      <c r="AD545" s="101">
        <v>9</v>
      </c>
      <c r="AE545" s="101">
        <v>1</v>
      </c>
      <c r="AF545" s="101"/>
      <c r="AG545" s="101"/>
      <c r="AH545" s="101"/>
      <c r="AI545" s="109">
        <v>1</v>
      </c>
      <c r="AJ545" s="109" t="s">
        <v>4450</v>
      </c>
      <c r="AK545" s="109" t="s">
        <v>4450</v>
      </c>
      <c r="AL545" s="109" t="s">
        <v>4450</v>
      </c>
      <c r="AM545" s="9" t="s">
        <v>3990</v>
      </c>
      <c r="AN545" s="9"/>
      <c r="AO545" s="9"/>
      <c r="AP545" s="9"/>
      <c r="AQ545" s="2">
        <v>7.1999999999999998E-3</v>
      </c>
      <c r="AR545" s="110">
        <v>1</v>
      </c>
      <c r="AS545" s="110" t="s">
        <v>4450</v>
      </c>
      <c r="AT545" s="110" t="s">
        <v>4450</v>
      </c>
      <c r="AU545" s="110" t="s">
        <v>4450</v>
      </c>
      <c r="AV545" s="110">
        <v>0.1111111111111111</v>
      </c>
      <c r="AW545" s="110" t="s">
        <v>4450</v>
      </c>
      <c r="AX545" s="110" t="s">
        <v>4450</v>
      </c>
      <c r="AY545" s="110" t="s">
        <v>4450</v>
      </c>
      <c r="AZ545" s="8">
        <v>7.1999999999999998E-3</v>
      </c>
      <c r="BA545" s="8" t="s">
        <v>4450</v>
      </c>
      <c r="BB545" s="8" t="s">
        <v>4450</v>
      </c>
      <c r="BC545" s="8" t="s">
        <v>4450</v>
      </c>
      <c r="BD545" s="8">
        <v>7.1999999999999998E-3</v>
      </c>
      <c r="BE545" s="8" t="s">
        <v>4450</v>
      </c>
      <c r="BF545" s="8" t="s">
        <v>4450</v>
      </c>
      <c r="BG545" s="8">
        <v>7.1999999999999998E-3</v>
      </c>
      <c r="BJ545" s="8">
        <v>0.15</v>
      </c>
      <c r="BK545" s="8">
        <v>0.25</v>
      </c>
      <c r="BL545" s="8">
        <v>0.8</v>
      </c>
      <c r="BM545" s="8">
        <v>7.1999999999999998E-3</v>
      </c>
      <c r="BN545" s="23">
        <f t="shared" si="538"/>
        <v>0.15</v>
      </c>
      <c r="BO545" s="23">
        <f t="shared" ref="BO545:BQ545" si="563">BK545*BN545</f>
        <v>3.7499999999999999E-2</v>
      </c>
      <c r="BP545" s="23">
        <f t="shared" si="563"/>
        <v>0.03</v>
      </c>
      <c r="BQ545" s="23">
        <f t="shared" si="563"/>
        <v>2.1599999999999999E-4</v>
      </c>
    </row>
    <row r="546" spans="1:69" ht="80" x14ac:dyDescent="0.35">
      <c r="A546" s="102" t="s">
        <v>25</v>
      </c>
      <c r="B546" s="86">
        <v>84</v>
      </c>
      <c r="C546" s="86" t="s">
        <v>5007</v>
      </c>
      <c r="D546" s="2" t="s">
        <v>2596</v>
      </c>
      <c r="E546" s="2" t="s">
        <v>2617</v>
      </c>
      <c r="F546" s="247"/>
      <c r="G546" s="73" t="s">
        <v>2671</v>
      </c>
      <c r="H546" s="73" t="s">
        <v>2909</v>
      </c>
      <c r="I546" s="71" t="s">
        <v>2910</v>
      </c>
      <c r="J546" s="71">
        <v>0.24</v>
      </c>
      <c r="K546" s="71">
        <v>11</v>
      </c>
      <c r="L546" s="101">
        <v>0</v>
      </c>
      <c r="M546" s="101">
        <v>3</v>
      </c>
      <c r="N546" s="120" t="str">
        <f t="shared" si="536"/>
        <v/>
      </c>
      <c r="O546" s="120">
        <f t="shared" si="537"/>
        <v>0.27272727272727271</v>
      </c>
      <c r="P546" s="71" t="s">
        <v>2911</v>
      </c>
      <c r="Q546" s="71" t="s">
        <v>2912</v>
      </c>
      <c r="R546" s="114"/>
      <c r="S546" s="71"/>
      <c r="T546" s="71"/>
      <c r="U546" s="71"/>
      <c r="V546" s="71"/>
      <c r="W546" s="101">
        <v>0</v>
      </c>
      <c r="X546" s="101">
        <v>1</v>
      </c>
      <c r="Y546" s="101">
        <v>1</v>
      </c>
      <c r="Z546" s="101">
        <v>9</v>
      </c>
      <c r="AA546" s="101">
        <v>0</v>
      </c>
      <c r="AB546" s="101">
        <v>1</v>
      </c>
      <c r="AC546" s="101">
        <v>2</v>
      </c>
      <c r="AD546" s="101">
        <v>11</v>
      </c>
      <c r="AE546" s="101">
        <v>3</v>
      </c>
      <c r="AF546" s="101"/>
      <c r="AG546" s="101"/>
      <c r="AH546" s="101"/>
      <c r="AI546" s="109">
        <v>3</v>
      </c>
      <c r="AJ546" s="109" t="s">
        <v>4450</v>
      </c>
      <c r="AK546" s="109" t="s">
        <v>4450</v>
      </c>
      <c r="AL546" s="109" t="s">
        <v>4450</v>
      </c>
      <c r="AM546" s="9" t="s">
        <v>3991</v>
      </c>
      <c r="AN546" s="9"/>
      <c r="AO546" s="9"/>
      <c r="AP546" s="9"/>
      <c r="AQ546" s="2" t="s">
        <v>4450</v>
      </c>
      <c r="AR546" s="110" t="s">
        <v>4450</v>
      </c>
      <c r="AS546" s="110" t="s">
        <v>4450</v>
      </c>
      <c r="AT546" s="110" t="s">
        <v>4450</v>
      </c>
      <c r="AU546" s="110" t="s">
        <v>4450</v>
      </c>
      <c r="AV546" s="110">
        <v>0.27272727272727271</v>
      </c>
      <c r="AW546" s="110" t="s">
        <v>4450</v>
      </c>
      <c r="AX546" s="110" t="s">
        <v>4450</v>
      </c>
      <c r="AY546" s="110" t="s">
        <v>4450</v>
      </c>
      <c r="AZ546" s="8" t="s">
        <v>4450</v>
      </c>
      <c r="BA546" s="8" t="s">
        <v>4450</v>
      </c>
      <c r="BB546" s="8" t="s">
        <v>4450</v>
      </c>
      <c r="BC546" s="8" t="s">
        <v>4450</v>
      </c>
      <c r="BD546" s="8" t="s">
        <v>4450</v>
      </c>
      <c r="BE546" s="8">
        <v>6.2999999999999992E-3</v>
      </c>
      <c r="BF546" s="8">
        <v>6.2999999999999992E-3</v>
      </c>
      <c r="BG546" s="8">
        <v>6.2999999999999992E-3</v>
      </c>
      <c r="BJ546" s="8">
        <v>0.15</v>
      </c>
      <c r="BK546" s="8">
        <v>0.25</v>
      </c>
      <c r="BL546" s="8">
        <v>0.7</v>
      </c>
      <c r="BM546" s="8">
        <v>6.2999999999999992E-3</v>
      </c>
      <c r="BN546" s="23">
        <f t="shared" si="538"/>
        <v>0.15</v>
      </c>
      <c r="BO546" s="23">
        <f t="shared" ref="BO546:BQ546" si="564">BK546*BN546</f>
        <v>3.7499999999999999E-2</v>
      </c>
      <c r="BP546" s="23">
        <f t="shared" si="564"/>
        <v>2.6249999999999999E-2</v>
      </c>
      <c r="BQ546" s="23">
        <f t="shared" si="564"/>
        <v>1.6537499999999997E-4</v>
      </c>
    </row>
    <row r="547" spans="1:69" ht="150" x14ac:dyDescent="0.35">
      <c r="A547" s="102" t="s">
        <v>25</v>
      </c>
      <c r="B547" s="86">
        <v>85</v>
      </c>
      <c r="C547" s="86" t="s">
        <v>5008</v>
      </c>
      <c r="D547" s="2" t="s">
        <v>2596</v>
      </c>
      <c r="E547" s="2" t="s">
        <v>2617</v>
      </c>
      <c r="F547" s="247"/>
      <c r="G547" s="73" t="s">
        <v>2671</v>
      </c>
      <c r="H547" s="73" t="s">
        <v>2913</v>
      </c>
      <c r="I547" s="71" t="s">
        <v>3338</v>
      </c>
      <c r="J547" s="71">
        <v>0.08</v>
      </c>
      <c r="K547" s="71">
        <v>7</v>
      </c>
      <c r="L547" s="101">
        <v>1</v>
      </c>
      <c r="M547" s="101">
        <v>1</v>
      </c>
      <c r="N547" s="120">
        <f t="shared" si="536"/>
        <v>1</v>
      </c>
      <c r="O547" s="120">
        <f t="shared" si="537"/>
        <v>0.14285714285714285</v>
      </c>
      <c r="P547" s="71" t="s">
        <v>3339</v>
      </c>
      <c r="Q547" s="71" t="s">
        <v>3337</v>
      </c>
      <c r="R547" s="114"/>
      <c r="S547" s="71"/>
      <c r="T547" s="71"/>
      <c r="U547" s="71"/>
      <c r="V547" s="71"/>
      <c r="W547" s="101">
        <v>1</v>
      </c>
      <c r="X547" s="101">
        <v>1</v>
      </c>
      <c r="Y547" s="101">
        <v>2</v>
      </c>
      <c r="Z547" s="101">
        <v>2</v>
      </c>
      <c r="AA547" s="101">
        <v>1</v>
      </c>
      <c r="AB547" s="101">
        <v>2</v>
      </c>
      <c r="AC547" s="101">
        <v>4</v>
      </c>
      <c r="AD547" s="101">
        <v>6</v>
      </c>
      <c r="AE547" s="101">
        <v>1</v>
      </c>
      <c r="AF547" s="101"/>
      <c r="AG547" s="101"/>
      <c r="AH547" s="101"/>
      <c r="AI547" s="109">
        <v>1</v>
      </c>
      <c r="AJ547" s="109" t="s">
        <v>4450</v>
      </c>
      <c r="AK547" s="109" t="s">
        <v>4450</v>
      </c>
      <c r="AL547" s="109" t="s">
        <v>4450</v>
      </c>
      <c r="AM547" s="9" t="s">
        <v>3963</v>
      </c>
      <c r="AN547" s="9"/>
      <c r="AO547" s="9"/>
      <c r="AP547" s="9"/>
      <c r="AQ547" s="2">
        <v>2.0999999999999999E-3</v>
      </c>
      <c r="AR547" s="110">
        <v>1</v>
      </c>
      <c r="AS547" s="110" t="s">
        <v>4450</v>
      </c>
      <c r="AT547" s="110" t="s">
        <v>4450</v>
      </c>
      <c r="AU547" s="110" t="s">
        <v>4450</v>
      </c>
      <c r="AV547" s="110">
        <v>0.14285714285714285</v>
      </c>
      <c r="AW547" s="110" t="s">
        <v>4450</v>
      </c>
      <c r="AX547" s="110" t="s">
        <v>4450</v>
      </c>
      <c r="AY547" s="110" t="s">
        <v>4450</v>
      </c>
      <c r="AZ547" s="8">
        <v>2.0999999999999999E-3</v>
      </c>
      <c r="BA547" s="8" t="s">
        <v>4450</v>
      </c>
      <c r="BB547" s="8" t="s">
        <v>4450</v>
      </c>
      <c r="BC547" s="8" t="s">
        <v>4450</v>
      </c>
      <c r="BD547" s="8">
        <v>2.0999999999999999E-3</v>
      </c>
      <c r="BE547" s="8">
        <v>2.0999999999999999E-3</v>
      </c>
      <c r="BF547" s="8">
        <v>2.0999999999999999E-3</v>
      </c>
      <c r="BG547" s="8">
        <v>2.0999999999999999E-3</v>
      </c>
      <c r="BJ547" s="8">
        <v>0.15</v>
      </c>
      <c r="BK547" s="8">
        <v>0.25</v>
      </c>
      <c r="BL547" s="8">
        <v>0.7</v>
      </c>
      <c r="BM547" s="8">
        <v>2.0999999999999999E-3</v>
      </c>
      <c r="BN547" s="23">
        <f t="shared" si="538"/>
        <v>0.15</v>
      </c>
      <c r="BO547" s="23">
        <f t="shared" ref="BO547:BQ547" si="565">BK547*BN547</f>
        <v>3.7499999999999999E-2</v>
      </c>
      <c r="BP547" s="23">
        <f t="shared" si="565"/>
        <v>2.6249999999999999E-2</v>
      </c>
      <c r="BQ547" s="23">
        <f t="shared" si="565"/>
        <v>5.5124999999999991E-5</v>
      </c>
    </row>
    <row r="548" spans="1:69" ht="30" x14ac:dyDescent="0.35">
      <c r="A548" s="102" t="s">
        <v>25</v>
      </c>
      <c r="B548" s="86">
        <v>86</v>
      </c>
      <c r="C548" s="86" t="s">
        <v>5009</v>
      </c>
      <c r="D548" s="2" t="s">
        <v>2596</v>
      </c>
      <c r="E548" s="2" t="s">
        <v>2617</v>
      </c>
      <c r="F548" s="247"/>
      <c r="G548" s="73" t="s">
        <v>2671</v>
      </c>
      <c r="H548" s="73" t="s">
        <v>2914</v>
      </c>
      <c r="I548" s="71" t="s">
        <v>2915</v>
      </c>
      <c r="J548" s="71">
        <v>0.06</v>
      </c>
      <c r="K548" s="71">
        <v>2</v>
      </c>
      <c r="L548" s="101">
        <v>1</v>
      </c>
      <c r="M548" s="101">
        <v>1</v>
      </c>
      <c r="N548" s="120">
        <f t="shared" si="536"/>
        <v>1</v>
      </c>
      <c r="O548" s="120">
        <f t="shared" si="537"/>
        <v>0.5</v>
      </c>
      <c r="P548" s="71" t="s">
        <v>2916</v>
      </c>
      <c r="Q548" s="71" t="s">
        <v>2917</v>
      </c>
      <c r="R548" s="114"/>
      <c r="S548" s="71"/>
      <c r="T548" s="71"/>
      <c r="U548" s="71"/>
      <c r="V548" s="71"/>
      <c r="W548" s="101">
        <v>1</v>
      </c>
      <c r="X548" s="101">
        <v>0</v>
      </c>
      <c r="Y548" s="101">
        <v>0</v>
      </c>
      <c r="Z548" s="101">
        <v>1</v>
      </c>
      <c r="AA548" s="101">
        <v>1</v>
      </c>
      <c r="AB548" s="101">
        <v>1</v>
      </c>
      <c r="AC548" s="101">
        <v>1</v>
      </c>
      <c r="AD548" s="101">
        <v>2</v>
      </c>
      <c r="AE548" s="101">
        <v>1</v>
      </c>
      <c r="AF548" s="101"/>
      <c r="AG548" s="101"/>
      <c r="AH548" s="101"/>
      <c r="AI548" s="109">
        <v>1</v>
      </c>
      <c r="AJ548" s="109" t="s">
        <v>4450</v>
      </c>
      <c r="AK548" s="109" t="s">
        <v>4450</v>
      </c>
      <c r="AL548" s="109" t="s">
        <v>4450</v>
      </c>
      <c r="AM548" s="9" t="s">
        <v>3964</v>
      </c>
      <c r="AN548" s="9"/>
      <c r="AO548" s="9"/>
      <c r="AP548" s="9"/>
      <c r="AQ548" s="2">
        <v>1.5749999999999998E-3</v>
      </c>
      <c r="AR548" s="110">
        <v>1</v>
      </c>
      <c r="AS548" s="110" t="s">
        <v>4450</v>
      </c>
      <c r="AT548" s="110" t="s">
        <v>4450</v>
      </c>
      <c r="AU548" s="110" t="s">
        <v>4450</v>
      </c>
      <c r="AV548" s="110">
        <v>0.5</v>
      </c>
      <c r="AW548" s="110" t="s">
        <v>4450</v>
      </c>
      <c r="AX548" s="110" t="s">
        <v>4450</v>
      </c>
      <c r="AY548" s="110" t="s">
        <v>4450</v>
      </c>
      <c r="AZ548" s="8">
        <v>1.5749999999999998E-3</v>
      </c>
      <c r="BA548" s="8" t="s">
        <v>4450</v>
      </c>
      <c r="BB548" s="8" t="s">
        <v>4450</v>
      </c>
      <c r="BC548" s="8" t="s">
        <v>4450</v>
      </c>
      <c r="BD548" s="8">
        <v>1.5749999999999998E-3</v>
      </c>
      <c r="BE548" s="8" t="s">
        <v>4450</v>
      </c>
      <c r="BF548" s="8" t="s">
        <v>4450</v>
      </c>
      <c r="BG548" s="8">
        <v>1.5749999999999998E-3</v>
      </c>
      <c r="BJ548" s="8">
        <v>0.15</v>
      </c>
      <c r="BK548" s="8">
        <v>0.25</v>
      </c>
      <c r="BL548" s="8">
        <v>0.7</v>
      </c>
      <c r="BM548" s="8">
        <v>1.5749999999999998E-3</v>
      </c>
      <c r="BN548" s="23">
        <f t="shared" si="538"/>
        <v>0.15</v>
      </c>
      <c r="BO548" s="23">
        <f t="shared" ref="BO548:BQ548" si="566">BK548*BN548</f>
        <v>3.7499999999999999E-2</v>
      </c>
      <c r="BP548" s="23">
        <f t="shared" si="566"/>
        <v>2.6249999999999999E-2</v>
      </c>
      <c r="BQ548" s="23">
        <f t="shared" si="566"/>
        <v>4.1343749999999992E-5</v>
      </c>
    </row>
    <row r="549" spans="1:69" x14ac:dyDescent="0.35">
      <c r="A549" s="102" t="s">
        <v>25</v>
      </c>
      <c r="B549" s="86">
        <v>87</v>
      </c>
      <c r="C549" s="86" t="s">
        <v>5010</v>
      </c>
      <c r="D549" s="2" t="s">
        <v>2596</v>
      </c>
      <c r="E549" s="2" t="s">
        <v>2617</v>
      </c>
      <c r="F549" s="247"/>
      <c r="G549" s="73" t="s">
        <v>2671</v>
      </c>
      <c r="H549" s="73" t="s">
        <v>2918</v>
      </c>
      <c r="I549" s="71" t="s">
        <v>2919</v>
      </c>
      <c r="J549" s="71">
        <v>0.03</v>
      </c>
      <c r="K549" s="71">
        <v>1</v>
      </c>
      <c r="L549" s="101">
        <v>0</v>
      </c>
      <c r="M549" s="101">
        <v>0</v>
      </c>
      <c r="N549" s="120" t="str">
        <f t="shared" si="536"/>
        <v/>
      </c>
      <c r="O549" s="120">
        <f t="shared" si="537"/>
        <v>0</v>
      </c>
      <c r="P549" s="71" t="s">
        <v>2920</v>
      </c>
      <c r="Q549" s="71" t="s">
        <v>2921</v>
      </c>
      <c r="R549" s="114"/>
      <c r="S549" s="71"/>
      <c r="T549" s="71"/>
      <c r="U549" s="71"/>
      <c r="V549" s="71"/>
      <c r="W549" s="101">
        <v>0</v>
      </c>
      <c r="X549" s="101">
        <v>1</v>
      </c>
      <c r="Y549" s="101">
        <v>0</v>
      </c>
      <c r="Z549" s="101">
        <v>0</v>
      </c>
      <c r="AA549" s="101">
        <v>0</v>
      </c>
      <c r="AB549" s="101">
        <v>1</v>
      </c>
      <c r="AC549" s="101">
        <v>1</v>
      </c>
      <c r="AD549" s="101">
        <v>1</v>
      </c>
      <c r="AE549" s="101">
        <v>0</v>
      </c>
      <c r="AF549" s="101"/>
      <c r="AG549" s="101"/>
      <c r="AH549" s="101"/>
      <c r="AI549" s="109">
        <v>0</v>
      </c>
      <c r="AJ549" s="109" t="s">
        <v>4450</v>
      </c>
      <c r="AK549" s="109" t="s">
        <v>4450</v>
      </c>
      <c r="AL549" s="109" t="s">
        <v>4450</v>
      </c>
      <c r="AM549" s="9" t="s">
        <v>3940</v>
      </c>
      <c r="AN549" s="9"/>
      <c r="AO549" s="9"/>
      <c r="AP549" s="9"/>
      <c r="AQ549" s="2" t="s">
        <v>4450</v>
      </c>
      <c r="AR549" s="110" t="s">
        <v>4450</v>
      </c>
      <c r="AS549" s="110" t="s">
        <v>4450</v>
      </c>
      <c r="AT549" s="110" t="s">
        <v>4450</v>
      </c>
      <c r="AU549" s="110" t="s">
        <v>4450</v>
      </c>
      <c r="AV549" s="110">
        <v>0</v>
      </c>
      <c r="AW549" s="110" t="s">
        <v>4450</v>
      </c>
      <c r="AX549" s="110" t="s">
        <v>4450</v>
      </c>
      <c r="AY549" s="110" t="s">
        <v>4450</v>
      </c>
      <c r="AZ549" s="8" t="s">
        <v>4450</v>
      </c>
      <c r="BA549" s="8" t="s">
        <v>4450</v>
      </c>
      <c r="BB549" s="8" t="s">
        <v>4450</v>
      </c>
      <c r="BC549" s="8" t="s">
        <v>4450</v>
      </c>
      <c r="BD549" s="8" t="s">
        <v>4450</v>
      </c>
      <c r="BE549" s="8">
        <v>7.874999999999999E-4</v>
      </c>
      <c r="BF549" s="8" t="s">
        <v>4450</v>
      </c>
      <c r="BG549" s="8" t="s">
        <v>4450</v>
      </c>
      <c r="BJ549" s="8">
        <v>0.15</v>
      </c>
      <c r="BK549" s="8">
        <v>0.25</v>
      </c>
      <c r="BL549" s="8">
        <v>0.7</v>
      </c>
      <c r="BM549" s="8">
        <v>7.874999999999999E-4</v>
      </c>
      <c r="BN549" s="23">
        <f t="shared" si="538"/>
        <v>0.15</v>
      </c>
      <c r="BO549" s="23">
        <f t="shared" ref="BO549:BQ549" si="567">BK549*BN549</f>
        <v>3.7499999999999999E-2</v>
      </c>
      <c r="BP549" s="23">
        <f t="shared" si="567"/>
        <v>2.6249999999999999E-2</v>
      </c>
      <c r="BQ549" s="23">
        <f t="shared" si="567"/>
        <v>2.0671874999999996E-5</v>
      </c>
    </row>
    <row r="550" spans="1:69" ht="20" x14ac:dyDescent="0.35">
      <c r="A550" s="102" t="s">
        <v>25</v>
      </c>
      <c r="B550" s="86">
        <v>88</v>
      </c>
      <c r="C550" s="86" t="s">
        <v>5011</v>
      </c>
      <c r="D550" s="2" t="s">
        <v>2596</v>
      </c>
      <c r="E550" s="2" t="s">
        <v>2617</v>
      </c>
      <c r="F550" s="247"/>
      <c r="G550" s="73" t="s">
        <v>2671</v>
      </c>
      <c r="H550" s="73" t="s">
        <v>2922</v>
      </c>
      <c r="I550" s="71" t="s">
        <v>2923</v>
      </c>
      <c r="J550" s="71">
        <v>0.12</v>
      </c>
      <c r="K550" s="71">
        <v>3</v>
      </c>
      <c r="L550" s="101">
        <v>0</v>
      </c>
      <c r="M550" s="101">
        <v>0</v>
      </c>
      <c r="N550" s="120" t="str">
        <f t="shared" si="536"/>
        <v/>
      </c>
      <c r="O550" s="120">
        <f t="shared" si="537"/>
        <v>0</v>
      </c>
      <c r="P550" s="71" t="s">
        <v>2924</v>
      </c>
      <c r="Q550" s="71" t="s">
        <v>2925</v>
      </c>
      <c r="R550" s="114"/>
      <c r="S550" s="71"/>
      <c r="T550" s="71"/>
      <c r="U550" s="71"/>
      <c r="V550" s="71"/>
      <c r="W550" s="101">
        <v>0</v>
      </c>
      <c r="X550" s="101">
        <v>0</v>
      </c>
      <c r="Y550" s="101">
        <v>0</v>
      </c>
      <c r="Z550" s="101">
        <v>3</v>
      </c>
      <c r="AA550" s="101">
        <v>0</v>
      </c>
      <c r="AB550" s="101">
        <v>0</v>
      </c>
      <c r="AC550" s="101">
        <v>0</v>
      </c>
      <c r="AD550" s="101">
        <v>3</v>
      </c>
      <c r="AE550" s="101">
        <v>0</v>
      </c>
      <c r="AF550" s="101"/>
      <c r="AG550" s="101"/>
      <c r="AH550" s="101"/>
      <c r="AI550" s="109">
        <v>0</v>
      </c>
      <c r="AJ550" s="109" t="s">
        <v>4450</v>
      </c>
      <c r="AK550" s="109" t="s">
        <v>4450</v>
      </c>
      <c r="AL550" s="109" t="s">
        <v>4450</v>
      </c>
      <c r="AM550" s="9" t="s">
        <v>3940</v>
      </c>
      <c r="AN550" s="9"/>
      <c r="AO550" s="9"/>
      <c r="AP550" s="9"/>
      <c r="AQ550" s="2" t="s">
        <v>4450</v>
      </c>
      <c r="AR550" s="110" t="s">
        <v>4450</v>
      </c>
      <c r="AS550" s="110" t="s">
        <v>4450</v>
      </c>
      <c r="AT550" s="110" t="s">
        <v>4450</v>
      </c>
      <c r="AU550" s="110" t="s">
        <v>4450</v>
      </c>
      <c r="AV550" s="110">
        <v>0</v>
      </c>
      <c r="AW550" s="110" t="s">
        <v>4450</v>
      </c>
      <c r="AX550" s="110" t="s">
        <v>4450</v>
      </c>
      <c r="AY550" s="110" t="s">
        <v>4450</v>
      </c>
      <c r="AZ550" s="8" t="s">
        <v>4450</v>
      </c>
      <c r="BA550" s="8" t="s">
        <v>4450</v>
      </c>
      <c r="BB550" s="8" t="s">
        <v>4450</v>
      </c>
      <c r="BC550" s="8" t="s">
        <v>4450</v>
      </c>
      <c r="BD550" s="8" t="s">
        <v>4450</v>
      </c>
      <c r="BE550" s="8" t="s">
        <v>4450</v>
      </c>
      <c r="BF550" s="8" t="s">
        <v>4450</v>
      </c>
      <c r="BG550" s="8">
        <v>3.1499999999999996E-3</v>
      </c>
      <c r="BJ550" s="8">
        <v>0.15</v>
      </c>
      <c r="BK550" s="8">
        <v>0.25</v>
      </c>
      <c r="BL550" s="8">
        <v>0.7</v>
      </c>
      <c r="BM550" s="8">
        <v>3.1499999999999996E-3</v>
      </c>
      <c r="BN550" s="23">
        <f t="shared" si="538"/>
        <v>0.15</v>
      </c>
      <c r="BO550" s="23">
        <f t="shared" ref="BO550:BQ550" si="568">BK550*BN550</f>
        <v>3.7499999999999999E-2</v>
      </c>
      <c r="BP550" s="23">
        <f t="shared" si="568"/>
        <v>2.6249999999999999E-2</v>
      </c>
      <c r="BQ550" s="23">
        <f t="shared" si="568"/>
        <v>8.2687499999999984E-5</v>
      </c>
    </row>
    <row r="551" spans="1:69" ht="260" x14ac:dyDescent="0.35">
      <c r="A551" s="102" t="s">
        <v>25</v>
      </c>
      <c r="B551" s="86">
        <v>89</v>
      </c>
      <c r="C551" s="86" t="s">
        <v>5012</v>
      </c>
      <c r="D551" s="2" t="s">
        <v>2596</v>
      </c>
      <c r="E551" s="2" t="s">
        <v>2617</v>
      </c>
      <c r="F551" s="247"/>
      <c r="G551" s="73" t="s">
        <v>2671</v>
      </c>
      <c r="H551" s="73" t="s">
        <v>2926</v>
      </c>
      <c r="I551" s="71" t="s">
        <v>2927</v>
      </c>
      <c r="J551" s="71">
        <v>0.28999999999999998</v>
      </c>
      <c r="K551" s="71">
        <v>10</v>
      </c>
      <c r="L551" s="101">
        <v>8</v>
      </c>
      <c r="M551" s="101">
        <v>10</v>
      </c>
      <c r="N551" s="120">
        <f t="shared" si="536"/>
        <v>1</v>
      </c>
      <c r="O551" s="120">
        <f t="shared" si="537"/>
        <v>1</v>
      </c>
      <c r="P551" s="71" t="s">
        <v>2928</v>
      </c>
      <c r="Q551" s="71" t="s">
        <v>2929</v>
      </c>
      <c r="R551" s="114"/>
      <c r="S551" s="71"/>
      <c r="T551" s="71"/>
      <c r="U551" s="71"/>
      <c r="V551" s="71"/>
      <c r="W551" s="101">
        <v>8</v>
      </c>
      <c r="X551" s="101">
        <v>2</v>
      </c>
      <c r="Y551" s="101">
        <v>0</v>
      </c>
      <c r="Z551" s="101">
        <v>0</v>
      </c>
      <c r="AA551" s="101">
        <v>8</v>
      </c>
      <c r="AB551" s="101">
        <v>10</v>
      </c>
      <c r="AC551" s="101">
        <v>10</v>
      </c>
      <c r="AD551" s="101">
        <v>10</v>
      </c>
      <c r="AE551" s="101">
        <v>10</v>
      </c>
      <c r="AF551" s="101"/>
      <c r="AG551" s="101"/>
      <c r="AH551" s="101"/>
      <c r="AI551" s="109">
        <v>10</v>
      </c>
      <c r="AJ551" s="109" t="s">
        <v>4450</v>
      </c>
      <c r="AK551" s="109" t="s">
        <v>4450</v>
      </c>
      <c r="AL551" s="109" t="s">
        <v>4450</v>
      </c>
      <c r="AM551" s="9" t="s">
        <v>3992</v>
      </c>
      <c r="AN551" s="9"/>
      <c r="AO551" s="9"/>
      <c r="AP551" s="9"/>
      <c r="AQ551" s="2">
        <v>7.6124999999999995E-3</v>
      </c>
      <c r="AR551" s="110">
        <v>1</v>
      </c>
      <c r="AS551" s="110" t="s">
        <v>4450</v>
      </c>
      <c r="AT551" s="110" t="s">
        <v>4450</v>
      </c>
      <c r="AU551" s="110" t="s">
        <v>4450</v>
      </c>
      <c r="AV551" s="110">
        <v>1</v>
      </c>
      <c r="AW551" s="110" t="s">
        <v>4450</v>
      </c>
      <c r="AX551" s="110" t="s">
        <v>4450</v>
      </c>
      <c r="AY551" s="110" t="s">
        <v>4450</v>
      </c>
      <c r="AZ551" s="8">
        <v>7.6124999999999995E-3</v>
      </c>
      <c r="BA551" s="8" t="s">
        <v>4450</v>
      </c>
      <c r="BB551" s="8" t="s">
        <v>4450</v>
      </c>
      <c r="BC551" s="8" t="s">
        <v>4450</v>
      </c>
      <c r="BD551" s="8">
        <v>7.6124999999999995E-3</v>
      </c>
      <c r="BE551" s="8">
        <v>7.6124999999999995E-3</v>
      </c>
      <c r="BF551" s="8" t="s">
        <v>4450</v>
      </c>
      <c r="BG551" s="8" t="s">
        <v>4450</v>
      </c>
      <c r="BJ551" s="8">
        <v>0.15</v>
      </c>
      <c r="BK551" s="8">
        <v>0.25</v>
      </c>
      <c r="BL551" s="8">
        <v>0.7</v>
      </c>
      <c r="BM551" s="8">
        <v>7.6124999999999995E-3</v>
      </c>
      <c r="BN551" s="23">
        <f t="shared" si="538"/>
        <v>0.15</v>
      </c>
      <c r="BO551" s="23">
        <f t="shared" ref="BO551:BQ551" si="569">BK551*BN551</f>
        <v>3.7499999999999999E-2</v>
      </c>
      <c r="BP551" s="23">
        <f t="shared" si="569"/>
        <v>2.6249999999999999E-2</v>
      </c>
      <c r="BQ551" s="23">
        <f t="shared" si="569"/>
        <v>1.9982812499999997E-4</v>
      </c>
    </row>
    <row r="552" spans="1:69" ht="140" x14ac:dyDescent="0.35">
      <c r="A552" s="102" t="s">
        <v>25</v>
      </c>
      <c r="B552" s="86">
        <v>90</v>
      </c>
      <c r="C552" s="86" t="s">
        <v>5013</v>
      </c>
      <c r="D552" s="2" t="s">
        <v>2596</v>
      </c>
      <c r="E552" s="2" t="s">
        <v>2617</v>
      </c>
      <c r="F552" s="247"/>
      <c r="G552" s="73" t="s">
        <v>2671</v>
      </c>
      <c r="H552" s="73" t="s">
        <v>2930</v>
      </c>
      <c r="I552" s="71" t="s">
        <v>2931</v>
      </c>
      <c r="J552" s="71">
        <v>0.12</v>
      </c>
      <c r="K552" s="71">
        <v>4</v>
      </c>
      <c r="L552" s="101">
        <v>0</v>
      </c>
      <c r="M552" s="101">
        <v>0</v>
      </c>
      <c r="N552" s="120" t="str">
        <f t="shared" si="536"/>
        <v/>
      </c>
      <c r="O552" s="120">
        <f t="shared" si="537"/>
        <v>0</v>
      </c>
      <c r="P552" s="71" t="s">
        <v>2932</v>
      </c>
      <c r="Q552" s="71" t="s">
        <v>2861</v>
      </c>
      <c r="R552" s="114"/>
      <c r="S552" s="71"/>
      <c r="T552" s="71"/>
      <c r="U552" s="71"/>
      <c r="V552" s="71"/>
      <c r="W552" s="101">
        <v>0</v>
      </c>
      <c r="X552" s="101">
        <v>0</v>
      </c>
      <c r="Y552" s="101">
        <v>0</v>
      </c>
      <c r="Z552" s="101">
        <v>4</v>
      </c>
      <c r="AA552" s="101">
        <v>0</v>
      </c>
      <c r="AB552" s="101">
        <v>0</v>
      </c>
      <c r="AC552" s="101">
        <v>0</v>
      </c>
      <c r="AD552" s="101">
        <v>4</v>
      </c>
      <c r="AE552" s="101">
        <v>0</v>
      </c>
      <c r="AF552" s="101"/>
      <c r="AG552" s="101"/>
      <c r="AH552" s="101"/>
      <c r="AI552" s="109">
        <v>0</v>
      </c>
      <c r="AJ552" s="109" t="s">
        <v>4450</v>
      </c>
      <c r="AK552" s="109" t="s">
        <v>4450</v>
      </c>
      <c r="AL552" s="109" t="s">
        <v>4450</v>
      </c>
      <c r="AM552" s="9" t="s">
        <v>3940</v>
      </c>
      <c r="AN552" s="9"/>
      <c r="AO552" s="9"/>
      <c r="AP552" s="9"/>
      <c r="AQ552" s="2" t="s">
        <v>4450</v>
      </c>
      <c r="AR552" s="110" t="s">
        <v>4450</v>
      </c>
      <c r="AS552" s="110" t="s">
        <v>4450</v>
      </c>
      <c r="AT552" s="110" t="s">
        <v>4450</v>
      </c>
      <c r="AU552" s="110" t="s">
        <v>4450</v>
      </c>
      <c r="AV552" s="110">
        <v>0</v>
      </c>
      <c r="AW552" s="110" t="s">
        <v>4450</v>
      </c>
      <c r="AX552" s="110" t="s">
        <v>4450</v>
      </c>
      <c r="AY552" s="110" t="s">
        <v>4450</v>
      </c>
      <c r="AZ552" s="8" t="s">
        <v>4450</v>
      </c>
      <c r="BA552" s="8" t="s">
        <v>4450</v>
      </c>
      <c r="BB552" s="8" t="s">
        <v>4450</v>
      </c>
      <c r="BC552" s="8" t="s">
        <v>4450</v>
      </c>
      <c r="BD552" s="8" t="s">
        <v>4450</v>
      </c>
      <c r="BE552" s="8" t="s">
        <v>4450</v>
      </c>
      <c r="BF552" s="8" t="s">
        <v>4450</v>
      </c>
      <c r="BG552" s="8">
        <v>3.1499999999999996E-3</v>
      </c>
      <c r="BJ552" s="8">
        <v>0.15</v>
      </c>
      <c r="BK552" s="8">
        <v>0.25</v>
      </c>
      <c r="BL552" s="8">
        <v>0.7</v>
      </c>
      <c r="BM552" s="8">
        <v>3.1499999999999996E-3</v>
      </c>
      <c r="BN552" s="23">
        <f t="shared" si="538"/>
        <v>0.15</v>
      </c>
      <c r="BO552" s="23">
        <f t="shared" ref="BO552:BQ552" si="570">BK552*BN552</f>
        <v>3.7499999999999999E-2</v>
      </c>
      <c r="BP552" s="23">
        <f t="shared" si="570"/>
        <v>2.6249999999999999E-2</v>
      </c>
      <c r="BQ552" s="23">
        <f t="shared" si="570"/>
        <v>8.2687499999999984E-5</v>
      </c>
    </row>
    <row r="553" spans="1:69" ht="30" x14ac:dyDescent="0.35">
      <c r="A553" s="102" t="s">
        <v>25</v>
      </c>
      <c r="B553" s="86">
        <v>91</v>
      </c>
      <c r="C553" s="86" t="s">
        <v>5014</v>
      </c>
      <c r="D553" s="2" t="s">
        <v>2596</v>
      </c>
      <c r="E553" s="2" t="s">
        <v>2617</v>
      </c>
      <c r="F553" s="247"/>
      <c r="G553" s="73" t="s">
        <v>2671</v>
      </c>
      <c r="H553" s="73" t="s">
        <v>2933</v>
      </c>
      <c r="I553" s="71" t="s">
        <v>2934</v>
      </c>
      <c r="J553" s="71">
        <v>0.06</v>
      </c>
      <c r="K553" s="71">
        <v>2</v>
      </c>
      <c r="L553" s="101">
        <v>0</v>
      </c>
      <c r="M553" s="101">
        <v>0</v>
      </c>
      <c r="N553" s="120" t="str">
        <f t="shared" si="536"/>
        <v/>
      </c>
      <c r="O553" s="120">
        <f t="shared" si="537"/>
        <v>0</v>
      </c>
      <c r="P553" s="71" t="s">
        <v>2935</v>
      </c>
      <c r="Q553" s="71" t="s">
        <v>2936</v>
      </c>
      <c r="R553" s="114"/>
      <c r="S553" s="71"/>
      <c r="T553" s="71"/>
      <c r="U553" s="71"/>
      <c r="V553" s="71"/>
      <c r="W553" s="101">
        <v>0</v>
      </c>
      <c r="X553" s="101">
        <v>0</v>
      </c>
      <c r="Y553" s="101">
        <v>0</v>
      </c>
      <c r="Z553" s="101">
        <v>2</v>
      </c>
      <c r="AA553" s="101">
        <v>0</v>
      </c>
      <c r="AB553" s="101">
        <v>0</v>
      </c>
      <c r="AC553" s="101">
        <v>0</v>
      </c>
      <c r="AD553" s="101">
        <v>2</v>
      </c>
      <c r="AE553" s="101">
        <v>0</v>
      </c>
      <c r="AF553" s="101"/>
      <c r="AG553" s="101"/>
      <c r="AH553" s="101"/>
      <c r="AI553" s="109">
        <v>0</v>
      </c>
      <c r="AJ553" s="109" t="s">
        <v>4450</v>
      </c>
      <c r="AK553" s="109" t="s">
        <v>4450</v>
      </c>
      <c r="AL553" s="109" t="s">
        <v>4450</v>
      </c>
      <c r="AM553" s="9" t="s">
        <v>3940</v>
      </c>
      <c r="AN553" s="9"/>
      <c r="AO553" s="9"/>
      <c r="AP553" s="9"/>
      <c r="AQ553" s="2" t="s">
        <v>4450</v>
      </c>
      <c r="AR553" s="110" t="s">
        <v>4450</v>
      </c>
      <c r="AS553" s="110" t="s">
        <v>4450</v>
      </c>
      <c r="AT553" s="110" t="s">
        <v>4450</v>
      </c>
      <c r="AU553" s="110" t="s">
        <v>4450</v>
      </c>
      <c r="AV553" s="110">
        <v>0</v>
      </c>
      <c r="AW553" s="110" t="s">
        <v>4450</v>
      </c>
      <c r="AX553" s="110" t="s">
        <v>4450</v>
      </c>
      <c r="AY553" s="110" t="s">
        <v>4450</v>
      </c>
      <c r="AZ553" s="8" t="s">
        <v>4450</v>
      </c>
      <c r="BA553" s="8" t="s">
        <v>4450</v>
      </c>
      <c r="BB553" s="8" t="s">
        <v>4450</v>
      </c>
      <c r="BC553" s="8" t="s">
        <v>4450</v>
      </c>
      <c r="BD553" s="8" t="s">
        <v>4450</v>
      </c>
      <c r="BE553" s="8" t="s">
        <v>4450</v>
      </c>
      <c r="BF553" s="8" t="s">
        <v>4450</v>
      </c>
      <c r="BG553" s="8">
        <v>1.5749999999999998E-3</v>
      </c>
      <c r="BJ553" s="8">
        <v>0.15</v>
      </c>
      <c r="BK553" s="8">
        <v>0.25</v>
      </c>
      <c r="BL553" s="8">
        <v>0.7</v>
      </c>
      <c r="BM553" s="8">
        <v>1.5749999999999998E-3</v>
      </c>
      <c r="BN553" s="23">
        <f t="shared" si="538"/>
        <v>0.15</v>
      </c>
      <c r="BO553" s="23">
        <f t="shared" ref="BO553:BQ553" si="571">BK553*BN553</f>
        <v>3.7499999999999999E-2</v>
      </c>
      <c r="BP553" s="23">
        <f t="shared" si="571"/>
        <v>2.6249999999999999E-2</v>
      </c>
      <c r="BQ553" s="23">
        <f t="shared" si="571"/>
        <v>4.1343749999999992E-5</v>
      </c>
    </row>
    <row r="554" spans="1:69" ht="50" x14ac:dyDescent="0.35">
      <c r="A554" s="102" t="s">
        <v>25</v>
      </c>
      <c r="B554" s="86">
        <v>92</v>
      </c>
      <c r="C554" s="86" t="s">
        <v>5015</v>
      </c>
      <c r="D554" s="2" t="s">
        <v>2596</v>
      </c>
      <c r="E554" s="2" t="s">
        <v>2617</v>
      </c>
      <c r="F554" s="247"/>
      <c r="G554" s="73" t="s">
        <v>2673</v>
      </c>
      <c r="H554" s="73" t="s">
        <v>2937</v>
      </c>
      <c r="I554" s="71" t="s">
        <v>2938</v>
      </c>
      <c r="J554" s="71">
        <v>0.28000000000000003</v>
      </c>
      <c r="K554" s="71">
        <v>2</v>
      </c>
      <c r="L554" s="101">
        <v>0</v>
      </c>
      <c r="M554" s="101">
        <v>0</v>
      </c>
      <c r="N554" s="120" t="str">
        <f t="shared" si="536"/>
        <v/>
      </c>
      <c r="O554" s="120">
        <f t="shared" si="537"/>
        <v>0</v>
      </c>
      <c r="P554" s="71" t="s">
        <v>2939</v>
      </c>
      <c r="Q554" s="71" t="s">
        <v>2917</v>
      </c>
      <c r="R554" s="114"/>
      <c r="S554" s="71"/>
      <c r="T554" s="71"/>
      <c r="U554" s="71"/>
      <c r="V554" s="71"/>
      <c r="W554" s="101">
        <v>0</v>
      </c>
      <c r="X554" s="101">
        <v>0</v>
      </c>
      <c r="Y554" s="101">
        <v>1</v>
      </c>
      <c r="Z554" s="101">
        <v>1</v>
      </c>
      <c r="AA554" s="101">
        <v>0</v>
      </c>
      <c r="AB554" s="101">
        <v>0</v>
      </c>
      <c r="AC554" s="101">
        <v>1</v>
      </c>
      <c r="AD554" s="101">
        <v>2</v>
      </c>
      <c r="AE554" s="101">
        <v>0</v>
      </c>
      <c r="AF554" s="101"/>
      <c r="AG554" s="101"/>
      <c r="AH554" s="101"/>
      <c r="AI554" s="109">
        <v>0</v>
      </c>
      <c r="AJ554" s="109" t="s">
        <v>4450</v>
      </c>
      <c r="AK554" s="109" t="s">
        <v>4450</v>
      </c>
      <c r="AL554" s="109" t="s">
        <v>4450</v>
      </c>
      <c r="AM554" s="9" t="s">
        <v>3940</v>
      </c>
      <c r="AN554" s="9"/>
      <c r="AO554" s="9"/>
      <c r="AP554" s="9"/>
      <c r="AQ554" s="2" t="s">
        <v>4450</v>
      </c>
      <c r="AR554" s="110" t="s">
        <v>4450</v>
      </c>
      <c r="AS554" s="110" t="s">
        <v>4450</v>
      </c>
      <c r="AT554" s="110" t="s">
        <v>4450</v>
      </c>
      <c r="AU554" s="110" t="s">
        <v>4450</v>
      </c>
      <c r="AV554" s="110">
        <v>0</v>
      </c>
      <c r="AW554" s="110" t="s">
        <v>4450</v>
      </c>
      <c r="AX554" s="110" t="s">
        <v>4450</v>
      </c>
      <c r="AY554" s="110" t="s">
        <v>4450</v>
      </c>
      <c r="AZ554" s="8" t="s">
        <v>4450</v>
      </c>
      <c r="BA554" s="8" t="s">
        <v>4450</v>
      </c>
      <c r="BB554" s="8" t="s">
        <v>4450</v>
      </c>
      <c r="BC554" s="8" t="s">
        <v>4450</v>
      </c>
      <c r="BD554" s="8" t="s">
        <v>4450</v>
      </c>
      <c r="BE554" s="8" t="s">
        <v>4450</v>
      </c>
      <c r="BF554" s="8">
        <v>3.15E-3</v>
      </c>
      <c r="BG554" s="8">
        <v>3.15E-3</v>
      </c>
      <c r="BJ554" s="8">
        <v>0.15</v>
      </c>
      <c r="BK554" s="8">
        <v>0.25</v>
      </c>
      <c r="BL554" s="8">
        <v>0.3</v>
      </c>
      <c r="BM554" s="8">
        <v>3.15E-3</v>
      </c>
      <c r="BN554" s="23">
        <f t="shared" si="538"/>
        <v>0.15</v>
      </c>
      <c r="BO554" s="23">
        <f t="shared" ref="BO554:BQ554" si="572">BK554*BN554</f>
        <v>3.7499999999999999E-2</v>
      </c>
      <c r="BP554" s="23">
        <f t="shared" si="572"/>
        <v>1.125E-2</v>
      </c>
      <c r="BQ554" s="23">
        <f t="shared" si="572"/>
        <v>3.5437500000000001E-5</v>
      </c>
    </row>
    <row r="555" spans="1:69" ht="50" x14ac:dyDescent="0.35">
      <c r="A555" s="102" t="s">
        <v>25</v>
      </c>
      <c r="B555" s="86">
        <v>93</v>
      </c>
      <c r="C555" s="86" t="s">
        <v>5016</v>
      </c>
      <c r="D555" s="2" t="s">
        <v>2596</v>
      </c>
      <c r="E555" s="2" t="s">
        <v>2617</v>
      </c>
      <c r="F555" s="247"/>
      <c r="G555" s="73" t="s">
        <v>2673</v>
      </c>
      <c r="H555" s="73" t="s">
        <v>2940</v>
      </c>
      <c r="I555" s="71" t="s">
        <v>2941</v>
      </c>
      <c r="J555" s="71">
        <v>0.18</v>
      </c>
      <c r="K555" s="71">
        <v>1</v>
      </c>
      <c r="L555" s="101">
        <v>0</v>
      </c>
      <c r="M555" s="101">
        <v>0</v>
      </c>
      <c r="N555" s="120" t="str">
        <f t="shared" si="536"/>
        <v/>
      </c>
      <c r="O555" s="120">
        <f t="shared" si="537"/>
        <v>0</v>
      </c>
      <c r="P555" s="71" t="s">
        <v>2942</v>
      </c>
      <c r="Q555" s="71" t="s">
        <v>2861</v>
      </c>
      <c r="R555" s="114"/>
      <c r="S555" s="71"/>
      <c r="T555" s="71"/>
      <c r="U555" s="71"/>
      <c r="V555" s="71"/>
      <c r="W555" s="101">
        <v>0</v>
      </c>
      <c r="X555" s="101">
        <v>1</v>
      </c>
      <c r="Y555" s="101">
        <v>0</v>
      </c>
      <c r="Z555" s="101">
        <v>0</v>
      </c>
      <c r="AA555" s="101">
        <v>0</v>
      </c>
      <c r="AB555" s="101">
        <v>1</v>
      </c>
      <c r="AC555" s="101">
        <v>1</v>
      </c>
      <c r="AD555" s="101">
        <v>1</v>
      </c>
      <c r="AE555" s="101">
        <v>0</v>
      </c>
      <c r="AF555" s="101"/>
      <c r="AG555" s="101"/>
      <c r="AH555" s="101"/>
      <c r="AI555" s="109">
        <v>0</v>
      </c>
      <c r="AJ555" s="109" t="s">
        <v>4450</v>
      </c>
      <c r="AK555" s="109" t="s">
        <v>4450</v>
      </c>
      <c r="AL555" s="109" t="s">
        <v>4450</v>
      </c>
      <c r="AM555" s="9" t="s">
        <v>3940</v>
      </c>
      <c r="AN555" s="9"/>
      <c r="AO555" s="9"/>
      <c r="AP555" s="9"/>
      <c r="AQ555" s="2" t="s">
        <v>4450</v>
      </c>
      <c r="AR555" s="110" t="s">
        <v>4450</v>
      </c>
      <c r="AS555" s="110" t="s">
        <v>4450</v>
      </c>
      <c r="AT555" s="110" t="s">
        <v>4450</v>
      </c>
      <c r="AU555" s="110" t="s">
        <v>4450</v>
      </c>
      <c r="AV555" s="110">
        <v>0</v>
      </c>
      <c r="AW555" s="110" t="s">
        <v>4450</v>
      </c>
      <c r="AX555" s="110" t="s">
        <v>4450</v>
      </c>
      <c r="AY555" s="110" t="s">
        <v>4450</v>
      </c>
      <c r="AZ555" s="8" t="s">
        <v>4450</v>
      </c>
      <c r="BA555" s="8" t="s">
        <v>4450</v>
      </c>
      <c r="BB555" s="8" t="s">
        <v>4450</v>
      </c>
      <c r="BC555" s="8" t="s">
        <v>4450</v>
      </c>
      <c r="BD555" s="8" t="s">
        <v>4450</v>
      </c>
      <c r="BE555" s="8">
        <v>2.0249999999999999E-3</v>
      </c>
      <c r="BF555" s="8" t="s">
        <v>4450</v>
      </c>
      <c r="BG555" s="8" t="s">
        <v>4450</v>
      </c>
      <c r="BJ555" s="8">
        <v>0.15</v>
      </c>
      <c r="BK555" s="8">
        <v>0.25</v>
      </c>
      <c r="BL555" s="8">
        <v>0.3</v>
      </c>
      <c r="BM555" s="8">
        <v>2.0249999999999999E-3</v>
      </c>
      <c r="BN555" s="23">
        <f t="shared" si="538"/>
        <v>0.15</v>
      </c>
      <c r="BO555" s="23">
        <f t="shared" ref="BO555:BQ555" si="573">BK555*BN555</f>
        <v>3.7499999999999999E-2</v>
      </c>
      <c r="BP555" s="23">
        <f t="shared" si="573"/>
        <v>1.125E-2</v>
      </c>
      <c r="BQ555" s="23">
        <f t="shared" si="573"/>
        <v>2.2781249999999998E-5</v>
      </c>
    </row>
    <row r="556" spans="1:69" ht="20" x14ac:dyDescent="0.35">
      <c r="A556" s="102" t="s">
        <v>25</v>
      </c>
      <c r="B556" s="86">
        <v>94</v>
      </c>
      <c r="C556" s="86" t="s">
        <v>5017</v>
      </c>
      <c r="D556" s="2" t="s">
        <v>2596</v>
      </c>
      <c r="E556" s="2" t="s">
        <v>2617</v>
      </c>
      <c r="F556" s="247"/>
      <c r="G556" s="73" t="s">
        <v>2673</v>
      </c>
      <c r="H556" s="73" t="s">
        <v>2943</v>
      </c>
      <c r="I556" s="71" t="s">
        <v>3330</v>
      </c>
      <c r="J556" s="71">
        <v>0.18</v>
      </c>
      <c r="K556" s="71">
        <v>1</v>
      </c>
      <c r="L556" s="101">
        <v>0</v>
      </c>
      <c r="M556" s="101">
        <v>0</v>
      </c>
      <c r="N556" s="120" t="str">
        <f t="shared" si="536"/>
        <v/>
      </c>
      <c r="O556" s="120">
        <f t="shared" si="537"/>
        <v>0</v>
      </c>
      <c r="P556" s="71" t="s">
        <v>3331</v>
      </c>
      <c r="Q556" s="71" t="s">
        <v>3332</v>
      </c>
      <c r="R556" s="114"/>
      <c r="S556" s="71"/>
      <c r="T556" s="71"/>
      <c r="U556" s="71"/>
      <c r="V556" s="71"/>
      <c r="W556" s="101">
        <v>0</v>
      </c>
      <c r="X556" s="101">
        <v>0</v>
      </c>
      <c r="Y556" s="101">
        <v>0</v>
      </c>
      <c r="Z556" s="101">
        <v>1</v>
      </c>
      <c r="AA556" s="101">
        <v>0</v>
      </c>
      <c r="AB556" s="101">
        <v>0</v>
      </c>
      <c r="AC556" s="101">
        <v>0</v>
      </c>
      <c r="AD556" s="101">
        <v>1</v>
      </c>
      <c r="AE556" s="101">
        <v>0</v>
      </c>
      <c r="AF556" s="101"/>
      <c r="AG556" s="101"/>
      <c r="AH556" s="101"/>
      <c r="AI556" s="109">
        <v>0</v>
      </c>
      <c r="AJ556" s="109" t="s">
        <v>4450</v>
      </c>
      <c r="AK556" s="109" t="s">
        <v>4450</v>
      </c>
      <c r="AL556" s="109" t="s">
        <v>4450</v>
      </c>
      <c r="AM556" s="9" t="s">
        <v>3940</v>
      </c>
      <c r="AN556" s="9"/>
      <c r="AO556" s="9"/>
      <c r="AP556" s="9"/>
      <c r="AQ556" s="2" t="s">
        <v>4450</v>
      </c>
      <c r="AR556" s="110" t="s">
        <v>4450</v>
      </c>
      <c r="AS556" s="110" t="s">
        <v>4450</v>
      </c>
      <c r="AT556" s="110" t="s">
        <v>4450</v>
      </c>
      <c r="AU556" s="110" t="s">
        <v>4450</v>
      </c>
      <c r="AV556" s="110">
        <v>0</v>
      </c>
      <c r="AW556" s="110" t="s">
        <v>4450</v>
      </c>
      <c r="AX556" s="110" t="s">
        <v>4450</v>
      </c>
      <c r="AY556" s="110" t="s">
        <v>4450</v>
      </c>
      <c r="AZ556" s="8" t="s">
        <v>4450</v>
      </c>
      <c r="BA556" s="8" t="s">
        <v>4450</v>
      </c>
      <c r="BB556" s="8" t="s">
        <v>4450</v>
      </c>
      <c r="BC556" s="8" t="s">
        <v>4450</v>
      </c>
      <c r="BD556" s="8" t="s">
        <v>4450</v>
      </c>
      <c r="BE556" s="8" t="s">
        <v>4450</v>
      </c>
      <c r="BF556" s="8" t="s">
        <v>4450</v>
      </c>
      <c r="BG556" s="8">
        <v>2.0249999999999999E-3</v>
      </c>
      <c r="BJ556" s="8">
        <v>0.15</v>
      </c>
      <c r="BK556" s="8">
        <v>0.25</v>
      </c>
      <c r="BL556" s="8">
        <v>0.3</v>
      </c>
      <c r="BM556" s="8">
        <v>2.0249999999999999E-3</v>
      </c>
      <c r="BN556" s="23">
        <f t="shared" si="538"/>
        <v>0.15</v>
      </c>
      <c r="BO556" s="23">
        <f t="shared" ref="BO556:BQ556" si="574">BK556*BN556</f>
        <v>3.7499999999999999E-2</v>
      </c>
      <c r="BP556" s="23">
        <f t="shared" si="574"/>
        <v>1.125E-2</v>
      </c>
      <c r="BQ556" s="23">
        <f t="shared" si="574"/>
        <v>2.2781249999999998E-5</v>
      </c>
    </row>
    <row r="557" spans="1:69" ht="30" x14ac:dyDescent="0.35">
      <c r="A557" s="102" t="s">
        <v>25</v>
      </c>
      <c r="B557" s="86">
        <v>95</v>
      </c>
      <c r="C557" s="86" t="s">
        <v>5018</v>
      </c>
      <c r="D557" s="2" t="s">
        <v>2596</v>
      </c>
      <c r="E557" s="2" t="s">
        <v>2617</v>
      </c>
      <c r="F557" s="247"/>
      <c r="G557" s="73" t="s">
        <v>2673</v>
      </c>
      <c r="H557" s="73" t="s">
        <v>2944</v>
      </c>
      <c r="I557" s="71" t="s">
        <v>2945</v>
      </c>
      <c r="J557" s="71">
        <v>0.18</v>
      </c>
      <c r="K557" s="71">
        <v>1</v>
      </c>
      <c r="L557" s="101">
        <v>0</v>
      </c>
      <c r="M557" s="101">
        <v>0</v>
      </c>
      <c r="N557" s="120" t="str">
        <f t="shared" si="536"/>
        <v/>
      </c>
      <c r="O557" s="120">
        <f t="shared" si="537"/>
        <v>0</v>
      </c>
      <c r="P557" s="71" t="s">
        <v>2946</v>
      </c>
      <c r="Q557" s="71" t="s">
        <v>2936</v>
      </c>
      <c r="R557" s="114"/>
      <c r="S557" s="71"/>
      <c r="T557" s="71"/>
      <c r="U557" s="71"/>
      <c r="V557" s="71"/>
      <c r="W557" s="101">
        <v>0</v>
      </c>
      <c r="X557" s="101">
        <v>0</v>
      </c>
      <c r="Y557" s="101">
        <v>0</v>
      </c>
      <c r="Z557" s="101">
        <v>1</v>
      </c>
      <c r="AA557" s="101">
        <v>0</v>
      </c>
      <c r="AB557" s="101">
        <v>0</v>
      </c>
      <c r="AC557" s="101">
        <v>0</v>
      </c>
      <c r="AD557" s="101">
        <v>1</v>
      </c>
      <c r="AE557" s="101">
        <v>0</v>
      </c>
      <c r="AF557" s="101"/>
      <c r="AG557" s="101"/>
      <c r="AH557" s="101"/>
      <c r="AI557" s="109">
        <v>0</v>
      </c>
      <c r="AJ557" s="109" t="s">
        <v>4450</v>
      </c>
      <c r="AK557" s="109" t="s">
        <v>4450</v>
      </c>
      <c r="AL557" s="109" t="s">
        <v>4450</v>
      </c>
      <c r="AM557" s="9" t="s">
        <v>3940</v>
      </c>
      <c r="AN557" s="9"/>
      <c r="AO557" s="9"/>
      <c r="AP557" s="9"/>
      <c r="AQ557" s="2" t="s">
        <v>4450</v>
      </c>
      <c r="AR557" s="110" t="s">
        <v>4450</v>
      </c>
      <c r="AS557" s="110" t="s">
        <v>4450</v>
      </c>
      <c r="AT557" s="110" t="s">
        <v>4450</v>
      </c>
      <c r="AU557" s="110" t="s">
        <v>4450</v>
      </c>
      <c r="AV557" s="110">
        <v>0</v>
      </c>
      <c r="AW557" s="110" t="s">
        <v>4450</v>
      </c>
      <c r="AX557" s="110" t="s">
        <v>4450</v>
      </c>
      <c r="AY557" s="110" t="s">
        <v>4450</v>
      </c>
      <c r="AZ557" s="8" t="s">
        <v>4450</v>
      </c>
      <c r="BA557" s="8" t="s">
        <v>4450</v>
      </c>
      <c r="BB557" s="8" t="s">
        <v>4450</v>
      </c>
      <c r="BC557" s="8" t="s">
        <v>4450</v>
      </c>
      <c r="BD557" s="8" t="s">
        <v>4450</v>
      </c>
      <c r="BE557" s="8" t="s">
        <v>4450</v>
      </c>
      <c r="BF557" s="8" t="s">
        <v>4450</v>
      </c>
      <c r="BG557" s="8">
        <v>2.0249999999999999E-3</v>
      </c>
      <c r="BJ557" s="8">
        <v>0.15</v>
      </c>
      <c r="BK557" s="8">
        <v>0.25</v>
      </c>
      <c r="BL557" s="8">
        <v>0.3</v>
      </c>
      <c r="BM557" s="8">
        <v>2.0249999999999999E-3</v>
      </c>
      <c r="BN557" s="23">
        <f t="shared" si="538"/>
        <v>0.15</v>
      </c>
      <c r="BO557" s="23">
        <f t="shared" ref="BO557:BQ557" si="575">BK557*BN557</f>
        <v>3.7499999999999999E-2</v>
      </c>
      <c r="BP557" s="23">
        <f t="shared" si="575"/>
        <v>1.125E-2</v>
      </c>
      <c r="BQ557" s="23">
        <f t="shared" si="575"/>
        <v>2.2781249999999998E-5</v>
      </c>
    </row>
    <row r="558" spans="1:69" ht="40" x14ac:dyDescent="0.35">
      <c r="A558" s="102" t="s">
        <v>25</v>
      </c>
      <c r="B558" s="86">
        <v>96</v>
      </c>
      <c r="C558" s="86" t="s">
        <v>5019</v>
      </c>
      <c r="D558" s="2" t="s">
        <v>2596</v>
      </c>
      <c r="E558" s="2" t="s">
        <v>2617</v>
      </c>
      <c r="F558" s="247"/>
      <c r="G558" s="73" t="s">
        <v>2673</v>
      </c>
      <c r="H558" s="73" t="s">
        <v>2947</v>
      </c>
      <c r="I558" s="71" t="s">
        <v>2948</v>
      </c>
      <c r="J558" s="71">
        <v>0.18</v>
      </c>
      <c r="K558" s="71">
        <v>1</v>
      </c>
      <c r="L558" s="101">
        <v>0</v>
      </c>
      <c r="M558" s="101">
        <v>0</v>
      </c>
      <c r="N558" s="120" t="str">
        <f t="shared" si="536"/>
        <v/>
      </c>
      <c r="O558" s="120">
        <f t="shared" si="537"/>
        <v>0</v>
      </c>
      <c r="P558" s="71" t="s">
        <v>2949</v>
      </c>
      <c r="Q558" s="71" t="s">
        <v>2239</v>
      </c>
      <c r="R558" s="114"/>
      <c r="S558" s="71"/>
      <c r="T558" s="71"/>
      <c r="U558" s="71"/>
      <c r="V558" s="71"/>
      <c r="W558" s="101">
        <v>0</v>
      </c>
      <c r="X558" s="101">
        <v>1</v>
      </c>
      <c r="Y558" s="101">
        <v>0</v>
      </c>
      <c r="Z558" s="101">
        <v>0</v>
      </c>
      <c r="AA558" s="101">
        <v>0</v>
      </c>
      <c r="AB558" s="101">
        <v>1</v>
      </c>
      <c r="AC558" s="101">
        <v>1</v>
      </c>
      <c r="AD558" s="101">
        <v>1</v>
      </c>
      <c r="AE558" s="101">
        <v>0</v>
      </c>
      <c r="AF558" s="101"/>
      <c r="AG558" s="101"/>
      <c r="AH558" s="101"/>
      <c r="AI558" s="109">
        <v>0</v>
      </c>
      <c r="AJ558" s="109" t="s">
        <v>4450</v>
      </c>
      <c r="AK558" s="109" t="s">
        <v>4450</v>
      </c>
      <c r="AL558" s="109" t="s">
        <v>4450</v>
      </c>
      <c r="AM558" s="9" t="s">
        <v>3940</v>
      </c>
      <c r="AN558" s="9"/>
      <c r="AO558" s="9"/>
      <c r="AP558" s="9"/>
      <c r="AQ558" s="2" t="s">
        <v>4450</v>
      </c>
      <c r="AR558" s="110" t="s">
        <v>4450</v>
      </c>
      <c r="AS558" s="110" t="s">
        <v>4450</v>
      </c>
      <c r="AT558" s="110" t="s">
        <v>4450</v>
      </c>
      <c r="AU558" s="110" t="s">
        <v>4450</v>
      </c>
      <c r="AV558" s="110">
        <v>0</v>
      </c>
      <c r="AW558" s="110" t="s">
        <v>4450</v>
      </c>
      <c r="AX558" s="110" t="s">
        <v>4450</v>
      </c>
      <c r="AY558" s="110" t="s">
        <v>4450</v>
      </c>
      <c r="AZ558" s="8" t="s">
        <v>4450</v>
      </c>
      <c r="BA558" s="8" t="s">
        <v>4450</v>
      </c>
      <c r="BB558" s="8" t="s">
        <v>4450</v>
      </c>
      <c r="BC558" s="8" t="s">
        <v>4450</v>
      </c>
      <c r="BD558" s="8" t="s">
        <v>4450</v>
      </c>
      <c r="BE558" s="8">
        <v>2.0249999999999999E-3</v>
      </c>
      <c r="BF558" s="8" t="s">
        <v>4450</v>
      </c>
      <c r="BG558" s="8" t="s">
        <v>4450</v>
      </c>
      <c r="BJ558" s="8">
        <v>0.15</v>
      </c>
      <c r="BK558" s="8">
        <v>0.25</v>
      </c>
      <c r="BL558" s="8">
        <v>0.3</v>
      </c>
      <c r="BM558" s="8">
        <v>2.0249999999999999E-3</v>
      </c>
      <c r="BN558" s="23">
        <f t="shared" si="538"/>
        <v>0.15</v>
      </c>
      <c r="BO558" s="23">
        <f t="shared" ref="BO558:BQ558" si="576">BK558*BN558</f>
        <v>3.7499999999999999E-2</v>
      </c>
      <c r="BP558" s="23">
        <f t="shared" si="576"/>
        <v>1.125E-2</v>
      </c>
      <c r="BQ558" s="23">
        <f t="shared" si="576"/>
        <v>2.2781249999999998E-5</v>
      </c>
    </row>
    <row r="559" spans="1:69" ht="60" x14ac:dyDescent="0.35">
      <c r="A559" s="102" t="s">
        <v>25</v>
      </c>
      <c r="B559" s="86">
        <v>97</v>
      </c>
      <c r="C559" s="86" t="s">
        <v>5020</v>
      </c>
      <c r="D559" s="2" t="s">
        <v>2596</v>
      </c>
      <c r="E559" s="2" t="s">
        <v>2619</v>
      </c>
      <c r="F559" s="247"/>
      <c r="G559" s="73" t="s">
        <v>2675</v>
      </c>
      <c r="H559" s="73" t="s">
        <v>2950</v>
      </c>
      <c r="I559" s="71" t="s">
        <v>2951</v>
      </c>
      <c r="J559" s="71">
        <v>0.26</v>
      </c>
      <c r="K559" s="71">
        <v>13</v>
      </c>
      <c r="L559" s="101">
        <v>4</v>
      </c>
      <c r="M559" s="101">
        <v>4</v>
      </c>
      <c r="N559" s="120">
        <f t="shared" si="536"/>
        <v>1</v>
      </c>
      <c r="O559" s="120">
        <f t="shared" si="537"/>
        <v>0.30769230769230771</v>
      </c>
      <c r="P559" s="71" t="s">
        <v>2952</v>
      </c>
      <c r="Q559" s="71" t="s">
        <v>2953</v>
      </c>
      <c r="R559" s="114"/>
      <c r="S559" s="71"/>
      <c r="T559" s="71"/>
      <c r="U559" s="71"/>
      <c r="V559" s="71"/>
      <c r="W559" s="101">
        <v>4</v>
      </c>
      <c r="X559" s="101">
        <v>3</v>
      </c>
      <c r="Y559" s="101">
        <v>3</v>
      </c>
      <c r="Z559" s="101">
        <v>3</v>
      </c>
      <c r="AA559" s="101">
        <v>4</v>
      </c>
      <c r="AB559" s="101">
        <v>7</v>
      </c>
      <c r="AC559" s="101">
        <v>10</v>
      </c>
      <c r="AD559" s="101">
        <v>13</v>
      </c>
      <c r="AE559" s="101">
        <v>4</v>
      </c>
      <c r="AF559" s="101"/>
      <c r="AG559" s="101"/>
      <c r="AH559" s="101"/>
      <c r="AI559" s="109">
        <v>4</v>
      </c>
      <c r="AJ559" s="109" t="s">
        <v>4450</v>
      </c>
      <c r="AK559" s="109" t="s">
        <v>4450</v>
      </c>
      <c r="AL559" s="109" t="s">
        <v>4450</v>
      </c>
      <c r="AM559" s="9" t="s">
        <v>3993</v>
      </c>
      <c r="AN559" s="9"/>
      <c r="AO559" s="9"/>
      <c r="AP559" s="9"/>
      <c r="AQ559" s="2">
        <v>1.5600000000000001E-2</v>
      </c>
      <c r="AR559" s="110">
        <v>1</v>
      </c>
      <c r="AS559" s="110" t="s">
        <v>4450</v>
      </c>
      <c r="AT559" s="110" t="s">
        <v>4450</v>
      </c>
      <c r="AU559" s="110" t="s">
        <v>4450</v>
      </c>
      <c r="AV559" s="110">
        <v>0.30769230769230771</v>
      </c>
      <c r="AW559" s="110" t="s">
        <v>4450</v>
      </c>
      <c r="AX559" s="110" t="s">
        <v>4450</v>
      </c>
      <c r="AY559" s="110" t="s">
        <v>4450</v>
      </c>
      <c r="AZ559" s="8">
        <v>1.5600000000000001E-2</v>
      </c>
      <c r="BA559" s="8" t="s">
        <v>4450</v>
      </c>
      <c r="BB559" s="8" t="s">
        <v>4450</v>
      </c>
      <c r="BC559" s="8" t="s">
        <v>4450</v>
      </c>
      <c r="BD559" s="8">
        <v>1.5600000000000001E-2</v>
      </c>
      <c r="BE559" s="8">
        <v>1.5600000000000001E-2</v>
      </c>
      <c r="BF559" s="8">
        <v>1.5600000000000001E-2</v>
      </c>
      <c r="BG559" s="8">
        <v>1.5600000000000001E-2</v>
      </c>
      <c r="BJ559" s="8">
        <v>0.15</v>
      </c>
      <c r="BK559" s="8">
        <v>0.5</v>
      </c>
      <c r="BL559" s="8">
        <v>0.8</v>
      </c>
      <c r="BM559" s="8">
        <v>1.5600000000000001E-2</v>
      </c>
      <c r="BN559" s="23">
        <f t="shared" si="538"/>
        <v>0.15</v>
      </c>
      <c r="BO559" s="23">
        <f t="shared" ref="BO559:BQ559" si="577">BK559*BN559</f>
        <v>7.4999999999999997E-2</v>
      </c>
      <c r="BP559" s="23">
        <f t="shared" si="577"/>
        <v>0.06</v>
      </c>
      <c r="BQ559" s="23">
        <f t="shared" si="577"/>
        <v>9.3599999999999998E-4</v>
      </c>
    </row>
    <row r="560" spans="1:69" ht="100" x14ac:dyDescent="0.35">
      <c r="A560" s="102" t="s">
        <v>25</v>
      </c>
      <c r="B560" s="86">
        <v>98</v>
      </c>
      <c r="C560" s="86" t="s">
        <v>5021</v>
      </c>
      <c r="D560" s="2" t="s">
        <v>2596</v>
      </c>
      <c r="E560" s="2" t="s">
        <v>2619</v>
      </c>
      <c r="F560" s="247"/>
      <c r="G560" s="73" t="s">
        <v>2675</v>
      </c>
      <c r="H560" s="73" t="s">
        <v>2954</v>
      </c>
      <c r="I560" s="71" t="s">
        <v>2955</v>
      </c>
      <c r="J560" s="71">
        <v>0.12</v>
      </c>
      <c r="K560" s="71">
        <v>6</v>
      </c>
      <c r="L560" s="101">
        <v>0</v>
      </c>
      <c r="M560" s="101">
        <v>0</v>
      </c>
      <c r="N560" s="120" t="str">
        <f t="shared" si="536"/>
        <v/>
      </c>
      <c r="O560" s="120">
        <f t="shared" si="537"/>
        <v>0</v>
      </c>
      <c r="P560" s="71" t="s">
        <v>2956</v>
      </c>
      <c r="Q560" s="71" t="s">
        <v>2917</v>
      </c>
      <c r="R560" s="114"/>
      <c r="S560" s="71"/>
      <c r="T560" s="71"/>
      <c r="U560" s="71"/>
      <c r="V560" s="71"/>
      <c r="W560" s="101">
        <v>0</v>
      </c>
      <c r="X560" s="101">
        <v>1</v>
      </c>
      <c r="Y560" s="101">
        <v>0</v>
      </c>
      <c r="Z560" s="101">
        <v>5</v>
      </c>
      <c r="AA560" s="101">
        <v>0</v>
      </c>
      <c r="AB560" s="101">
        <v>1</v>
      </c>
      <c r="AC560" s="101">
        <v>1</v>
      </c>
      <c r="AD560" s="101">
        <v>6</v>
      </c>
      <c r="AE560" s="101">
        <v>0</v>
      </c>
      <c r="AF560" s="101"/>
      <c r="AG560" s="101"/>
      <c r="AH560" s="101"/>
      <c r="AI560" s="109">
        <v>0</v>
      </c>
      <c r="AJ560" s="109" t="s">
        <v>4450</v>
      </c>
      <c r="AK560" s="109" t="s">
        <v>4450</v>
      </c>
      <c r="AL560" s="109" t="s">
        <v>4450</v>
      </c>
      <c r="AM560" s="9" t="s">
        <v>3940</v>
      </c>
      <c r="AN560" s="9"/>
      <c r="AO560" s="9"/>
      <c r="AP560" s="9"/>
      <c r="AQ560" s="2" t="s">
        <v>4450</v>
      </c>
      <c r="AR560" s="110" t="s">
        <v>4450</v>
      </c>
      <c r="AS560" s="110" t="s">
        <v>4450</v>
      </c>
      <c r="AT560" s="110" t="s">
        <v>4450</v>
      </c>
      <c r="AU560" s="110" t="s">
        <v>4450</v>
      </c>
      <c r="AV560" s="110">
        <v>0</v>
      </c>
      <c r="AW560" s="110" t="s">
        <v>4450</v>
      </c>
      <c r="AX560" s="110" t="s">
        <v>4450</v>
      </c>
      <c r="AY560" s="110" t="s">
        <v>4450</v>
      </c>
      <c r="AZ560" s="8" t="s">
        <v>4450</v>
      </c>
      <c r="BA560" s="8" t="s">
        <v>4450</v>
      </c>
      <c r="BB560" s="8" t="s">
        <v>4450</v>
      </c>
      <c r="BC560" s="8" t="s">
        <v>4450</v>
      </c>
      <c r="BD560" s="8" t="s">
        <v>4450</v>
      </c>
      <c r="BE560" s="8">
        <v>7.1999999999999998E-3</v>
      </c>
      <c r="BF560" s="8" t="s">
        <v>4450</v>
      </c>
      <c r="BG560" s="8">
        <v>7.1999999999999998E-3</v>
      </c>
      <c r="BJ560" s="8">
        <v>0.15</v>
      </c>
      <c r="BK560" s="8">
        <v>0.5</v>
      </c>
      <c r="BL560" s="8">
        <v>0.8</v>
      </c>
      <c r="BM560" s="8">
        <v>7.1999999999999998E-3</v>
      </c>
      <c r="BN560" s="23">
        <f t="shared" si="538"/>
        <v>0.15</v>
      </c>
      <c r="BO560" s="23">
        <f t="shared" ref="BO560:BQ560" si="578">BK560*BN560</f>
        <v>7.4999999999999997E-2</v>
      </c>
      <c r="BP560" s="23">
        <f t="shared" si="578"/>
        <v>0.06</v>
      </c>
      <c r="BQ560" s="23">
        <f t="shared" si="578"/>
        <v>4.3199999999999998E-4</v>
      </c>
    </row>
    <row r="561" spans="1:69" x14ac:dyDescent="0.35">
      <c r="A561" s="102" t="s">
        <v>25</v>
      </c>
      <c r="B561" s="86">
        <v>99</v>
      </c>
      <c r="C561" s="86" t="s">
        <v>5022</v>
      </c>
      <c r="D561" s="2" t="s">
        <v>2596</v>
      </c>
      <c r="E561" s="2" t="s">
        <v>2619</v>
      </c>
      <c r="F561" s="247"/>
      <c r="G561" s="73" t="s">
        <v>2675</v>
      </c>
      <c r="H561" s="73" t="s">
        <v>2957</v>
      </c>
      <c r="I561" s="71" t="s">
        <v>2958</v>
      </c>
      <c r="J561" s="71">
        <v>0.03</v>
      </c>
      <c r="K561" s="71">
        <v>1</v>
      </c>
      <c r="L561" s="101">
        <v>0</v>
      </c>
      <c r="M561" s="101">
        <v>0</v>
      </c>
      <c r="N561" s="120" t="str">
        <f t="shared" si="536"/>
        <v/>
      </c>
      <c r="O561" s="120">
        <f t="shared" si="537"/>
        <v>0</v>
      </c>
      <c r="P561" s="71" t="s">
        <v>2959</v>
      </c>
      <c r="Q561" s="71" t="s">
        <v>2921</v>
      </c>
      <c r="R561" s="114"/>
      <c r="S561" s="71"/>
      <c r="T561" s="71"/>
      <c r="U561" s="71"/>
      <c r="V561" s="71"/>
      <c r="W561" s="101">
        <v>0</v>
      </c>
      <c r="X561" s="101">
        <v>1</v>
      </c>
      <c r="Y561" s="101">
        <v>0</v>
      </c>
      <c r="Z561" s="101">
        <v>0</v>
      </c>
      <c r="AA561" s="101">
        <v>0</v>
      </c>
      <c r="AB561" s="101">
        <v>1</v>
      </c>
      <c r="AC561" s="101">
        <v>1</v>
      </c>
      <c r="AD561" s="101">
        <v>1</v>
      </c>
      <c r="AE561" s="101">
        <v>0</v>
      </c>
      <c r="AF561" s="101"/>
      <c r="AG561" s="101"/>
      <c r="AH561" s="101"/>
      <c r="AI561" s="109">
        <v>0</v>
      </c>
      <c r="AJ561" s="109" t="s">
        <v>4450</v>
      </c>
      <c r="AK561" s="109" t="s">
        <v>4450</v>
      </c>
      <c r="AL561" s="109" t="s">
        <v>4450</v>
      </c>
      <c r="AM561" s="9" t="s">
        <v>3940</v>
      </c>
      <c r="AN561" s="9"/>
      <c r="AO561" s="9"/>
      <c r="AP561" s="9"/>
      <c r="AQ561" s="2" t="s">
        <v>4450</v>
      </c>
      <c r="AR561" s="110" t="s">
        <v>4450</v>
      </c>
      <c r="AS561" s="110" t="s">
        <v>4450</v>
      </c>
      <c r="AT561" s="110" t="s">
        <v>4450</v>
      </c>
      <c r="AU561" s="110" t="s">
        <v>4450</v>
      </c>
      <c r="AV561" s="110">
        <v>0</v>
      </c>
      <c r="AW561" s="110" t="s">
        <v>4450</v>
      </c>
      <c r="AX561" s="110" t="s">
        <v>4450</v>
      </c>
      <c r="AY561" s="110" t="s">
        <v>4450</v>
      </c>
      <c r="AZ561" s="8" t="s">
        <v>4450</v>
      </c>
      <c r="BA561" s="8" t="s">
        <v>4450</v>
      </c>
      <c r="BB561" s="8" t="s">
        <v>4450</v>
      </c>
      <c r="BC561" s="8" t="s">
        <v>4450</v>
      </c>
      <c r="BD561" s="8" t="s">
        <v>4450</v>
      </c>
      <c r="BE561" s="8">
        <v>1.8E-3</v>
      </c>
      <c r="BF561" s="8" t="s">
        <v>4450</v>
      </c>
      <c r="BG561" s="8" t="s">
        <v>4450</v>
      </c>
      <c r="BJ561" s="8">
        <v>0.15</v>
      </c>
      <c r="BK561" s="8">
        <v>0.5</v>
      </c>
      <c r="BL561" s="8">
        <v>0.8</v>
      </c>
      <c r="BM561" s="8">
        <v>1.8E-3</v>
      </c>
      <c r="BN561" s="23">
        <f t="shared" si="538"/>
        <v>0.15</v>
      </c>
      <c r="BO561" s="23">
        <f t="shared" ref="BO561:BQ561" si="579">BK561*BN561</f>
        <v>7.4999999999999997E-2</v>
      </c>
      <c r="BP561" s="23">
        <f t="shared" si="579"/>
        <v>0.06</v>
      </c>
      <c r="BQ561" s="23">
        <f t="shared" si="579"/>
        <v>1.08E-4</v>
      </c>
    </row>
    <row r="562" spans="1:69" ht="140" x14ac:dyDescent="0.35">
      <c r="A562" s="102" t="s">
        <v>25</v>
      </c>
      <c r="B562" s="86">
        <v>100</v>
      </c>
      <c r="C562" s="86" t="s">
        <v>5023</v>
      </c>
      <c r="D562" s="2" t="s">
        <v>2596</v>
      </c>
      <c r="E562" s="2" t="s">
        <v>2619</v>
      </c>
      <c r="F562" s="247"/>
      <c r="G562" s="73" t="s">
        <v>2675</v>
      </c>
      <c r="H562" s="73" t="s">
        <v>2960</v>
      </c>
      <c r="I562" s="71" t="s">
        <v>2961</v>
      </c>
      <c r="J562" s="71">
        <v>0.26</v>
      </c>
      <c r="K562" s="71">
        <v>13</v>
      </c>
      <c r="L562" s="101">
        <v>0</v>
      </c>
      <c r="M562" s="101">
        <v>0</v>
      </c>
      <c r="N562" s="120" t="str">
        <f t="shared" si="536"/>
        <v/>
      </c>
      <c r="O562" s="120">
        <f t="shared" si="537"/>
        <v>0</v>
      </c>
      <c r="P562" s="71" t="s">
        <v>3321</v>
      </c>
      <c r="Q562" s="71" t="s">
        <v>2929</v>
      </c>
      <c r="R562" s="114"/>
      <c r="S562" s="71"/>
      <c r="T562" s="71"/>
      <c r="U562" s="71"/>
      <c r="V562" s="71"/>
      <c r="W562" s="101">
        <v>0</v>
      </c>
      <c r="X562" s="101">
        <v>11</v>
      </c>
      <c r="Y562" s="101">
        <v>0</v>
      </c>
      <c r="Z562" s="101">
        <v>2</v>
      </c>
      <c r="AA562" s="101">
        <v>0</v>
      </c>
      <c r="AB562" s="101">
        <v>11</v>
      </c>
      <c r="AC562" s="101">
        <v>11</v>
      </c>
      <c r="AD562" s="101">
        <v>13</v>
      </c>
      <c r="AE562" s="101">
        <v>0</v>
      </c>
      <c r="AF562" s="101"/>
      <c r="AG562" s="101"/>
      <c r="AH562" s="101"/>
      <c r="AI562" s="109">
        <v>0</v>
      </c>
      <c r="AJ562" s="109" t="s">
        <v>4450</v>
      </c>
      <c r="AK562" s="109" t="s">
        <v>4450</v>
      </c>
      <c r="AL562" s="109" t="s">
        <v>4450</v>
      </c>
      <c r="AM562" s="9" t="s">
        <v>3940</v>
      </c>
      <c r="AN562" s="9"/>
      <c r="AO562" s="9"/>
      <c r="AP562" s="9"/>
      <c r="AQ562" s="2" t="s">
        <v>4450</v>
      </c>
      <c r="AR562" s="110" t="s">
        <v>4450</v>
      </c>
      <c r="AS562" s="110" t="s">
        <v>4450</v>
      </c>
      <c r="AT562" s="110" t="s">
        <v>4450</v>
      </c>
      <c r="AU562" s="110" t="s">
        <v>4450</v>
      </c>
      <c r="AV562" s="110">
        <v>0</v>
      </c>
      <c r="AW562" s="110" t="s">
        <v>4450</v>
      </c>
      <c r="AX562" s="110" t="s">
        <v>4450</v>
      </c>
      <c r="AY562" s="110" t="s">
        <v>4450</v>
      </c>
      <c r="AZ562" s="8" t="s">
        <v>4450</v>
      </c>
      <c r="BA562" s="8" t="s">
        <v>4450</v>
      </c>
      <c r="BB562" s="8" t="s">
        <v>4450</v>
      </c>
      <c r="BC562" s="8" t="s">
        <v>4450</v>
      </c>
      <c r="BD562" s="8" t="s">
        <v>4450</v>
      </c>
      <c r="BE562" s="8">
        <v>1.5600000000000001E-2</v>
      </c>
      <c r="BF562" s="8" t="s">
        <v>4450</v>
      </c>
      <c r="BG562" s="8">
        <v>1.5600000000000001E-2</v>
      </c>
      <c r="BJ562" s="8">
        <v>0.15</v>
      </c>
      <c r="BK562" s="8">
        <v>0.5</v>
      </c>
      <c r="BL562" s="8">
        <v>0.8</v>
      </c>
      <c r="BM562" s="8">
        <v>1.5600000000000001E-2</v>
      </c>
      <c r="BN562" s="23">
        <f t="shared" si="538"/>
        <v>0.15</v>
      </c>
      <c r="BO562" s="23">
        <f t="shared" ref="BO562:BQ562" si="580">BK562*BN562</f>
        <v>7.4999999999999997E-2</v>
      </c>
      <c r="BP562" s="23">
        <f t="shared" si="580"/>
        <v>0.06</v>
      </c>
      <c r="BQ562" s="23">
        <f t="shared" si="580"/>
        <v>9.3599999999999998E-4</v>
      </c>
    </row>
    <row r="563" spans="1:69" ht="100" x14ac:dyDescent="0.35">
      <c r="A563" s="102" t="s">
        <v>25</v>
      </c>
      <c r="B563" s="86">
        <v>101</v>
      </c>
      <c r="C563" s="86" t="s">
        <v>5024</v>
      </c>
      <c r="D563" s="2" t="s">
        <v>2596</v>
      </c>
      <c r="E563" s="2" t="s">
        <v>2619</v>
      </c>
      <c r="F563" s="247"/>
      <c r="G563" s="73" t="s">
        <v>2675</v>
      </c>
      <c r="H563" s="73" t="s">
        <v>2962</v>
      </c>
      <c r="I563" s="71" t="s">
        <v>2963</v>
      </c>
      <c r="J563" s="71">
        <v>0.15</v>
      </c>
      <c r="K563" s="71">
        <v>5</v>
      </c>
      <c r="L563" s="101">
        <v>0</v>
      </c>
      <c r="M563" s="101">
        <v>0</v>
      </c>
      <c r="N563" s="120" t="str">
        <f t="shared" si="536"/>
        <v/>
      </c>
      <c r="O563" s="120">
        <f t="shared" si="537"/>
        <v>0</v>
      </c>
      <c r="P563" s="71" t="s">
        <v>2964</v>
      </c>
      <c r="Q563" s="71" t="s">
        <v>2861</v>
      </c>
      <c r="R563" s="114"/>
      <c r="S563" s="71"/>
      <c r="T563" s="71"/>
      <c r="U563" s="71"/>
      <c r="V563" s="71"/>
      <c r="W563" s="101">
        <v>0</v>
      </c>
      <c r="X563" s="101">
        <v>0</v>
      </c>
      <c r="Y563" s="101">
        <v>0</v>
      </c>
      <c r="Z563" s="101">
        <v>5</v>
      </c>
      <c r="AA563" s="101">
        <v>0</v>
      </c>
      <c r="AB563" s="101">
        <v>0</v>
      </c>
      <c r="AC563" s="101">
        <v>0</v>
      </c>
      <c r="AD563" s="101">
        <v>5</v>
      </c>
      <c r="AE563" s="101">
        <v>0</v>
      </c>
      <c r="AF563" s="101"/>
      <c r="AG563" s="101"/>
      <c r="AH563" s="101"/>
      <c r="AI563" s="109">
        <v>0</v>
      </c>
      <c r="AJ563" s="109" t="s">
        <v>4450</v>
      </c>
      <c r="AK563" s="109" t="s">
        <v>4450</v>
      </c>
      <c r="AL563" s="109" t="s">
        <v>4450</v>
      </c>
      <c r="AM563" s="9" t="s">
        <v>3940</v>
      </c>
      <c r="AN563" s="9"/>
      <c r="AO563" s="9"/>
      <c r="AP563" s="9"/>
      <c r="AQ563" s="2" t="s">
        <v>4450</v>
      </c>
      <c r="AR563" s="110" t="s">
        <v>4450</v>
      </c>
      <c r="AS563" s="110" t="s">
        <v>4450</v>
      </c>
      <c r="AT563" s="110" t="s">
        <v>4450</v>
      </c>
      <c r="AU563" s="110" t="s">
        <v>4450</v>
      </c>
      <c r="AV563" s="110">
        <v>0</v>
      </c>
      <c r="AW563" s="110" t="s">
        <v>4450</v>
      </c>
      <c r="AX563" s="110" t="s">
        <v>4450</v>
      </c>
      <c r="AY563" s="110" t="s">
        <v>4450</v>
      </c>
      <c r="AZ563" s="8" t="s">
        <v>4450</v>
      </c>
      <c r="BA563" s="8" t="s">
        <v>4450</v>
      </c>
      <c r="BB563" s="8" t="s">
        <v>4450</v>
      </c>
      <c r="BC563" s="8" t="s">
        <v>4450</v>
      </c>
      <c r="BD563" s="8" t="s">
        <v>4450</v>
      </c>
      <c r="BE563" s="8" t="s">
        <v>4450</v>
      </c>
      <c r="BF563" s="8" t="s">
        <v>4450</v>
      </c>
      <c r="BG563" s="8">
        <v>8.9999999999999993E-3</v>
      </c>
      <c r="BJ563" s="8">
        <v>0.15</v>
      </c>
      <c r="BK563" s="8">
        <v>0.5</v>
      </c>
      <c r="BL563" s="8">
        <v>0.8</v>
      </c>
      <c r="BM563" s="8">
        <v>8.9999999999999993E-3</v>
      </c>
      <c r="BN563" s="23">
        <f t="shared" si="538"/>
        <v>0.15</v>
      </c>
      <c r="BO563" s="23">
        <f t="shared" ref="BO563:BQ563" si="581">BK563*BN563</f>
        <v>7.4999999999999997E-2</v>
      </c>
      <c r="BP563" s="23">
        <f t="shared" si="581"/>
        <v>0.06</v>
      </c>
      <c r="BQ563" s="23">
        <f t="shared" si="581"/>
        <v>5.399999999999999E-4</v>
      </c>
    </row>
    <row r="564" spans="1:69" ht="100" x14ac:dyDescent="0.35">
      <c r="A564" s="102" t="s">
        <v>25</v>
      </c>
      <c r="B564" s="86">
        <v>102</v>
      </c>
      <c r="C564" s="86" t="s">
        <v>5025</v>
      </c>
      <c r="D564" s="2" t="s">
        <v>2596</v>
      </c>
      <c r="E564" s="2" t="s">
        <v>2619</v>
      </c>
      <c r="F564" s="247"/>
      <c r="G564" s="73" t="s">
        <v>2675</v>
      </c>
      <c r="H564" s="73" t="s">
        <v>2965</v>
      </c>
      <c r="I564" s="71" t="s">
        <v>2966</v>
      </c>
      <c r="J564" s="71">
        <v>0.18</v>
      </c>
      <c r="K564" s="71">
        <v>6</v>
      </c>
      <c r="L564" s="101">
        <v>0</v>
      </c>
      <c r="M564" s="101">
        <v>0</v>
      </c>
      <c r="N564" s="120" t="str">
        <f t="shared" si="536"/>
        <v/>
      </c>
      <c r="O564" s="120">
        <f t="shared" si="537"/>
        <v>0</v>
      </c>
      <c r="P564" s="71" t="s">
        <v>2967</v>
      </c>
      <c r="Q564" s="71" t="s">
        <v>2968</v>
      </c>
      <c r="R564" s="114"/>
      <c r="S564" s="71"/>
      <c r="T564" s="71"/>
      <c r="U564" s="71"/>
      <c r="V564" s="71"/>
      <c r="W564" s="101">
        <v>0</v>
      </c>
      <c r="X564" s="101">
        <v>0</v>
      </c>
      <c r="Y564" s="101">
        <v>0</v>
      </c>
      <c r="Z564" s="101">
        <v>6</v>
      </c>
      <c r="AA564" s="101">
        <v>0</v>
      </c>
      <c r="AB564" s="101">
        <v>0</v>
      </c>
      <c r="AC564" s="101">
        <v>0</v>
      </c>
      <c r="AD564" s="101">
        <v>6</v>
      </c>
      <c r="AE564" s="101">
        <v>0</v>
      </c>
      <c r="AF564" s="101"/>
      <c r="AG564" s="101"/>
      <c r="AH564" s="101"/>
      <c r="AI564" s="109">
        <v>0</v>
      </c>
      <c r="AJ564" s="109" t="s">
        <v>4450</v>
      </c>
      <c r="AK564" s="109" t="s">
        <v>4450</v>
      </c>
      <c r="AL564" s="109" t="s">
        <v>4450</v>
      </c>
      <c r="AM564" s="9" t="s">
        <v>3940</v>
      </c>
      <c r="AN564" s="9"/>
      <c r="AO564" s="9"/>
      <c r="AP564" s="9"/>
      <c r="AQ564" s="2" t="s">
        <v>4450</v>
      </c>
      <c r="AR564" s="110" t="s">
        <v>4450</v>
      </c>
      <c r="AS564" s="110" t="s">
        <v>4450</v>
      </c>
      <c r="AT564" s="110" t="s">
        <v>4450</v>
      </c>
      <c r="AU564" s="110" t="s">
        <v>4450</v>
      </c>
      <c r="AV564" s="110">
        <v>0</v>
      </c>
      <c r="AW564" s="110" t="s">
        <v>4450</v>
      </c>
      <c r="AX564" s="110" t="s">
        <v>4450</v>
      </c>
      <c r="AY564" s="110" t="s">
        <v>4450</v>
      </c>
      <c r="AZ564" s="8" t="s">
        <v>4450</v>
      </c>
      <c r="BA564" s="8" t="s">
        <v>4450</v>
      </c>
      <c r="BB564" s="8" t="s">
        <v>4450</v>
      </c>
      <c r="BC564" s="8" t="s">
        <v>4450</v>
      </c>
      <c r="BD564" s="8" t="s">
        <v>4450</v>
      </c>
      <c r="BE564" s="8" t="s">
        <v>4450</v>
      </c>
      <c r="BF564" s="8" t="s">
        <v>4450</v>
      </c>
      <c r="BG564" s="8">
        <v>1.0799999999999999E-2</v>
      </c>
      <c r="BJ564" s="8">
        <v>0.15</v>
      </c>
      <c r="BK564" s="8">
        <v>0.5</v>
      </c>
      <c r="BL564" s="8">
        <v>0.8</v>
      </c>
      <c r="BM564" s="8">
        <v>1.0799999999999999E-2</v>
      </c>
      <c r="BN564" s="23">
        <f t="shared" si="538"/>
        <v>0.15</v>
      </c>
      <c r="BO564" s="23">
        <f t="shared" ref="BO564:BQ564" si="582">BK564*BN564</f>
        <v>7.4999999999999997E-2</v>
      </c>
      <c r="BP564" s="23">
        <f t="shared" si="582"/>
        <v>0.06</v>
      </c>
      <c r="BQ564" s="23">
        <f t="shared" si="582"/>
        <v>6.4799999999999992E-4</v>
      </c>
    </row>
    <row r="565" spans="1:69" ht="50" x14ac:dyDescent="0.35">
      <c r="A565" s="102" t="s">
        <v>25</v>
      </c>
      <c r="B565" s="86">
        <v>103</v>
      </c>
      <c r="C565" s="86" t="s">
        <v>5026</v>
      </c>
      <c r="D565" s="2" t="s">
        <v>2596</v>
      </c>
      <c r="E565" s="2" t="s">
        <v>2619</v>
      </c>
      <c r="F565" s="247"/>
      <c r="G565" s="73" t="s">
        <v>2677</v>
      </c>
      <c r="H565" s="73" t="s">
        <v>2969</v>
      </c>
      <c r="I565" s="71" t="s">
        <v>2970</v>
      </c>
      <c r="J565" s="71">
        <v>0.8</v>
      </c>
      <c r="K565" s="71">
        <v>4</v>
      </c>
      <c r="L565" s="101">
        <v>0</v>
      </c>
      <c r="M565" s="101">
        <v>0</v>
      </c>
      <c r="N565" s="120" t="str">
        <f t="shared" si="536"/>
        <v/>
      </c>
      <c r="O565" s="120">
        <f t="shared" si="537"/>
        <v>0</v>
      </c>
      <c r="P565" s="71" t="s">
        <v>3329</v>
      </c>
      <c r="Q565" s="71" t="s">
        <v>2971</v>
      </c>
      <c r="R565" s="114"/>
      <c r="S565" s="71"/>
      <c r="T565" s="71"/>
      <c r="U565" s="71"/>
      <c r="V565" s="71"/>
      <c r="W565" s="101">
        <v>0</v>
      </c>
      <c r="X565" s="101">
        <v>0</v>
      </c>
      <c r="Y565" s="101">
        <v>1</v>
      </c>
      <c r="Z565" s="101">
        <v>3</v>
      </c>
      <c r="AA565" s="101">
        <v>0</v>
      </c>
      <c r="AB565" s="101">
        <v>0</v>
      </c>
      <c r="AC565" s="101">
        <v>1</v>
      </c>
      <c r="AD565" s="101">
        <v>4</v>
      </c>
      <c r="AE565" s="101">
        <v>0</v>
      </c>
      <c r="AF565" s="101"/>
      <c r="AG565" s="101"/>
      <c r="AH565" s="101"/>
      <c r="AI565" s="109">
        <v>0</v>
      </c>
      <c r="AJ565" s="109" t="s">
        <v>4450</v>
      </c>
      <c r="AK565" s="109" t="s">
        <v>4450</v>
      </c>
      <c r="AL565" s="109" t="s">
        <v>4450</v>
      </c>
      <c r="AM565" s="9" t="s">
        <v>3940</v>
      </c>
      <c r="AN565" s="9"/>
      <c r="AO565" s="9"/>
      <c r="AP565" s="9"/>
      <c r="AQ565" s="2" t="s">
        <v>4450</v>
      </c>
      <c r="AR565" s="110" t="s">
        <v>4450</v>
      </c>
      <c r="AS565" s="110" t="s">
        <v>4450</v>
      </c>
      <c r="AT565" s="110" t="s">
        <v>4450</v>
      </c>
      <c r="AU565" s="110" t="s">
        <v>4450</v>
      </c>
      <c r="AV565" s="110">
        <v>0</v>
      </c>
      <c r="AW565" s="110" t="s">
        <v>4450</v>
      </c>
      <c r="AX565" s="110" t="s">
        <v>4450</v>
      </c>
      <c r="AY565" s="110" t="s">
        <v>4450</v>
      </c>
      <c r="AZ565" s="8" t="s">
        <v>4450</v>
      </c>
      <c r="BA565" s="8" t="s">
        <v>4450</v>
      </c>
      <c r="BB565" s="8" t="s">
        <v>4450</v>
      </c>
      <c r="BC565" s="8" t="s">
        <v>4450</v>
      </c>
      <c r="BD565" s="8" t="s">
        <v>4450</v>
      </c>
      <c r="BE565" s="8" t="s">
        <v>4450</v>
      </c>
      <c r="BF565" s="8">
        <v>1.2000000000000002E-2</v>
      </c>
      <c r="BG565" s="8">
        <v>1.2000000000000002E-2</v>
      </c>
      <c r="BJ565" s="8">
        <v>0.15</v>
      </c>
      <c r="BK565" s="8">
        <v>0.5</v>
      </c>
      <c r="BL565" s="8">
        <v>0.2</v>
      </c>
      <c r="BM565" s="8">
        <v>1.2000000000000002E-2</v>
      </c>
      <c r="BN565" s="23">
        <f t="shared" si="538"/>
        <v>0.15</v>
      </c>
      <c r="BO565" s="23">
        <f t="shared" ref="BO565:BQ565" si="583">BK565*BN565</f>
        <v>7.4999999999999997E-2</v>
      </c>
      <c r="BP565" s="23">
        <f t="shared" si="583"/>
        <v>1.4999999999999999E-2</v>
      </c>
      <c r="BQ565" s="23">
        <f t="shared" si="583"/>
        <v>1.8000000000000001E-4</v>
      </c>
    </row>
    <row r="566" spans="1:69" ht="30" x14ac:dyDescent="0.35">
      <c r="A566" s="102" t="s">
        <v>25</v>
      </c>
      <c r="B566" s="86">
        <v>104</v>
      </c>
      <c r="C566" s="86" t="s">
        <v>5027</v>
      </c>
      <c r="D566" s="2" t="s">
        <v>2596</v>
      </c>
      <c r="E566" s="2" t="s">
        <v>2619</v>
      </c>
      <c r="F566" s="247"/>
      <c r="G566" s="73" t="s">
        <v>2677</v>
      </c>
      <c r="H566" s="73" t="s">
        <v>2972</v>
      </c>
      <c r="I566" s="71" t="s">
        <v>2973</v>
      </c>
      <c r="J566" s="71">
        <v>0.2</v>
      </c>
      <c r="K566" s="71">
        <v>1</v>
      </c>
      <c r="L566" s="101">
        <v>0</v>
      </c>
      <c r="M566" s="101">
        <v>0</v>
      </c>
      <c r="N566" s="120" t="str">
        <f t="shared" si="536"/>
        <v/>
      </c>
      <c r="O566" s="120">
        <f t="shared" si="537"/>
        <v>0</v>
      </c>
      <c r="P566" s="71" t="s">
        <v>2974</v>
      </c>
      <c r="Q566" s="71"/>
      <c r="R566" s="114"/>
      <c r="S566" s="71"/>
      <c r="T566" s="71"/>
      <c r="U566" s="71"/>
      <c r="V566" s="71"/>
      <c r="W566" s="101">
        <v>0</v>
      </c>
      <c r="X566" s="101">
        <v>0</v>
      </c>
      <c r="Y566" s="101">
        <v>1</v>
      </c>
      <c r="Z566" s="101">
        <v>0</v>
      </c>
      <c r="AA566" s="101">
        <v>0</v>
      </c>
      <c r="AB566" s="101">
        <v>0</v>
      </c>
      <c r="AC566" s="101">
        <v>1</v>
      </c>
      <c r="AD566" s="101">
        <v>1</v>
      </c>
      <c r="AE566" s="101">
        <v>0</v>
      </c>
      <c r="AF566" s="101"/>
      <c r="AG566" s="101"/>
      <c r="AH566" s="101"/>
      <c r="AI566" s="109">
        <v>0</v>
      </c>
      <c r="AJ566" s="109" t="s">
        <v>4450</v>
      </c>
      <c r="AK566" s="109" t="s">
        <v>4450</v>
      </c>
      <c r="AL566" s="109" t="s">
        <v>4450</v>
      </c>
      <c r="AM566" s="9" t="s">
        <v>3940</v>
      </c>
      <c r="AN566" s="9"/>
      <c r="AO566" s="9"/>
      <c r="AP566" s="9"/>
      <c r="AQ566" s="2" t="s">
        <v>4450</v>
      </c>
      <c r="AR566" s="110" t="s">
        <v>4450</v>
      </c>
      <c r="AS566" s="110" t="s">
        <v>4450</v>
      </c>
      <c r="AT566" s="110" t="s">
        <v>4450</v>
      </c>
      <c r="AU566" s="110" t="s">
        <v>4450</v>
      </c>
      <c r="AV566" s="110">
        <v>0</v>
      </c>
      <c r="AW566" s="110" t="s">
        <v>4450</v>
      </c>
      <c r="AX566" s="110" t="s">
        <v>4450</v>
      </c>
      <c r="AY566" s="110" t="s">
        <v>4450</v>
      </c>
      <c r="AZ566" s="8" t="s">
        <v>4450</v>
      </c>
      <c r="BA566" s="8" t="s">
        <v>4450</v>
      </c>
      <c r="BB566" s="8" t="s">
        <v>4450</v>
      </c>
      <c r="BC566" s="8" t="s">
        <v>4450</v>
      </c>
      <c r="BD566" s="8" t="s">
        <v>4450</v>
      </c>
      <c r="BE566" s="8" t="s">
        <v>4450</v>
      </c>
      <c r="BF566" s="8">
        <v>3.0000000000000005E-3</v>
      </c>
      <c r="BG566" s="8" t="s">
        <v>4450</v>
      </c>
      <c r="BJ566" s="8">
        <v>0.15</v>
      </c>
      <c r="BK566" s="8">
        <v>0.5</v>
      </c>
      <c r="BL566" s="8">
        <v>0.2</v>
      </c>
      <c r="BM566" s="8">
        <v>3.0000000000000005E-3</v>
      </c>
      <c r="BN566" s="23">
        <f t="shared" si="538"/>
        <v>0.15</v>
      </c>
      <c r="BO566" s="23">
        <f t="shared" ref="BO566:BQ566" si="584">BK566*BN566</f>
        <v>7.4999999999999997E-2</v>
      </c>
      <c r="BP566" s="23">
        <f t="shared" si="584"/>
        <v>1.4999999999999999E-2</v>
      </c>
      <c r="BQ566" s="23">
        <f t="shared" si="584"/>
        <v>4.5000000000000003E-5</v>
      </c>
    </row>
    <row r="567" spans="1:69" ht="120" x14ac:dyDescent="0.35">
      <c r="A567" s="102" t="s">
        <v>25</v>
      </c>
      <c r="B567" s="86">
        <v>105</v>
      </c>
      <c r="C567" s="86" t="s">
        <v>5028</v>
      </c>
      <c r="D567" s="2" t="s">
        <v>2598</v>
      </c>
      <c r="E567" s="2" t="s">
        <v>2621</v>
      </c>
      <c r="F567" s="247"/>
      <c r="G567" s="73" t="s">
        <v>2679</v>
      </c>
      <c r="H567" s="73" t="s">
        <v>2975</v>
      </c>
      <c r="I567" s="71" t="s">
        <v>2976</v>
      </c>
      <c r="J567" s="71">
        <v>0.5</v>
      </c>
      <c r="K567" s="71">
        <v>17</v>
      </c>
      <c r="L567" s="101">
        <v>1</v>
      </c>
      <c r="M567" s="101">
        <v>3</v>
      </c>
      <c r="N567" s="120">
        <f t="shared" si="536"/>
        <v>1</v>
      </c>
      <c r="O567" s="120">
        <f t="shared" si="537"/>
        <v>0.17647058823529413</v>
      </c>
      <c r="P567" s="71" t="s">
        <v>3324</v>
      </c>
      <c r="Q567" s="71" t="s">
        <v>2977</v>
      </c>
      <c r="R567" s="114"/>
      <c r="S567" s="71"/>
      <c r="T567" s="71"/>
      <c r="U567" s="71"/>
      <c r="V567" s="71"/>
      <c r="W567" s="101">
        <v>1</v>
      </c>
      <c r="X567" s="101">
        <v>6</v>
      </c>
      <c r="Y567" s="101">
        <v>5</v>
      </c>
      <c r="Z567" s="101">
        <v>5</v>
      </c>
      <c r="AA567" s="101">
        <v>1</v>
      </c>
      <c r="AB567" s="101">
        <v>7</v>
      </c>
      <c r="AC567" s="101">
        <v>12</v>
      </c>
      <c r="AD567" s="101">
        <v>17</v>
      </c>
      <c r="AE567" s="101">
        <v>3</v>
      </c>
      <c r="AF567" s="101"/>
      <c r="AG567" s="101"/>
      <c r="AH567" s="101"/>
      <c r="AI567" s="109">
        <v>3</v>
      </c>
      <c r="AJ567" s="109" t="s">
        <v>4450</v>
      </c>
      <c r="AK567" s="109" t="s">
        <v>4450</v>
      </c>
      <c r="AL567" s="109" t="s">
        <v>4450</v>
      </c>
      <c r="AM567" s="9" t="s">
        <v>3994</v>
      </c>
      <c r="AN567" s="9"/>
      <c r="AO567" s="9"/>
      <c r="AP567" s="9"/>
      <c r="AQ567" s="2">
        <v>2.5000000000000001E-2</v>
      </c>
      <c r="AR567" s="110">
        <v>1</v>
      </c>
      <c r="AS567" s="110" t="s">
        <v>4450</v>
      </c>
      <c r="AT567" s="110" t="s">
        <v>4450</v>
      </c>
      <c r="AU567" s="110" t="s">
        <v>4450</v>
      </c>
      <c r="AV567" s="110">
        <v>0.17647058823529413</v>
      </c>
      <c r="AW567" s="110" t="s">
        <v>4450</v>
      </c>
      <c r="AX567" s="110" t="s">
        <v>4450</v>
      </c>
      <c r="AY567" s="110" t="s">
        <v>4450</v>
      </c>
      <c r="AZ567" s="8">
        <v>2.5000000000000001E-2</v>
      </c>
      <c r="BA567" s="8" t="s">
        <v>4450</v>
      </c>
      <c r="BB567" s="8" t="s">
        <v>4450</v>
      </c>
      <c r="BC567" s="8" t="s">
        <v>4450</v>
      </c>
      <c r="BD567" s="8">
        <v>2.5000000000000001E-2</v>
      </c>
      <c r="BE567" s="8">
        <v>2.5000000000000001E-2</v>
      </c>
      <c r="BF567" s="8">
        <v>2.5000000000000001E-2</v>
      </c>
      <c r="BG567" s="8">
        <v>2.5000000000000001E-2</v>
      </c>
      <c r="BJ567" s="8">
        <v>0.1</v>
      </c>
      <c r="BK567" s="8">
        <v>1</v>
      </c>
      <c r="BL567" s="8">
        <v>0.5</v>
      </c>
      <c r="BM567" s="8">
        <v>2.5000000000000001E-2</v>
      </c>
      <c r="BN567" s="23">
        <f t="shared" si="538"/>
        <v>0.1</v>
      </c>
      <c r="BO567" s="23">
        <f t="shared" ref="BO567:BQ567" si="585">BK567*BN567</f>
        <v>0.1</v>
      </c>
      <c r="BP567" s="23">
        <f t="shared" si="585"/>
        <v>0.05</v>
      </c>
      <c r="BQ567" s="23">
        <f t="shared" si="585"/>
        <v>1.2500000000000002E-3</v>
      </c>
    </row>
    <row r="568" spans="1:69" ht="130" x14ac:dyDescent="0.35">
      <c r="A568" s="102" t="s">
        <v>25</v>
      </c>
      <c r="B568" s="86">
        <v>106</v>
      </c>
      <c r="C568" s="86" t="s">
        <v>5029</v>
      </c>
      <c r="D568" s="2" t="s">
        <v>2598</v>
      </c>
      <c r="E568" s="2" t="s">
        <v>2621</v>
      </c>
      <c r="F568" s="247"/>
      <c r="G568" s="73" t="s">
        <v>2679</v>
      </c>
      <c r="H568" s="73" t="s">
        <v>2978</v>
      </c>
      <c r="I568" s="71" t="s">
        <v>2979</v>
      </c>
      <c r="J568" s="71">
        <v>0.4</v>
      </c>
      <c r="K568" s="71">
        <v>23</v>
      </c>
      <c r="L568" s="101">
        <v>7</v>
      </c>
      <c r="M568" s="101">
        <v>8</v>
      </c>
      <c r="N568" s="120">
        <f t="shared" si="536"/>
        <v>1</v>
      </c>
      <c r="O568" s="120">
        <f t="shared" si="537"/>
        <v>0.34782608695652173</v>
      </c>
      <c r="P568" s="71" t="s">
        <v>2980</v>
      </c>
      <c r="Q568" s="71" t="s">
        <v>2981</v>
      </c>
      <c r="R568" s="114"/>
      <c r="S568" s="71"/>
      <c r="T568" s="71"/>
      <c r="U568" s="71"/>
      <c r="V568" s="71"/>
      <c r="W568" s="101">
        <v>7</v>
      </c>
      <c r="X568" s="101">
        <v>8</v>
      </c>
      <c r="Y568" s="101">
        <v>5</v>
      </c>
      <c r="Z568" s="101">
        <v>3</v>
      </c>
      <c r="AA568" s="101">
        <v>7</v>
      </c>
      <c r="AB568" s="101">
        <v>15</v>
      </c>
      <c r="AC568" s="101">
        <v>20</v>
      </c>
      <c r="AD568" s="101">
        <v>23</v>
      </c>
      <c r="AE568" s="101">
        <v>8</v>
      </c>
      <c r="AF568" s="101"/>
      <c r="AG568" s="101"/>
      <c r="AH568" s="101"/>
      <c r="AI568" s="109">
        <v>8</v>
      </c>
      <c r="AJ568" s="109" t="s">
        <v>4450</v>
      </c>
      <c r="AK568" s="109" t="s">
        <v>4450</v>
      </c>
      <c r="AL568" s="109" t="s">
        <v>4450</v>
      </c>
      <c r="AM568" s="9" t="s">
        <v>3995</v>
      </c>
      <c r="AN568" s="9"/>
      <c r="AO568" s="9"/>
      <c r="AP568" s="9"/>
      <c r="AQ568" s="2">
        <v>2.0000000000000004E-2</v>
      </c>
      <c r="AR568" s="110">
        <v>1</v>
      </c>
      <c r="AS568" s="110" t="s">
        <v>4450</v>
      </c>
      <c r="AT568" s="110" t="s">
        <v>4450</v>
      </c>
      <c r="AU568" s="110" t="s">
        <v>4450</v>
      </c>
      <c r="AV568" s="110">
        <v>0.34782608695652173</v>
      </c>
      <c r="AW568" s="110" t="s">
        <v>4450</v>
      </c>
      <c r="AX568" s="110" t="s">
        <v>4450</v>
      </c>
      <c r="AY568" s="110" t="s">
        <v>4450</v>
      </c>
      <c r="AZ568" s="8">
        <v>2.0000000000000004E-2</v>
      </c>
      <c r="BA568" s="8" t="s">
        <v>4450</v>
      </c>
      <c r="BB568" s="8" t="s">
        <v>4450</v>
      </c>
      <c r="BC568" s="8" t="s">
        <v>4450</v>
      </c>
      <c r="BD568" s="8">
        <v>2.0000000000000004E-2</v>
      </c>
      <c r="BE568" s="8">
        <v>2.0000000000000004E-2</v>
      </c>
      <c r="BF568" s="8">
        <v>2.0000000000000004E-2</v>
      </c>
      <c r="BG568" s="8">
        <v>2.0000000000000004E-2</v>
      </c>
      <c r="BJ568" s="8">
        <v>0.1</v>
      </c>
      <c r="BK568" s="8">
        <v>1</v>
      </c>
      <c r="BL568" s="8">
        <v>0.5</v>
      </c>
      <c r="BM568" s="8">
        <v>2.0000000000000004E-2</v>
      </c>
      <c r="BN568" s="23">
        <f t="shared" si="538"/>
        <v>0.1</v>
      </c>
      <c r="BO568" s="23">
        <f t="shared" ref="BO568:BQ568" si="586">BK568*BN568</f>
        <v>0.1</v>
      </c>
      <c r="BP568" s="23">
        <f t="shared" si="586"/>
        <v>0.05</v>
      </c>
      <c r="BQ568" s="23">
        <f t="shared" si="586"/>
        <v>1.0000000000000002E-3</v>
      </c>
    </row>
    <row r="569" spans="1:69" ht="50" x14ac:dyDescent="0.35">
      <c r="A569" s="102" t="s">
        <v>25</v>
      </c>
      <c r="B569" s="86">
        <v>107</v>
      </c>
      <c r="C569" s="86" t="s">
        <v>5030</v>
      </c>
      <c r="D569" s="2" t="s">
        <v>2598</v>
      </c>
      <c r="E569" s="2" t="s">
        <v>2621</v>
      </c>
      <c r="F569" s="247"/>
      <c r="G569" s="73" t="s">
        <v>2679</v>
      </c>
      <c r="H569" s="73" t="s">
        <v>2982</v>
      </c>
      <c r="I569" s="71" t="s">
        <v>2983</v>
      </c>
      <c r="J569" s="71">
        <v>0.1</v>
      </c>
      <c r="K569" s="71">
        <v>2</v>
      </c>
      <c r="L569" s="101">
        <v>1</v>
      </c>
      <c r="M569" s="101">
        <v>1</v>
      </c>
      <c r="N569" s="120">
        <f t="shared" si="536"/>
        <v>1</v>
      </c>
      <c r="O569" s="120">
        <f t="shared" si="537"/>
        <v>0.5</v>
      </c>
      <c r="P569" s="71" t="s">
        <v>2984</v>
      </c>
      <c r="Q569" s="71" t="s">
        <v>2985</v>
      </c>
      <c r="R569" s="114"/>
      <c r="S569" s="71"/>
      <c r="T569" s="71"/>
      <c r="U569" s="71"/>
      <c r="V569" s="71"/>
      <c r="W569" s="101">
        <v>1</v>
      </c>
      <c r="X569" s="101">
        <v>0</v>
      </c>
      <c r="Y569" s="101">
        <v>1</v>
      </c>
      <c r="Z569" s="101">
        <v>0</v>
      </c>
      <c r="AA569" s="101">
        <v>1</v>
      </c>
      <c r="AB569" s="101">
        <v>1</v>
      </c>
      <c r="AC569" s="101">
        <v>2</v>
      </c>
      <c r="AD569" s="101">
        <v>2</v>
      </c>
      <c r="AE569" s="101">
        <v>1</v>
      </c>
      <c r="AF569" s="101"/>
      <c r="AG569" s="101"/>
      <c r="AH569" s="101"/>
      <c r="AI569" s="109">
        <v>1</v>
      </c>
      <c r="AJ569" s="109" t="s">
        <v>4450</v>
      </c>
      <c r="AK569" s="109" t="s">
        <v>4450</v>
      </c>
      <c r="AL569" s="109" t="s">
        <v>4450</v>
      </c>
      <c r="AM569" s="9" t="s">
        <v>3965</v>
      </c>
      <c r="AN569" s="9"/>
      <c r="AO569" s="9"/>
      <c r="AP569" s="9"/>
      <c r="AQ569" s="2">
        <v>5.000000000000001E-3</v>
      </c>
      <c r="AR569" s="110">
        <v>1</v>
      </c>
      <c r="AS569" s="110" t="s">
        <v>4450</v>
      </c>
      <c r="AT569" s="110" t="s">
        <v>4450</v>
      </c>
      <c r="AU569" s="110" t="s">
        <v>4450</v>
      </c>
      <c r="AV569" s="110">
        <v>0.5</v>
      </c>
      <c r="AW569" s="110" t="s">
        <v>4450</v>
      </c>
      <c r="AX569" s="110" t="s">
        <v>4450</v>
      </c>
      <c r="AY569" s="110" t="s">
        <v>4450</v>
      </c>
      <c r="AZ569" s="8">
        <v>5.000000000000001E-3</v>
      </c>
      <c r="BA569" s="8" t="s">
        <v>4450</v>
      </c>
      <c r="BB569" s="8" t="s">
        <v>4450</v>
      </c>
      <c r="BC569" s="8" t="s">
        <v>4450</v>
      </c>
      <c r="BD569" s="8">
        <v>5.000000000000001E-3</v>
      </c>
      <c r="BE569" s="8" t="s">
        <v>4450</v>
      </c>
      <c r="BF569" s="8">
        <v>5.000000000000001E-3</v>
      </c>
      <c r="BG569" s="8" t="s">
        <v>4450</v>
      </c>
      <c r="BJ569" s="8">
        <v>0.1</v>
      </c>
      <c r="BK569" s="8">
        <v>1</v>
      </c>
      <c r="BL569" s="8">
        <v>0.5</v>
      </c>
      <c r="BM569" s="8">
        <v>5.000000000000001E-3</v>
      </c>
      <c r="BN569" s="23">
        <f t="shared" si="538"/>
        <v>0.1</v>
      </c>
      <c r="BO569" s="23">
        <f t="shared" ref="BO569:BQ569" si="587">BK569*BN569</f>
        <v>0.1</v>
      </c>
      <c r="BP569" s="23">
        <f t="shared" si="587"/>
        <v>0.05</v>
      </c>
      <c r="BQ569" s="23">
        <f t="shared" si="587"/>
        <v>2.5000000000000006E-4</v>
      </c>
    </row>
    <row r="570" spans="1:69" ht="80" x14ac:dyDescent="0.35">
      <c r="A570" s="102" t="s">
        <v>25</v>
      </c>
      <c r="B570" s="86">
        <v>108</v>
      </c>
      <c r="C570" s="86" t="s">
        <v>5031</v>
      </c>
      <c r="D570" s="2" t="s">
        <v>2598</v>
      </c>
      <c r="E570" s="2" t="s">
        <v>2621</v>
      </c>
      <c r="F570" s="247"/>
      <c r="G570" s="73" t="s">
        <v>2681</v>
      </c>
      <c r="H570" s="73" t="s">
        <v>2986</v>
      </c>
      <c r="I570" s="71" t="s">
        <v>2987</v>
      </c>
      <c r="J570" s="71">
        <v>0.2</v>
      </c>
      <c r="K570" s="71">
        <v>4</v>
      </c>
      <c r="L570" s="101">
        <v>1</v>
      </c>
      <c r="M570" s="101">
        <v>1</v>
      </c>
      <c r="N570" s="120">
        <f t="shared" si="536"/>
        <v>1</v>
      </c>
      <c r="O570" s="120">
        <f t="shared" si="537"/>
        <v>0.25</v>
      </c>
      <c r="P570" s="71" t="s">
        <v>2988</v>
      </c>
      <c r="Q570" s="71" t="s">
        <v>2985</v>
      </c>
      <c r="R570" s="114"/>
      <c r="S570" s="71"/>
      <c r="T570" s="71"/>
      <c r="U570" s="71"/>
      <c r="V570" s="71"/>
      <c r="W570" s="101">
        <v>1</v>
      </c>
      <c r="X570" s="101">
        <v>1</v>
      </c>
      <c r="Y570" s="101">
        <v>1</v>
      </c>
      <c r="Z570" s="101">
        <v>1</v>
      </c>
      <c r="AA570" s="101">
        <v>1</v>
      </c>
      <c r="AB570" s="101">
        <v>2</v>
      </c>
      <c r="AC570" s="101">
        <v>3</v>
      </c>
      <c r="AD570" s="101">
        <v>4</v>
      </c>
      <c r="AE570" s="101">
        <v>1</v>
      </c>
      <c r="AF570" s="101"/>
      <c r="AG570" s="101"/>
      <c r="AH570" s="101"/>
      <c r="AI570" s="109">
        <v>1</v>
      </c>
      <c r="AJ570" s="109" t="s">
        <v>4450</v>
      </c>
      <c r="AK570" s="109" t="s">
        <v>4450</v>
      </c>
      <c r="AL570" s="109" t="s">
        <v>4450</v>
      </c>
      <c r="AM570" s="9" t="s">
        <v>3966</v>
      </c>
      <c r="AN570" s="9"/>
      <c r="AO570" s="9"/>
      <c r="AP570" s="9"/>
      <c r="AQ570" s="2">
        <v>1.0000000000000002E-2</v>
      </c>
      <c r="AR570" s="110">
        <v>1</v>
      </c>
      <c r="AS570" s="110" t="s">
        <v>4450</v>
      </c>
      <c r="AT570" s="110" t="s">
        <v>4450</v>
      </c>
      <c r="AU570" s="110" t="s">
        <v>4450</v>
      </c>
      <c r="AV570" s="110">
        <v>0.25</v>
      </c>
      <c r="AW570" s="110" t="s">
        <v>4450</v>
      </c>
      <c r="AX570" s="110" t="s">
        <v>4450</v>
      </c>
      <c r="AY570" s="110" t="s">
        <v>4450</v>
      </c>
      <c r="AZ570" s="8">
        <v>1.0000000000000002E-2</v>
      </c>
      <c r="BA570" s="8" t="s">
        <v>4450</v>
      </c>
      <c r="BB570" s="8" t="s">
        <v>4450</v>
      </c>
      <c r="BC570" s="8" t="s">
        <v>4450</v>
      </c>
      <c r="BD570" s="8">
        <v>1.0000000000000002E-2</v>
      </c>
      <c r="BE570" s="8">
        <v>1.0000000000000002E-2</v>
      </c>
      <c r="BF570" s="8">
        <v>1.0000000000000002E-2</v>
      </c>
      <c r="BG570" s="8">
        <v>1.0000000000000002E-2</v>
      </c>
      <c r="BJ570" s="8">
        <v>0.1</v>
      </c>
      <c r="BK570" s="8">
        <v>1</v>
      </c>
      <c r="BL570" s="8">
        <v>0.5</v>
      </c>
      <c r="BM570" s="8">
        <v>1.0000000000000002E-2</v>
      </c>
      <c r="BN570" s="23">
        <f t="shared" si="538"/>
        <v>0.1</v>
      </c>
      <c r="BO570" s="23">
        <f t="shared" ref="BO570:BQ570" si="588">BK570*BN570</f>
        <v>0.1</v>
      </c>
      <c r="BP570" s="23">
        <f t="shared" si="588"/>
        <v>0.05</v>
      </c>
      <c r="BQ570" s="23">
        <f t="shared" si="588"/>
        <v>5.0000000000000012E-4</v>
      </c>
    </row>
    <row r="571" spans="1:69" ht="40" x14ac:dyDescent="0.35">
      <c r="A571" s="102" t="s">
        <v>25</v>
      </c>
      <c r="B571" s="86">
        <v>109</v>
      </c>
      <c r="C571" s="86" t="s">
        <v>5032</v>
      </c>
      <c r="D571" s="2" t="s">
        <v>2598</v>
      </c>
      <c r="E571" s="2" t="s">
        <v>2621</v>
      </c>
      <c r="F571" s="247"/>
      <c r="G571" s="73" t="s">
        <v>2681</v>
      </c>
      <c r="H571" s="73" t="s">
        <v>2989</v>
      </c>
      <c r="I571" s="71" t="s">
        <v>2990</v>
      </c>
      <c r="J571" s="71">
        <v>0.2</v>
      </c>
      <c r="K571" s="71">
        <v>4</v>
      </c>
      <c r="L571" s="101">
        <v>1</v>
      </c>
      <c r="M571" s="101">
        <v>1</v>
      </c>
      <c r="N571" s="120">
        <f t="shared" si="536"/>
        <v>1</v>
      </c>
      <c r="O571" s="120">
        <f t="shared" si="537"/>
        <v>0.25</v>
      </c>
      <c r="P571" s="71" t="s">
        <v>2991</v>
      </c>
      <c r="Q571" s="71" t="s">
        <v>2985</v>
      </c>
      <c r="R571" s="114"/>
      <c r="S571" s="71"/>
      <c r="T571" s="71"/>
      <c r="U571" s="71"/>
      <c r="V571" s="71"/>
      <c r="W571" s="101">
        <v>1</v>
      </c>
      <c r="X571" s="101">
        <v>1</v>
      </c>
      <c r="Y571" s="101">
        <v>1</v>
      </c>
      <c r="Z571" s="101">
        <v>1</v>
      </c>
      <c r="AA571" s="101">
        <v>1</v>
      </c>
      <c r="AB571" s="101">
        <v>2</v>
      </c>
      <c r="AC571" s="101">
        <v>3</v>
      </c>
      <c r="AD571" s="101">
        <v>4</v>
      </c>
      <c r="AE571" s="101">
        <v>1</v>
      </c>
      <c r="AF571" s="101"/>
      <c r="AG571" s="101"/>
      <c r="AH571" s="101"/>
      <c r="AI571" s="109">
        <v>1</v>
      </c>
      <c r="AJ571" s="109" t="s">
        <v>4450</v>
      </c>
      <c r="AK571" s="109" t="s">
        <v>4450</v>
      </c>
      <c r="AL571" s="109" t="s">
        <v>4450</v>
      </c>
      <c r="AM571" s="9" t="s">
        <v>3967</v>
      </c>
      <c r="AN571" s="9"/>
      <c r="AO571" s="9"/>
      <c r="AP571" s="9"/>
      <c r="AQ571" s="2">
        <v>1.0000000000000002E-2</v>
      </c>
      <c r="AR571" s="110">
        <v>1</v>
      </c>
      <c r="AS571" s="110" t="s">
        <v>4450</v>
      </c>
      <c r="AT571" s="110" t="s">
        <v>4450</v>
      </c>
      <c r="AU571" s="110" t="s">
        <v>4450</v>
      </c>
      <c r="AV571" s="110">
        <v>0.25</v>
      </c>
      <c r="AW571" s="110" t="s">
        <v>4450</v>
      </c>
      <c r="AX571" s="110" t="s">
        <v>4450</v>
      </c>
      <c r="AY571" s="110" t="s">
        <v>4450</v>
      </c>
      <c r="AZ571" s="8">
        <v>1.0000000000000002E-2</v>
      </c>
      <c r="BA571" s="8" t="s">
        <v>4450</v>
      </c>
      <c r="BB571" s="8" t="s">
        <v>4450</v>
      </c>
      <c r="BC571" s="8" t="s">
        <v>4450</v>
      </c>
      <c r="BD571" s="8">
        <v>1.0000000000000002E-2</v>
      </c>
      <c r="BE571" s="8">
        <v>1.0000000000000002E-2</v>
      </c>
      <c r="BF571" s="8">
        <v>1.0000000000000002E-2</v>
      </c>
      <c r="BG571" s="8">
        <v>1.0000000000000002E-2</v>
      </c>
      <c r="BJ571" s="8">
        <v>0.1</v>
      </c>
      <c r="BK571" s="8">
        <v>1</v>
      </c>
      <c r="BL571" s="8">
        <v>0.5</v>
      </c>
      <c r="BM571" s="8">
        <v>1.0000000000000002E-2</v>
      </c>
      <c r="BN571" s="23">
        <f t="shared" si="538"/>
        <v>0.1</v>
      </c>
      <c r="BO571" s="23">
        <f t="shared" ref="BO571:BQ571" si="589">BK571*BN571</f>
        <v>0.1</v>
      </c>
      <c r="BP571" s="23">
        <f t="shared" si="589"/>
        <v>0.05</v>
      </c>
      <c r="BQ571" s="23">
        <f t="shared" si="589"/>
        <v>5.0000000000000012E-4</v>
      </c>
    </row>
    <row r="572" spans="1:69" ht="20" x14ac:dyDescent="0.35">
      <c r="A572" s="102" t="s">
        <v>25</v>
      </c>
      <c r="B572" s="86">
        <v>110</v>
      </c>
      <c r="C572" s="86" t="s">
        <v>5033</v>
      </c>
      <c r="D572" s="2" t="s">
        <v>2598</v>
      </c>
      <c r="E572" s="2" t="s">
        <v>2621</v>
      </c>
      <c r="F572" s="247"/>
      <c r="G572" s="73" t="s">
        <v>2681</v>
      </c>
      <c r="H572" s="73" t="s">
        <v>2992</v>
      </c>
      <c r="I572" s="71" t="s">
        <v>2993</v>
      </c>
      <c r="J572" s="71">
        <v>0.15</v>
      </c>
      <c r="K572" s="71">
        <v>33</v>
      </c>
      <c r="L572" s="101">
        <v>0</v>
      </c>
      <c r="M572" s="101">
        <v>14</v>
      </c>
      <c r="N572" s="120" t="str">
        <f t="shared" si="536"/>
        <v/>
      </c>
      <c r="O572" s="120">
        <f t="shared" si="537"/>
        <v>0.42424242424242425</v>
      </c>
      <c r="P572" s="71" t="s">
        <v>2994</v>
      </c>
      <c r="Q572" s="71" t="s">
        <v>2995</v>
      </c>
      <c r="R572" s="114"/>
      <c r="S572" s="71"/>
      <c r="T572" s="71"/>
      <c r="U572" s="71"/>
      <c r="V572" s="71"/>
      <c r="W572" s="101">
        <v>0</v>
      </c>
      <c r="X572" s="101">
        <v>20</v>
      </c>
      <c r="Y572" s="101">
        <v>0</v>
      </c>
      <c r="Z572" s="101">
        <v>13</v>
      </c>
      <c r="AA572" s="101">
        <v>0</v>
      </c>
      <c r="AB572" s="101">
        <v>20</v>
      </c>
      <c r="AC572" s="101">
        <v>20</v>
      </c>
      <c r="AD572" s="101">
        <v>33</v>
      </c>
      <c r="AE572" s="101">
        <v>14</v>
      </c>
      <c r="AF572" s="101"/>
      <c r="AG572" s="101"/>
      <c r="AH572" s="101"/>
      <c r="AI572" s="109">
        <v>14</v>
      </c>
      <c r="AJ572" s="109" t="s">
        <v>4450</v>
      </c>
      <c r="AK572" s="109" t="s">
        <v>4450</v>
      </c>
      <c r="AL572" s="109" t="s">
        <v>4450</v>
      </c>
      <c r="AM572" s="9" t="s">
        <v>3968</v>
      </c>
      <c r="AN572" s="9"/>
      <c r="AO572" s="9"/>
      <c r="AP572" s="9"/>
      <c r="AQ572" s="2" t="s">
        <v>4450</v>
      </c>
      <c r="AR572" s="110" t="s">
        <v>4450</v>
      </c>
      <c r="AS572" s="110" t="s">
        <v>4450</v>
      </c>
      <c r="AT572" s="110" t="s">
        <v>4450</v>
      </c>
      <c r="AU572" s="110" t="s">
        <v>4450</v>
      </c>
      <c r="AV572" s="110">
        <v>0.42424242424242425</v>
      </c>
      <c r="AW572" s="110" t="s">
        <v>4450</v>
      </c>
      <c r="AX572" s="110" t="s">
        <v>4450</v>
      </c>
      <c r="AY572" s="110" t="s">
        <v>4450</v>
      </c>
      <c r="AZ572" s="8" t="s">
        <v>4450</v>
      </c>
      <c r="BA572" s="8" t="s">
        <v>4450</v>
      </c>
      <c r="BB572" s="8" t="s">
        <v>4450</v>
      </c>
      <c r="BC572" s="8" t="s">
        <v>4450</v>
      </c>
      <c r="BD572" s="8" t="s">
        <v>4450</v>
      </c>
      <c r="BE572" s="8">
        <v>7.4999999999999997E-3</v>
      </c>
      <c r="BF572" s="8" t="s">
        <v>4450</v>
      </c>
      <c r="BG572" s="8">
        <v>7.4999999999999997E-3</v>
      </c>
      <c r="BJ572" s="8">
        <v>0.1</v>
      </c>
      <c r="BK572" s="8">
        <v>1</v>
      </c>
      <c r="BL572" s="8">
        <v>0.5</v>
      </c>
      <c r="BM572" s="8">
        <v>7.4999999999999997E-3</v>
      </c>
      <c r="BN572" s="23">
        <f t="shared" si="538"/>
        <v>0.1</v>
      </c>
      <c r="BO572" s="23">
        <f t="shared" ref="BO572:BQ572" si="590">BK572*BN572</f>
        <v>0.1</v>
      </c>
      <c r="BP572" s="23">
        <f t="shared" si="590"/>
        <v>0.05</v>
      </c>
      <c r="BQ572" s="23">
        <f t="shared" si="590"/>
        <v>3.7500000000000001E-4</v>
      </c>
    </row>
    <row r="573" spans="1:69" ht="30" x14ac:dyDescent="0.35">
      <c r="A573" s="102" t="s">
        <v>25</v>
      </c>
      <c r="B573" s="86">
        <v>111</v>
      </c>
      <c r="C573" s="86" t="s">
        <v>5034</v>
      </c>
      <c r="D573" s="2" t="s">
        <v>2598</v>
      </c>
      <c r="E573" s="2" t="s">
        <v>2621</v>
      </c>
      <c r="F573" s="247"/>
      <c r="G573" s="73" t="s">
        <v>2681</v>
      </c>
      <c r="H573" s="73" t="s">
        <v>2996</v>
      </c>
      <c r="I573" s="71" t="s">
        <v>2997</v>
      </c>
      <c r="J573" s="71">
        <v>0.15</v>
      </c>
      <c r="K573" s="71">
        <v>4</v>
      </c>
      <c r="L573" s="101">
        <v>1</v>
      </c>
      <c r="M573" s="101">
        <v>1</v>
      </c>
      <c r="N573" s="120">
        <f t="shared" si="536"/>
        <v>1</v>
      </c>
      <c r="O573" s="120">
        <f t="shared" si="537"/>
        <v>0.25</v>
      </c>
      <c r="P573" s="71" t="s">
        <v>2998</v>
      </c>
      <c r="Q573" s="71" t="s">
        <v>2995</v>
      </c>
      <c r="R573" s="114"/>
      <c r="S573" s="71"/>
      <c r="T573" s="71"/>
      <c r="U573" s="71"/>
      <c r="V573" s="71"/>
      <c r="W573" s="101">
        <v>1</v>
      </c>
      <c r="X573" s="101">
        <v>1</v>
      </c>
      <c r="Y573" s="101">
        <v>1</v>
      </c>
      <c r="Z573" s="101">
        <v>1</v>
      </c>
      <c r="AA573" s="101">
        <v>1</v>
      </c>
      <c r="AB573" s="101">
        <v>2</v>
      </c>
      <c r="AC573" s="101">
        <v>3</v>
      </c>
      <c r="AD573" s="101">
        <v>4</v>
      </c>
      <c r="AE573" s="101">
        <v>1</v>
      </c>
      <c r="AF573" s="101"/>
      <c r="AG573" s="101"/>
      <c r="AH573" s="101"/>
      <c r="AI573" s="109">
        <v>1</v>
      </c>
      <c r="AJ573" s="109" t="s">
        <v>4450</v>
      </c>
      <c r="AK573" s="109" t="s">
        <v>4450</v>
      </c>
      <c r="AL573" s="109" t="s">
        <v>4450</v>
      </c>
      <c r="AM573" s="9" t="s">
        <v>3969</v>
      </c>
      <c r="AN573" s="9"/>
      <c r="AO573" s="9"/>
      <c r="AP573" s="9"/>
      <c r="AQ573" s="2">
        <v>7.4999999999999997E-3</v>
      </c>
      <c r="AR573" s="110">
        <v>1</v>
      </c>
      <c r="AS573" s="110" t="s">
        <v>4450</v>
      </c>
      <c r="AT573" s="110" t="s">
        <v>4450</v>
      </c>
      <c r="AU573" s="110" t="s">
        <v>4450</v>
      </c>
      <c r="AV573" s="110">
        <v>0.25</v>
      </c>
      <c r="AW573" s="110" t="s">
        <v>4450</v>
      </c>
      <c r="AX573" s="110" t="s">
        <v>4450</v>
      </c>
      <c r="AY573" s="110" t="s">
        <v>4450</v>
      </c>
      <c r="AZ573" s="8">
        <v>7.4999999999999997E-3</v>
      </c>
      <c r="BA573" s="8" t="s">
        <v>4450</v>
      </c>
      <c r="BB573" s="8" t="s">
        <v>4450</v>
      </c>
      <c r="BC573" s="8" t="s">
        <v>4450</v>
      </c>
      <c r="BD573" s="8">
        <v>7.4999999999999997E-3</v>
      </c>
      <c r="BE573" s="8">
        <v>7.4999999999999997E-3</v>
      </c>
      <c r="BF573" s="8">
        <v>7.4999999999999997E-3</v>
      </c>
      <c r="BG573" s="8">
        <v>7.4999999999999997E-3</v>
      </c>
      <c r="BJ573" s="8">
        <v>0.1</v>
      </c>
      <c r="BK573" s="8">
        <v>1</v>
      </c>
      <c r="BL573" s="8">
        <v>0.5</v>
      </c>
      <c r="BM573" s="8">
        <v>7.4999999999999997E-3</v>
      </c>
      <c r="BN573" s="23">
        <f t="shared" si="538"/>
        <v>0.1</v>
      </c>
      <c r="BO573" s="23">
        <f t="shared" ref="BO573:BQ573" si="591">BK573*BN573</f>
        <v>0.1</v>
      </c>
      <c r="BP573" s="23">
        <f t="shared" si="591"/>
        <v>0.05</v>
      </c>
      <c r="BQ573" s="23">
        <f t="shared" si="591"/>
        <v>3.7500000000000001E-4</v>
      </c>
    </row>
    <row r="574" spans="1:69" ht="20" x14ac:dyDescent="0.35">
      <c r="A574" s="102" t="s">
        <v>25</v>
      </c>
      <c r="B574" s="86">
        <v>112</v>
      </c>
      <c r="C574" s="86" t="s">
        <v>5035</v>
      </c>
      <c r="D574" s="2" t="s">
        <v>2598</v>
      </c>
      <c r="E574" s="2" t="s">
        <v>2621</v>
      </c>
      <c r="F574" s="247"/>
      <c r="G574" s="73" t="s">
        <v>2681</v>
      </c>
      <c r="H574" s="73" t="s">
        <v>2999</v>
      </c>
      <c r="I574" s="71" t="s">
        <v>3000</v>
      </c>
      <c r="J574" s="71">
        <v>0.1</v>
      </c>
      <c r="K574" s="71">
        <v>1</v>
      </c>
      <c r="L574" s="101">
        <v>0</v>
      </c>
      <c r="M574" s="101">
        <v>0</v>
      </c>
      <c r="N574" s="120" t="str">
        <f t="shared" si="536"/>
        <v/>
      </c>
      <c r="O574" s="120">
        <f t="shared" si="537"/>
        <v>0</v>
      </c>
      <c r="P574" s="71" t="s">
        <v>3001</v>
      </c>
      <c r="Q574" s="71" t="s">
        <v>2995</v>
      </c>
      <c r="R574" s="114"/>
      <c r="S574" s="71"/>
      <c r="T574" s="71"/>
      <c r="U574" s="71"/>
      <c r="V574" s="71"/>
      <c r="W574" s="101">
        <v>0</v>
      </c>
      <c r="X574" s="101">
        <v>0</v>
      </c>
      <c r="Y574" s="101">
        <v>0</v>
      </c>
      <c r="Z574" s="101">
        <v>1</v>
      </c>
      <c r="AA574" s="101">
        <v>0</v>
      </c>
      <c r="AB574" s="101">
        <v>0</v>
      </c>
      <c r="AC574" s="101">
        <v>0</v>
      </c>
      <c r="AD574" s="101">
        <v>1</v>
      </c>
      <c r="AE574" s="101">
        <v>0</v>
      </c>
      <c r="AF574" s="101"/>
      <c r="AG574" s="101"/>
      <c r="AH574" s="101"/>
      <c r="AI574" s="109">
        <v>0</v>
      </c>
      <c r="AJ574" s="109" t="s">
        <v>4450</v>
      </c>
      <c r="AK574" s="109" t="s">
        <v>4450</v>
      </c>
      <c r="AL574" s="109" t="s">
        <v>4450</v>
      </c>
      <c r="AM574" s="9" t="s">
        <v>3940</v>
      </c>
      <c r="AN574" s="9"/>
      <c r="AO574" s="9"/>
      <c r="AP574" s="9"/>
      <c r="AQ574" s="2" t="s">
        <v>4450</v>
      </c>
      <c r="AR574" s="110" t="s">
        <v>4450</v>
      </c>
      <c r="AS574" s="110" t="s">
        <v>4450</v>
      </c>
      <c r="AT574" s="110" t="s">
        <v>4450</v>
      </c>
      <c r="AU574" s="110" t="s">
        <v>4450</v>
      </c>
      <c r="AV574" s="110">
        <v>0</v>
      </c>
      <c r="AW574" s="110" t="s">
        <v>4450</v>
      </c>
      <c r="AX574" s="110" t="s">
        <v>4450</v>
      </c>
      <c r="AY574" s="110" t="s">
        <v>4450</v>
      </c>
      <c r="AZ574" s="8" t="s">
        <v>4450</v>
      </c>
      <c r="BA574" s="8" t="s">
        <v>4450</v>
      </c>
      <c r="BB574" s="8" t="s">
        <v>4450</v>
      </c>
      <c r="BC574" s="8" t="s">
        <v>4450</v>
      </c>
      <c r="BD574" s="8" t="s">
        <v>4450</v>
      </c>
      <c r="BE574" s="8" t="s">
        <v>4450</v>
      </c>
      <c r="BF574" s="8" t="s">
        <v>4450</v>
      </c>
      <c r="BG574" s="8">
        <v>5.000000000000001E-3</v>
      </c>
      <c r="BJ574" s="8">
        <v>0.1</v>
      </c>
      <c r="BK574" s="8">
        <v>1</v>
      </c>
      <c r="BL574" s="8">
        <v>0.5</v>
      </c>
      <c r="BM574" s="8">
        <v>5.000000000000001E-3</v>
      </c>
      <c r="BN574" s="23">
        <f t="shared" si="538"/>
        <v>0.1</v>
      </c>
      <c r="BO574" s="23">
        <f t="shared" ref="BO574:BQ574" si="592">BK574*BN574</f>
        <v>0.1</v>
      </c>
      <c r="BP574" s="23">
        <f t="shared" si="592"/>
        <v>0.05</v>
      </c>
      <c r="BQ574" s="23">
        <f t="shared" si="592"/>
        <v>2.5000000000000006E-4</v>
      </c>
    </row>
    <row r="575" spans="1:69" ht="40" x14ac:dyDescent="0.35">
      <c r="A575" s="102" t="s">
        <v>25</v>
      </c>
      <c r="B575" s="86">
        <v>113</v>
      </c>
      <c r="C575" s="86" t="s">
        <v>5036</v>
      </c>
      <c r="D575" s="2" t="s">
        <v>2598</v>
      </c>
      <c r="E575" s="2" t="s">
        <v>2621</v>
      </c>
      <c r="F575" s="247"/>
      <c r="G575" s="73" t="s">
        <v>2681</v>
      </c>
      <c r="H575" s="73" t="s">
        <v>3002</v>
      </c>
      <c r="I575" s="71" t="s">
        <v>3003</v>
      </c>
      <c r="J575" s="71">
        <v>0.2</v>
      </c>
      <c r="K575" s="71">
        <v>7</v>
      </c>
      <c r="L575" s="101">
        <v>2</v>
      </c>
      <c r="M575" s="101">
        <v>2</v>
      </c>
      <c r="N575" s="120">
        <f t="shared" si="536"/>
        <v>1</v>
      </c>
      <c r="O575" s="120">
        <f t="shared" si="537"/>
        <v>0.2857142857142857</v>
      </c>
      <c r="P575" s="71" t="s">
        <v>3004</v>
      </c>
      <c r="Q575" s="71" t="s">
        <v>2981</v>
      </c>
      <c r="R575" s="114"/>
      <c r="S575" s="71"/>
      <c r="T575" s="71"/>
      <c r="U575" s="71"/>
      <c r="V575" s="71"/>
      <c r="W575" s="101">
        <v>2</v>
      </c>
      <c r="X575" s="101">
        <v>2</v>
      </c>
      <c r="Y575" s="101">
        <v>3</v>
      </c>
      <c r="Z575" s="101">
        <v>0</v>
      </c>
      <c r="AA575" s="101">
        <v>2</v>
      </c>
      <c r="AB575" s="101">
        <v>4</v>
      </c>
      <c r="AC575" s="101">
        <v>7</v>
      </c>
      <c r="AD575" s="101">
        <v>7</v>
      </c>
      <c r="AE575" s="101">
        <v>2</v>
      </c>
      <c r="AF575" s="101"/>
      <c r="AG575" s="101"/>
      <c r="AH575" s="101"/>
      <c r="AI575" s="109">
        <v>2</v>
      </c>
      <c r="AJ575" s="109" t="s">
        <v>4450</v>
      </c>
      <c r="AK575" s="109" t="s">
        <v>4450</v>
      </c>
      <c r="AL575" s="109" t="s">
        <v>4450</v>
      </c>
      <c r="AM575" s="9" t="s">
        <v>3970</v>
      </c>
      <c r="AN575" s="9"/>
      <c r="AO575" s="9"/>
      <c r="AP575" s="9"/>
      <c r="AQ575" s="2">
        <v>1.0000000000000002E-2</v>
      </c>
      <c r="AR575" s="110">
        <v>1</v>
      </c>
      <c r="AS575" s="110" t="s">
        <v>4450</v>
      </c>
      <c r="AT575" s="110" t="s">
        <v>4450</v>
      </c>
      <c r="AU575" s="110" t="s">
        <v>4450</v>
      </c>
      <c r="AV575" s="110">
        <v>0.2857142857142857</v>
      </c>
      <c r="AW575" s="110" t="s">
        <v>4450</v>
      </c>
      <c r="AX575" s="110" t="s">
        <v>4450</v>
      </c>
      <c r="AY575" s="110" t="s">
        <v>4450</v>
      </c>
      <c r="AZ575" s="8">
        <v>1.0000000000000002E-2</v>
      </c>
      <c r="BA575" s="8" t="s">
        <v>4450</v>
      </c>
      <c r="BB575" s="8" t="s">
        <v>4450</v>
      </c>
      <c r="BC575" s="8" t="s">
        <v>4450</v>
      </c>
      <c r="BD575" s="8">
        <v>1.0000000000000002E-2</v>
      </c>
      <c r="BE575" s="8">
        <v>1.0000000000000002E-2</v>
      </c>
      <c r="BF575" s="8">
        <v>1.0000000000000002E-2</v>
      </c>
      <c r="BG575" s="8" t="s">
        <v>4450</v>
      </c>
      <c r="BJ575" s="8">
        <v>0.1</v>
      </c>
      <c r="BK575" s="8">
        <v>1</v>
      </c>
      <c r="BL575" s="8">
        <v>0.5</v>
      </c>
      <c r="BM575" s="8">
        <v>1.0000000000000002E-2</v>
      </c>
      <c r="BN575" s="23">
        <f t="shared" si="538"/>
        <v>0.1</v>
      </c>
      <c r="BO575" s="23">
        <f t="shared" ref="BO575:BQ575" si="593">BK575*BN575</f>
        <v>0.1</v>
      </c>
      <c r="BP575" s="23">
        <f t="shared" si="593"/>
        <v>0.05</v>
      </c>
      <c r="BQ575" s="23">
        <f t="shared" si="593"/>
        <v>5.0000000000000012E-4</v>
      </c>
    </row>
    <row r="576" spans="1:69" ht="80" x14ac:dyDescent="0.35">
      <c r="A576" s="102" t="s">
        <v>25</v>
      </c>
      <c r="B576" s="86">
        <v>114</v>
      </c>
      <c r="C576" s="86" t="s">
        <v>5037</v>
      </c>
      <c r="D576" s="2" t="s">
        <v>2600</v>
      </c>
      <c r="E576" s="2" t="s">
        <v>2623</v>
      </c>
      <c r="F576" s="247"/>
      <c r="G576" s="73" t="s">
        <v>2683</v>
      </c>
      <c r="H576" s="73" t="s">
        <v>3005</v>
      </c>
      <c r="I576" s="71" t="s">
        <v>3006</v>
      </c>
      <c r="J576" s="71">
        <v>1</v>
      </c>
      <c r="K576" s="71">
        <v>4</v>
      </c>
      <c r="L576" s="101">
        <v>1</v>
      </c>
      <c r="M576" s="101">
        <v>1</v>
      </c>
      <c r="N576" s="120">
        <f t="shared" si="536"/>
        <v>1</v>
      </c>
      <c r="O576" s="120">
        <f t="shared" si="537"/>
        <v>0.25</v>
      </c>
      <c r="P576" s="71" t="s">
        <v>3007</v>
      </c>
      <c r="Q576" s="71" t="s">
        <v>2985</v>
      </c>
      <c r="R576" s="114"/>
      <c r="S576" s="71"/>
      <c r="T576" s="71"/>
      <c r="U576" s="71"/>
      <c r="V576" s="71"/>
      <c r="W576" s="101">
        <v>1</v>
      </c>
      <c r="X576" s="101">
        <v>1</v>
      </c>
      <c r="Y576" s="101">
        <v>1</v>
      </c>
      <c r="Z576" s="101">
        <v>1</v>
      </c>
      <c r="AA576" s="101">
        <v>1</v>
      </c>
      <c r="AB576" s="101">
        <v>2</v>
      </c>
      <c r="AC576" s="101">
        <v>3</v>
      </c>
      <c r="AD576" s="101">
        <v>4</v>
      </c>
      <c r="AE576" s="101">
        <v>1</v>
      </c>
      <c r="AF576" s="101"/>
      <c r="AG576" s="101"/>
      <c r="AH576" s="101"/>
      <c r="AI576" s="109">
        <v>1</v>
      </c>
      <c r="AJ576" s="109" t="s">
        <v>4450</v>
      </c>
      <c r="AK576" s="109" t="s">
        <v>4450</v>
      </c>
      <c r="AL576" s="109" t="s">
        <v>4450</v>
      </c>
      <c r="AM576" s="9" t="s">
        <v>3996</v>
      </c>
      <c r="AN576" s="9"/>
      <c r="AO576" s="9"/>
      <c r="AP576" s="9"/>
      <c r="AQ576" s="2">
        <v>0.05</v>
      </c>
      <c r="AR576" s="110">
        <v>1</v>
      </c>
      <c r="AS576" s="110" t="s">
        <v>4450</v>
      </c>
      <c r="AT576" s="110" t="s">
        <v>4450</v>
      </c>
      <c r="AU576" s="110" t="s">
        <v>4450</v>
      </c>
      <c r="AV576" s="110">
        <v>0.25</v>
      </c>
      <c r="AW576" s="110" t="s">
        <v>4450</v>
      </c>
      <c r="AX576" s="110" t="s">
        <v>4450</v>
      </c>
      <c r="AY576" s="110" t="s">
        <v>4450</v>
      </c>
      <c r="AZ576" s="8">
        <v>0.05</v>
      </c>
      <c r="BA576" s="8" t="s">
        <v>4450</v>
      </c>
      <c r="BB576" s="8" t="s">
        <v>4450</v>
      </c>
      <c r="BC576" s="8" t="s">
        <v>4450</v>
      </c>
      <c r="BD576" s="8">
        <v>0.05</v>
      </c>
      <c r="BE576" s="8">
        <v>0.05</v>
      </c>
      <c r="BF576" s="8">
        <v>0.05</v>
      </c>
      <c r="BG576" s="8">
        <v>0.05</v>
      </c>
      <c r="BJ576" s="8">
        <v>0.05</v>
      </c>
      <c r="BK576" s="8">
        <v>1</v>
      </c>
      <c r="BL576" s="8">
        <v>1</v>
      </c>
      <c r="BM576" s="8">
        <v>0.05</v>
      </c>
      <c r="BN576" s="23">
        <f t="shared" si="538"/>
        <v>0.05</v>
      </c>
      <c r="BO576" s="23">
        <f t="shared" ref="BO576:BQ576" si="594">BK576*BN576</f>
        <v>0.05</v>
      </c>
      <c r="BP576" s="23">
        <f t="shared" si="594"/>
        <v>0.05</v>
      </c>
      <c r="BQ576" s="23">
        <f t="shared" si="594"/>
        <v>2.5000000000000005E-3</v>
      </c>
    </row>
    <row r="577" spans="1:69" ht="20" x14ac:dyDescent="0.35">
      <c r="A577" s="102" t="s">
        <v>27</v>
      </c>
      <c r="B577" s="86">
        <v>1</v>
      </c>
      <c r="C577" s="86" t="s">
        <v>4621</v>
      </c>
      <c r="D577" s="2" t="s">
        <v>3126</v>
      </c>
      <c r="E577" s="2" t="s">
        <v>3142</v>
      </c>
      <c r="F577" s="243" t="s">
        <v>26</v>
      </c>
      <c r="G577" s="73" t="s">
        <v>3127</v>
      </c>
      <c r="H577" s="73" t="s">
        <v>3456</v>
      </c>
      <c r="I577" s="71" t="s">
        <v>854</v>
      </c>
      <c r="J577" s="71">
        <v>1</v>
      </c>
      <c r="K577" s="71">
        <v>4</v>
      </c>
      <c r="L577" s="101">
        <v>1</v>
      </c>
      <c r="M577" s="101">
        <v>1</v>
      </c>
      <c r="N577" s="120">
        <f t="shared" si="536"/>
        <v>1</v>
      </c>
      <c r="O577" s="120">
        <f t="shared" si="537"/>
        <v>0.25</v>
      </c>
      <c r="P577" s="71" t="s">
        <v>881</v>
      </c>
      <c r="Q577" s="71" t="s">
        <v>867</v>
      </c>
      <c r="R577" s="114">
        <v>0</v>
      </c>
      <c r="S577" s="71"/>
      <c r="T577" s="71"/>
      <c r="U577" s="71"/>
      <c r="V577" s="71"/>
      <c r="W577" s="101">
        <v>1</v>
      </c>
      <c r="X577" s="101">
        <v>1</v>
      </c>
      <c r="Y577" s="101">
        <v>1</v>
      </c>
      <c r="Z577" s="101">
        <v>1</v>
      </c>
      <c r="AA577" s="101">
        <v>1</v>
      </c>
      <c r="AB577" s="101">
        <v>2</v>
      </c>
      <c r="AC577" s="101">
        <v>3</v>
      </c>
      <c r="AD577" s="101">
        <v>4</v>
      </c>
      <c r="AE577" s="101">
        <v>1</v>
      </c>
      <c r="AF577" s="101"/>
      <c r="AG577" s="101"/>
      <c r="AH577" s="101"/>
      <c r="AI577" s="109">
        <v>1</v>
      </c>
      <c r="AJ577" s="109" t="s">
        <v>4450</v>
      </c>
      <c r="AK577" s="109" t="s">
        <v>4450</v>
      </c>
      <c r="AL577" s="109" t="s">
        <v>4450</v>
      </c>
      <c r="AM577" s="9" t="s">
        <v>3843</v>
      </c>
      <c r="AN577" s="9"/>
      <c r="AO577" s="9"/>
      <c r="AP577" s="9"/>
      <c r="AQ577" s="2">
        <v>2.5000000000000001E-2</v>
      </c>
      <c r="AR577" s="110">
        <v>1</v>
      </c>
      <c r="AS577" s="110" t="s">
        <v>4450</v>
      </c>
      <c r="AT577" s="110" t="s">
        <v>4450</v>
      </c>
      <c r="AU577" s="110" t="s">
        <v>4450</v>
      </c>
      <c r="AV577" s="110">
        <v>0.25</v>
      </c>
      <c r="AW577" s="110" t="s">
        <v>4450</v>
      </c>
      <c r="AX577" s="110" t="s">
        <v>4450</v>
      </c>
      <c r="AY577" s="110" t="s">
        <v>4450</v>
      </c>
      <c r="AZ577" s="8">
        <v>2.5000000000000001E-2</v>
      </c>
      <c r="BA577" s="8" t="s">
        <v>4450</v>
      </c>
      <c r="BB577" s="8" t="s">
        <v>4450</v>
      </c>
      <c r="BC577" s="8" t="s">
        <v>4450</v>
      </c>
      <c r="BD577" s="8">
        <v>2.5000000000000001E-2</v>
      </c>
      <c r="BE577" s="8">
        <v>2.5000000000000001E-2</v>
      </c>
      <c r="BF577" s="8">
        <v>2.5000000000000001E-2</v>
      </c>
      <c r="BG577" s="8">
        <v>2.5000000000000001E-2</v>
      </c>
      <c r="BJ577" s="8">
        <v>0.1</v>
      </c>
      <c r="BK577" s="8">
        <v>0.25</v>
      </c>
      <c r="BL577" s="8">
        <v>1</v>
      </c>
      <c r="BM577" s="8">
        <v>2.5000000000000001E-2</v>
      </c>
      <c r="BN577" s="23">
        <f t="shared" si="538"/>
        <v>0.1</v>
      </c>
      <c r="BO577" s="23">
        <f t="shared" ref="BO577:BQ577" si="595">BK577*BN577</f>
        <v>2.5000000000000001E-2</v>
      </c>
      <c r="BP577" s="23">
        <f t="shared" si="595"/>
        <v>2.5000000000000001E-2</v>
      </c>
      <c r="BQ577" s="23">
        <f t="shared" si="595"/>
        <v>6.2500000000000012E-4</v>
      </c>
    </row>
    <row r="578" spans="1:69" ht="20" x14ac:dyDescent="0.35">
      <c r="A578" s="102" t="s">
        <v>27</v>
      </c>
      <c r="B578" s="86">
        <v>2</v>
      </c>
      <c r="C578" s="86" t="s">
        <v>4622</v>
      </c>
      <c r="D578" s="2" t="s">
        <v>3126</v>
      </c>
      <c r="E578" s="2" t="s">
        <v>3143</v>
      </c>
      <c r="F578" s="244"/>
      <c r="G578" s="73" t="s">
        <v>3128</v>
      </c>
      <c r="H578" s="73" t="s">
        <v>3457</v>
      </c>
      <c r="I578" s="71" t="s">
        <v>860</v>
      </c>
      <c r="J578" s="71">
        <v>0.25</v>
      </c>
      <c r="K578" s="71">
        <v>12</v>
      </c>
      <c r="L578" s="101">
        <v>3</v>
      </c>
      <c r="M578" s="101">
        <v>3</v>
      </c>
      <c r="N578" s="120">
        <f t="shared" si="536"/>
        <v>1</v>
      </c>
      <c r="O578" s="120">
        <f t="shared" si="537"/>
        <v>0.25</v>
      </c>
      <c r="P578" s="71" t="s">
        <v>869</v>
      </c>
      <c r="Q578" s="71" t="s">
        <v>868</v>
      </c>
      <c r="R578" s="114">
        <v>0</v>
      </c>
      <c r="S578" s="71"/>
      <c r="T578" s="71"/>
      <c r="U578" s="71"/>
      <c r="V578" s="71"/>
      <c r="W578" s="101">
        <v>3</v>
      </c>
      <c r="X578" s="101">
        <v>3</v>
      </c>
      <c r="Y578" s="101">
        <v>3</v>
      </c>
      <c r="Z578" s="101">
        <v>3</v>
      </c>
      <c r="AA578" s="101">
        <v>3</v>
      </c>
      <c r="AB578" s="101">
        <v>6</v>
      </c>
      <c r="AC578" s="101">
        <v>9</v>
      </c>
      <c r="AD578" s="101">
        <v>12</v>
      </c>
      <c r="AE578" s="101">
        <v>3</v>
      </c>
      <c r="AF578" s="101"/>
      <c r="AG578" s="101"/>
      <c r="AH578" s="101"/>
      <c r="AI578" s="109">
        <v>3</v>
      </c>
      <c r="AJ578" s="109" t="s">
        <v>4450</v>
      </c>
      <c r="AK578" s="109" t="s">
        <v>4450</v>
      </c>
      <c r="AL578" s="109" t="s">
        <v>4450</v>
      </c>
      <c r="AM578" s="9" t="s">
        <v>3844</v>
      </c>
      <c r="AN578" s="9"/>
      <c r="AO578" s="9"/>
      <c r="AP578" s="9"/>
      <c r="AQ578" s="2">
        <v>6.2500000000000003E-3</v>
      </c>
      <c r="AR578" s="110">
        <v>1</v>
      </c>
      <c r="AS578" s="110" t="s">
        <v>4450</v>
      </c>
      <c r="AT578" s="110" t="s">
        <v>4450</v>
      </c>
      <c r="AU578" s="110" t="s">
        <v>4450</v>
      </c>
      <c r="AV578" s="110">
        <v>0.25</v>
      </c>
      <c r="AW578" s="110" t="s">
        <v>4450</v>
      </c>
      <c r="AX578" s="110" t="s">
        <v>4450</v>
      </c>
      <c r="AY578" s="110" t="s">
        <v>4450</v>
      </c>
      <c r="AZ578" s="8">
        <v>6.2500000000000003E-3</v>
      </c>
      <c r="BA578" s="8" t="s">
        <v>4450</v>
      </c>
      <c r="BB578" s="8" t="s">
        <v>4450</v>
      </c>
      <c r="BC578" s="8" t="s">
        <v>4450</v>
      </c>
      <c r="BD578" s="8">
        <v>6.2500000000000003E-3</v>
      </c>
      <c r="BE578" s="8">
        <v>6.2500000000000003E-3</v>
      </c>
      <c r="BF578" s="8">
        <v>6.2500000000000003E-3</v>
      </c>
      <c r="BG578" s="8">
        <v>6.2500000000000003E-3</v>
      </c>
      <c r="BJ578" s="8">
        <v>0.1</v>
      </c>
      <c r="BK578" s="8">
        <v>0.25</v>
      </c>
      <c r="BL578" s="8">
        <v>1</v>
      </c>
      <c r="BM578" s="8">
        <v>6.2500000000000003E-3</v>
      </c>
      <c r="BN578" s="23">
        <f t="shared" si="538"/>
        <v>0.1</v>
      </c>
      <c r="BO578" s="23">
        <f t="shared" ref="BO578:BQ578" si="596">BK578*BN578</f>
        <v>2.5000000000000001E-2</v>
      </c>
      <c r="BP578" s="23">
        <f t="shared" si="596"/>
        <v>2.5000000000000001E-2</v>
      </c>
      <c r="BQ578" s="23">
        <f t="shared" si="596"/>
        <v>1.5625000000000003E-4</v>
      </c>
    </row>
    <row r="579" spans="1:69" ht="30" x14ac:dyDescent="0.35">
      <c r="A579" s="102" t="s">
        <v>27</v>
      </c>
      <c r="B579" s="86">
        <v>3</v>
      </c>
      <c r="C579" s="86" t="s">
        <v>4623</v>
      </c>
      <c r="D579" s="2" t="s">
        <v>3126</v>
      </c>
      <c r="E579" s="2" t="s">
        <v>3143</v>
      </c>
      <c r="F579" s="244"/>
      <c r="G579" s="73" t="s">
        <v>3128</v>
      </c>
      <c r="H579" s="73" t="s">
        <v>3458</v>
      </c>
      <c r="I579" s="71" t="s">
        <v>861</v>
      </c>
      <c r="J579" s="71">
        <v>0.25</v>
      </c>
      <c r="K579" s="71">
        <v>1</v>
      </c>
      <c r="L579" s="101">
        <v>1</v>
      </c>
      <c r="M579" s="101">
        <v>1</v>
      </c>
      <c r="N579" s="120">
        <f t="shared" si="536"/>
        <v>1</v>
      </c>
      <c r="O579" s="120">
        <f t="shared" si="537"/>
        <v>1</v>
      </c>
      <c r="P579" s="71" t="s">
        <v>870</v>
      </c>
      <c r="Q579" s="71" t="s">
        <v>868</v>
      </c>
      <c r="R579" s="114">
        <v>0</v>
      </c>
      <c r="S579" s="71"/>
      <c r="T579" s="71"/>
      <c r="U579" s="71"/>
      <c r="V579" s="71"/>
      <c r="W579" s="101">
        <v>1</v>
      </c>
      <c r="X579" s="101">
        <v>0</v>
      </c>
      <c r="Y579" s="101">
        <v>0</v>
      </c>
      <c r="Z579" s="101">
        <v>0</v>
      </c>
      <c r="AA579" s="101">
        <v>1</v>
      </c>
      <c r="AB579" s="101">
        <v>1</v>
      </c>
      <c r="AC579" s="101">
        <v>1</v>
      </c>
      <c r="AD579" s="101">
        <v>1</v>
      </c>
      <c r="AE579" s="101">
        <v>1</v>
      </c>
      <c r="AF579" s="101"/>
      <c r="AG579" s="101"/>
      <c r="AH579" s="101"/>
      <c r="AI579" s="109">
        <v>1</v>
      </c>
      <c r="AJ579" s="109" t="s">
        <v>4450</v>
      </c>
      <c r="AK579" s="109" t="s">
        <v>4450</v>
      </c>
      <c r="AL579" s="109" t="s">
        <v>4450</v>
      </c>
      <c r="AM579" s="9" t="s">
        <v>3845</v>
      </c>
      <c r="AN579" s="9"/>
      <c r="AO579" s="9"/>
      <c r="AP579" s="9"/>
      <c r="AQ579" s="2">
        <v>6.2500000000000003E-3</v>
      </c>
      <c r="AR579" s="110">
        <v>1</v>
      </c>
      <c r="AS579" s="110" t="s">
        <v>4450</v>
      </c>
      <c r="AT579" s="110" t="s">
        <v>4450</v>
      </c>
      <c r="AU579" s="110" t="s">
        <v>4450</v>
      </c>
      <c r="AV579" s="110">
        <v>1</v>
      </c>
      <c r="AW579" s="110" t="s">
        <v>4450</v>
      </c>
      <c r="AX579" s="110" t="s">
        <v>4450</v>
      </c>
      <c r="AY579" s="110" t="s">
        <v>4450</v>
      </c>
      <c r="AZ579" s="8">
        <v>6.2500000000000003E-3</v>
      </c>
      <c r="BA579" s="8" t="s">
        <v>4450</v>
      </c>
      <c r="BB579" s="8" t="s">
        <v>4450</v>
      </c>
      <c r="BC579" s="8" t="s">
        <v>4450</v>
      </c>
      <c r="BD579" s="8">
        <v>6.2500000000000003E-3</v>
      </c>
      <c r="BE579" s="8" t="s">
        <v>4450</v>
      </c>
      <c r="BF579" s="8" t="s">
        <v>4450</v>
      </c>
      <c r="BG579" s="8" t="s">
        <v>4450</v>
      </c>
      <c r="BJ579" s="8">
        <v>0.1</v>
      </c>
      <c r="BK579" s="8">
        <v>0.25</v>
      </c>
      <c r="BL579" s="8">
        <v>1</v>
      </c>
      <c r="BM579" s="8">
        <v>6.2500000000000003E-3</v>
      </c>
      <c r="BN579" s="23">
        <f t="shared" si="538"/>
        <v>0.1</v>
      </c>
      <c r="BO579" s="23">
        <f t="shared" ref="BO579:BQ579" si="597">BK579*BN579</f>
        <v>2.5000000000000001E-2</v>
      </c>
      <c r="BP579" s="23">
        <f t="shared" si="597"/>
        <v>2.5000000000000001E-2</v>
      </c>
      <c r="BQ579" s="23">
        <f t="shared" si="597"/>
        <v>1.5625000000000003E-4</v>
      </c>
    </row>
    <row r="580" spans="1:69" ht="30" x14ac:dyDescent="0.35">
      <c r="A580" s="102" t="s">
        <v>27</v>
      </c>
      <c r="B580" s="86">
        <v>4</v>
      </c>
      <c r="C580" s="86" t="s">
        <v>4624</v>
      </c>
      <c r="D580" s="2" t="s">
        <v>3126</v>
      </c>
      <c r="E580" s="2" t="s">
        <v>3143</v>
      </c>
      <c r="F580" s="244"/>
      <c r="G580" s="73" t="s">
        <v>3128</v>
      </c>
      <c r="H580" s="73" t="s">
        <v>3459</v>
      </c>
      <c r="I580" s="71" t="s">
        <v>855</v>
      </c>
      <c r="J580" s="71">
        <v>0.25</v>
      </c>
      <c r="K580" s="71">
        <v>4</v>
      </c>
      <c r="L580" s="101">
        <v>1</v>
      </c>
      <c r="M580" s="101">
        <v>1</v>
      </c>
      <c r="N580" s="120">
        <f t="shared" si="536"/>
        <v>1</v>
      </c>
      <c r="O580" s="120">
        <f t="shared" si="537"/>
        <v>0.25</v>
      </c>
      <c r="P580" s="71" t="s">
        <v>871</v>
      </c>
      <c r="Q580" s="71" t="s">
        <v>868</v>
      </c>
      <c r="R580" s="114">
        <v>0</v>
      </c>
      <c r="S580" s="71"/>
      <c r="T580" s="71"/>
      <c r="U580" s="71"/>
      <c r="V580" s="71"/>
      <c r="W580" s="101">
        <v>1</v>
      </c>
      <c r="X580" s="101">
        <v>1</v>
      </c>
      <c r="Y580" s="101">
        <v>1</v>
      </c>
      <c r="Z580" s="101">
        <v>1</v>
      </c>
      <c r="AA580" s="101">
        <v>1</v>
      </c>
      <c r="AB580" s="101">
        <v>2</v>
      </c>
      <c r="AC580" s="101">
        <v>3</v>
      </c>
      <c r="AD580" s="101">
        <v>4</v>
      </c>
      <c r="AE580" s="101">
        <v>1</v>
      </c>
      <c r="AF580" s="101"/>
      <c r="AG580" s="101"/>
      <c r="AH580" s="101"/>
      <c r="AI580" s="109">
        <v>1</v>
      </c>
      <c r="AJ580" s="109" t="s">
        <v>4450</v>
      </c>
      <c r="AK580" s="109" t="s">
        <v>4450</v>
      </c>
      <c r="AL580" s="109" t="s">
        <v>4450</v>
      </c>
      <c r="AM580" s="9" t="s">
        <v>3846</v>
      </c>
      <c r="AN580" s="9"/>
      <c r="AO580" s="9"/>
      <c r="AP580" s="9"/>
      <c r="AQ580" s="2">
        <v>6.2500000000000003E-3</v>
      </c>
      <c r="AR580" s="110">
        <v>1</v>
      </c>
      <c r="AS580" s="110" t="s">
        <v>4450</v>
      </c>
      <c r="AT580" s="110" t="s">
        <v>4450</v>
      </c>
      <c r="AU580" s="110" t="s">
        <v>4450</v>
      </c>
      <c r="AV580" s="110">
        <v>0.25</v>
      </c>
      <c r="AW580" s="110" t="s">
        <v>4450</v>
      </c>
      <c r="AX580" s="110" t="s">
        <v>4450</v>
      </c>
      <c r="AY580" s="110" t="s">
        <v>4450</v>
      </c>
      <c r="AZ580" s="8">
        <v>6.2500000000000003E-3</v>
      </c>
      <c r="BA580" s="8" t="s">
        <v>4450</v>
      </c>
      <c r="BB580" s="8" t="s">
        <v>4450</v>
      </c>
      <c r="BC580" s="8" t="s">
        <v>4450</v>
      </c>
      <c r="BD580" s="8">
        <v>6.2500000000000003E-3</v>
      </c>
      <c r="BE580" s="8">
        <v>6.2500000000000003E-3</v>
      </c>
      <c r="BF580" s="8">
        <v>6.2500000000000003E-3</v>
      </c>
      <c r="BG580" s="8">
        <v>6.2500000000000003E-3</v>
      </c>
      <c r="BJ580" s="8">
        <v>0.1</v>
      </c>
      <c r="BK580" s="8">
        <v>0.25</v>
      </c>
      <c r="BL580" s="8">
        <v>1</v>
      </c>
      <c r="BM580" s="8">
        <v>6.2500000000000003E-3</v>
      </c>
      <c r="BN580" s="23">
        <f t="shared" si="538"/>
        <v>0.1</v>
      </c>
      <c r="BO580" s="23">
        <f t="shared" ref="BO580:BQ580" si="598">BK580*BN580</f>
        <v>2.5000000000000001E-2</v>
      </c>
      <c r="BP580" s="23">
        <f t="shared" si="598"/>
        <v>2.5000000000000001E-2</v>
      </c>
      <c r="BQ580" s="23">
        <f t="shared" si="598"/>
        <v>1.5625000000000003E-4</v>
      </c>
    </row>
    <row r="581" spans="1:69" ht="30" x14ac:dyDescent="0.35">
      <c r="A581" s="102" t="s">
        <v>27</v>
      </c>
      <c r="B581" s="86">
        <v>5</v>
      </c>
      <c r="C581" s="86" t="s">
        <v>4625</v>
      </c>
      <c r="D581" s="2" t="s">
        <v>3126</v>
      </c>
      <c r="E581" s="2" t="s">
        <v>3143</v>
      </c>
      <c r="F581" s="244"/>
      <c r="G581" s="73" t="s">
        <v>3128</v>
      </c>
      <c r="H581" s="73" t="s">
        <v>3460</v>
      </c>
      <c r="I581" s="71" t="s">
        <v>858</v>
      </c>
      <c r="J581" s="71">
        <v>0.25</v>
      </c>
      <c r="K581" s="71">
        <v>4</v>
      </c>
      <c r="L581" s="101">
        <v>1</v>
      </c>
      <c r="M581" s="101">
        <v>1</v>
      </c>
      <c r="N581" s="120">
        <f t="shared" si="536"/>
        <v>1</v>
      </c>
      <c r="O581" s="120">
        <f t="shared" si="537"/>
        <v>0.25</v>
      </c>
      <c r="P581" s="71" t="s">
        <v>872</v>
      </c>
      <c r="Q581" s="71" t="s">
        <v>868</v>
      </c>
      <c r="R581" s="114">
        <v>0</v>
      </c>
      <c r="S581" s="71"/>
      <c r="T581" s="71"/>
      <c r="U581" s="71"/>
      <c r="V581" s="71"/>
      <c r="W581" s="101">
        <v>1</v>
      </c>
      <c r="X581" s="101">
        <v>1</v>
      </c>
      <c r="Y581" s="101">
        <v>1</v>
      </c>
      <c r="Z581" s="101">
        <v>1</v>
      </c>
      <c r="AA581" s="101">
        <v>1</v>
      </c>
      <c r="AB581" s="101">
        <v>2</v>
      </c>
      <c r="AC581" s="101">
        <v>3</v>
      </c>
      <c r="AD581" s="101">
        <v>4</v>
      </c>
      <c r="AE581" s="101">
        <v>1</v>
      </c>
      <c r="AF581" s="101"/>
      <c r="AG581" s="101"/>
      <c r="AH581" s="101"/>
      <c r="AI581" s="109">
        <v>1</v>
      </c>
      <c r="AJ581" s="109" t="s">
        <v>4450</v>
      </c>
      <c r="AK581" s="109" t="s">
        <v>4450</v>
      </c>
      <c r="AL581" s="109" t="s">
        <v>4450</v>
      </c>
      <c r="AM581" s="9" t="s">
        <v>3847</v>
      </c>
      <c r="AN581" s="9"/>
      <c r="AO581" s="9"/>
      <c r="AP581" s="9"/>
      <c r="AQ581" s="2">
        <v>6.2500000000000003E-3</v>
      </c>
      <c r="AR581" s="110">
        <v>1</v>
      </c>
      <c r="AS581" s="110" t="s">
        <v>4450</v>
      </c>
      <c r="AT581" s="110" t="s">
        <v>4450</v>
      </c>
      <c r="AU581" s="110" t="s">
        <v>4450</v>
      </c>
      <c r="AV581" s="110">
        <v>0.25</v>
      </c>
      <c r="AW581" s="110" t="s">
        <v>4450</v>
      </c>
      <c r="AX581" s="110" t="s">
        <v>4450</v>
      </c>
      <c r="AY581" s="110" t="s">
        <v>4450</v>
      </c>
      <c r="AZ581" s="8">
        <v>6.2500000000000003E-3</v>
      </c>
      <c r="BA581" s="8" t="s">
        <v>4450</v>
      </c>
      <c r="BB581" s="8" t="s">
        <v>4450</v>
      </c>
      <c r="BC581" s="8" t="s">
        <v>4450</v>
      </c>
      <c r="BD581" s="8">
        <v>6.2500000000000003E-3</v>
      </c>
      <c r="BE581" s="8">
        <v>6.2500000000000003E-3</v>
      </c>
      <c r="BF581" s="8">
        <v>6.2500000000000003E-3</v>
      </c>
      <c r="BG581" s="8">
        <v>6.2500000000000003E-3</v>
      </c>
      <c r="BJ581" s="8">
        <v>0.1</v>
      </c>
      <c r="BK581" s="8">
        <v>0.25</v>
      </c>
      <c r="BL581" s="8">
        <v>1</v>
      </c>
      <c r="BM581" s="8">
        <v>6.2500000000000003E-3</v>
      </c>
      <c r="BN581" s="23">
        <f t="shared" si="538"/>
        <v>0.1</v>
      </c>
      <c r="BO581" s="23">
        <f t="shared" ref="BO581:BQ581" si="599">BK581*BN581</f>
        <v>2.5000000000000001E-2</v>
      </c>
      <c r="BP581" s="23">
        <f t="shared" si="599"/>
        <v>2.5000000000000001E-2</v>
      </c>
      <c r="BQ581" s="23">
        <f t="shared" si="599"/>
        <v>1.5625000000000003E-4</v>
      </c>
    </row>
    <row r="582" spans="1:69" ht="20" x14ac:dyDescent="0.35">
      <c r="A582" s="102" t="s">
        <v>27</v>
      </c>
      <c r="B582" s="86">
        <v>6</v>
      </c>
      <c r="C582" s="86" t="s">
        <v>4626</v>
      </c>
      <c r="D582" s="2" t="s">
        <v>3126</v>
      </c>
      <c r="E582" s="2" t="s">
        <v>3144</v>
      </c>
      <c r="F582" s="244"/>
      <c r="G582" s="73" t="s">
        <v>3129</v>
      </c>
      <c r="H582" s="73" t="s">
        <v>3461</v>
      </c>
      <c r="I582" s="71" t="s">
        <v>1303</v>
      </c>
      <c r="J582" s="71">
        <v>0.15</v>
      </c>
      <c r="K582" s="71">
        <v>1</v>
      </c>
      <c r="L582" s="101">
        <v>1</v>
      </c>
      <c r="M582" s="101">
        <v>1</v>
      </c>
      <c r="N582" s="120">
        <f t="shared" si="536"/>
        <v>1</v>
      </c>
      <c r="O582" s="120">
        <f t="shared" si="537"/>
        <v>1</v>
      </c>
      <c r="P582" s="71" t="s">
        <v>873</v>
      </c>
      <c r="Q582" s="71" t="s">
        <v>874</v>
      </c>
      <c r="R582" s="114">
        <v>0</v>
      </c>
      <c r="S582" s="71"/>
      <c r="T582" s="71"/>
      <c r="U582" s="71"/>
      <c r="V582" s="71"/>
      <c r="W582" s="101">
        <v>1</v>
      </c>
      <c r="X582" s="101">
        <v>0</v>
      </c>
      <c r="Y582" s="101">
        <v>0</v>
      </c>
      <c r="Z582" s="101">
        <v>0</v>
      </c>
      <c r="AA582" s="101">
        <v>1</v>
      </c>
      <c r="AB582" s="101">
        <v>1</v>
      </c>
      <c r="AC582" s="101">
        <v>1</v>
      </c>
      <c r="AD582" s="101">
        <v>1</v>
      </c>
      <c r="AE582" s="101">
        <v>1</v>
      </c>
      <c r="AF582" s="101"/>
      <c r="AG582" s="101"/>
      <c r="AH582" s="101"/>
      <c r="AI582" s="109">
        <v>1</v>
      </c>
      <c r="AJ582" s="109" t="s">
        <v>4450</v>
      </c>
      <c r="AK582" s="109" t="s">
        <v>4450</v>
      </c>
      <c r="AL582" s="109" t="s">
        <v>4450</v>
      </c>
      <c r="AM582" s="9" t="s">
        <v>3848</v>
      </c>
      <c r="AN582" s="9"/>
      <c r="AO582" s="9"/>
      <c r="AP582" s="9"/>
      <c r="AQ582" s="2">
        <v>3.7499999999999999E-3</v>
      </c>
      <c r="AR582" s="110">
        <v>1</v>
      </c>
      <c r="AS582" s="110" t="s">
        <v>4450</v>
      </c>
      <c r="AT582" s="110" t="s">
        <v>4450</v>
      </c>
      <c r="AU582" s="110" t="s">
        <v>4450</v>
      </c>
      <c r="AV582" s="110">
        <v>1</v>
      </c>
      <c r="AW582" s="110" t="s">
        <v>4450</v>
      </c>
      <c r="AX582" s="110" t="s">
        <v>4450</v>
      </c>
      <c r="AY582" s="110" t="s">
        <v>4450</v>
      </c>
      <c r="AZ582" s="8">
        <v>3.7499999999999999E-3</v>
      </c>
      <c r="BA582" s="8" t="s">
        <v>4450</v>
      </c>
      <c r="BB582" s="8" t="s">
        <v>4450</v>
      </c>
      <c r="BC582" s="8" t="s">
        <v>4450</v>
      </c>
      <c r="BD582" s="8">
        <v>3.7499999999999999E-3</v>
      </c>
      <c r="BE582" s="8" t="s">
        <v>4450</v>
      </c>
      <c r="BF582" s="8" t="s">
        <v>4450</v>
      </c>
      <c r="BG582" s="8" t="s">
        <v>4450</v>
      </c>
      <c r="BJ582" s="8">
        <v>0.1</v>
      </c>
      <c r="BK582" s="8">
        <v>0.25</v>
      </c>
      <c r="BL582" s="8">
        <v>1</v>
      </c>
      <c r="BM582" s="8">
        <v>3.7499999999999999E-3</v>
      </c>
      <c r="BN582" s="23">
        <f t="shared" si="538"/>
        <v>0.1</v>
      </c>
      <c r="BO582" s="23">
        <f t="shared" ref="BO582:BQ582" si="600">BK582*BN582</f>
        <v>2.5000000000000001E-2</v>
      </c>
      <c r="BP582" s="23">
        <f t="shared" si="600"/>
        <v>2.5000000000000001E-2</v>
      </c>
      <c r="BQ582" s="23">
        <f t="shared" si="600"/>
        <v>9.3750000000000002E-5</v>
      </c>
    </row>
    <row r="583" spans="1:69" ht="30" x14ac:dyDescent="0.35">
      <c r="A583" s="102" t="s">
        <v>27</v>
      </c>
      <c r="B583" s="86">
        <v>7</v>
      </c>
      <c r="C583" s="86" t="s">
        <v>4627</v>
      </c>
      <c r="D583" s="2" t="s">
        <v>3126</v>
      </c>
      <c r="E583" s="2" t="s">
        <v>3144</v>
      </c>
      <c r="F583" s="244"/>
      <c r="G583" s="73" t="s">
        <v>3129</v>
      </c>
      <c r="H583" s="73" t="s">
        <v>3462</v>
      </c>
      <c r="I583" s="71" t="s">
        <v>859</v>
      </c>
      <c r="J583" s="71">
        <v>0.7</v>
      </c>
      <c r="K583" s="71">
        <v>4</v>
      </c>
      <c r="L583" s="101">
        <v>1</v>
      </c>
      <c r="M583" s="101">
        <v>1</v>
      </c>
      <c r="N583" s="120">
        <f t="shared" si="536"/>
        <v>1</v>
      </c>
      <c r="O583" s="120">
        <f t="shared" si="537"/>
        <v>0.25</v>
      </c>
      <c r="P583" s="71" t="s">
        <v>875</v>
      </c>
      <c r="Q583" s="71" t="s">
        <v>874</v>
      </c>
      <c r="R583" s="114">
        <v>0</v>
      </c>
      <c r="S583" s="71"/>
      <c r="T583" s="71"/>
      <c r="U583" s="71"/>
      <c r="V583" s="71"/>
      <c r="W583" s="101">
        <v>1</v>
      </c>
      <c r="X583" s="101">
        <v>1</v>
      </c>
      <c r="Y583" s="101">
        <v>1</v>
      </c>
      <c r="Z583" s="101">
        <v>1</v>
      </c>
      <c r="AA583" s="101">
        <v>1</v>
      </c>
      <c r="AB583" s="101">
        <v>2</v>
      </c>
      <c r="AC583" s="101">
        <v>3</v>
      </c>
      <c r="AD583" s="101">
        <v>4</v>
      </c>
      <c r="AE583" s="101">
        <v>1</v>
      </c>
      <c r="AF583" s="101"/>
      <c r="AG583" s="101"/>
      <c r="AH583" s="101"/>
      <c r="AI583" s="109">
        <v>1</v>
      </c>
      <c r="AJ583" s="109" t="s">
        <v>4450</v>
      </c>
      <c r="AK583" s="109" t="s">
        <v>4450</v>
      </c>
      <c r="AL583" s="109" t="s">
        <v>4450</v>
      </c>
      <c r="AM583" s="9" t="s">
        <v>3849</v>
      </c>
      <c r="AN583" s="9"/>
      <c r="AO583" s="9"/>
      <c r="AP583" s="9"/>
      <c r="AQ583" s="2">
        <v>1.7499999999999998E-2</v>
      </c>
      <c r="AR583" s="110">
        <v>1</v>
      </c>
      <c r="AS583" s="110" t="s">
        <v>4450</v>
      </c>
      <c r="AT583" s="110" t="s">
        <v>4450</v>
      </c>
      <c r="AU583" s="110" t="s">
        <v>4450</v>
      </c>
      <c r="AV583" s="110">
        <v>0.25</v>
      </c>
      <c r="AW583" s="110" t="s">
        <v>4450</v>
      </c>
      <c r="AX583" s="110" t="s">
        <v>4450</v>
      </c>
      <c r="AY583" s="110" t="s">
        <v>4450</v>
      </c>
      <c r="AZ583" s="8">
        <v>1.7499999999999998E-2</v>
      </c>
      <c r="BA583" s="8" t="s">
        <v>4450</v>
      </c>
      <c r="BB583" s="8" t="s">
        <v>4450</v>
      </c>
      <c r="BC583" s="8" t="s">
        <v>4450</v>
      </c>
      <c r="BD583" s="8">
        <v>1.7499999999999998E-2</v>
      </c>
      <c r="BE583" s="8">
        <v>1.7499999999999998E-2</v>
      </c>
      <c r="BF583" s="8">
        <v>1.7499999999999998E-2</v>
      </c>
      <c r="BG583" s="8">
        <v>1.7499999999999998E-2</v>
      </c>
      <c r="BJ583" s="8">
        <v>0.1</v>
      </c>
      <c r="BK583" s="8">
        <v>0.25</v>
      </c>
      <c r="BL583" s="8">
        <v>1</v>
      </c>
      <c r="BM583" s="8">
        <v>1.7499999999999998E-2</v>
      </c>
      <c r="BN583" s="23">
        <f t="shared" si="538"/>
        <v>0.1</v>
      </c>
      <c r="BO583" s="23">
        <f t="shared" ref="BO583:BQ583" si="601">BK583*BN583</f>
        <v>2.5000000000000001E-2</v>
      </c>
      <c r="BP583" s="23">
        <f t="shared" si="601"/>
        <v>2.5000000000000001E-2</v>
      </c>
      <c r="BQ583" s="23">
        <f t="shared" si="601"/>
        <v>4.3749999999999995E-4</v>
      </c>
    </row>
    <row r="584" spans="1:69" ht="20" x14ac:dyDescent="0.35">
      <c r="A584" s="102" t="s">
        <v>27</v>
      </c>
      <c r="B584" s="86">
        <v>8</v>
      </c>
      <c r="C584" s="86" t="s">
        <v>4628</v>
      </c>
      <c r="D584" s="2" t="s">
        <v>3126</v>
      </c>
      <c r="E584" s="2" t="s">
        <v>3144</v>
      </c>
      <c r="F584" s="244"/>
      <c r="G584" s="73" t="s">
        <v>3129</v>
      </c>
      <c r="H584" s="73" t="s">
        <v>3463</v>
      </c>
      <c r="I584" s="71" t="s">
        <v>1304</v>
      </c>
      <c r="J584" s="71">
        <v>0.05</v>
      </c>
      <c r="K584" s="71">
        <v>1</v>
      </c>
      <c r="L584" s="101">
        <v>0</v>
      </c>
      <c r="M584" s="101">
        <v>0</v>
      </c>
      <c r="N584" s="120" t="str">
        <f t="shared" si="536"/>
        <v/>
      </c>
      <c r="O584" s="120">
        <f t="shared" si="537"/>
        <v>0</v>
      </c>
      <c r="P584" s="71" t="s">
        <v>876</v>
      </c>
      <c r="Q584" s="71" t="s">
        <v>874</v>
      </c>
      <c r="R584" s="114">
        <v>0</v>
      </c>
      <c r="S584" s="71"/>
      <c r="T584" s="71"/>
      <c r="U584" s="71"/>
      <c r="V584" s="71"/>
      <c r="W584" s="101">
        <v>0</v>
      </c>
      <c r="X584" s="101">
        <v>0</v>
      </c>
      <c r="Y584" s="101">
        <v>0</v>
      </c>
      <c r="Z584" s="101">
        <v>1</v>
      </c>
      <c r="AA584" s="101">
        <v>0</v>
      </c>
      <c r="AB584" s="101">
        <v>0</v>
      </c>
      <c r="AC584" s="101">
        <v>0</v>
      </c>
      <c r="AD584" s="101">
        <v>1</v>
      </c>
      <c r="AE584" s="101">
        <v>0</v>
      </c>
      <c r="AF584" s="101"/>
      <c r="AG584" s="101"/>
      <c r="AH584" s="101"/>
      <c r="AI584" s="109">
        <v>0</v>
      </c>
      <c r="AJ584" s="109" t="s">
        <v>4450</v>
      </c>
      <c r="AK584" s="109" t="s">
        <v>4450</v>
      </c>
      <c r="AL584" s="109" t="s">
        <v>4450</v>
      </c>
      <c r="AM584" s="9" t="s">
        <v>3850</v>
      </c>
      <c r="AN584" s="9"/>
      <c r="AO584" s="9"/>
      <c r="AP584" s="9"/>
      <c r="AQ584" s="2" t="s">
        <v>4450</v>
      </c>
      <c r="AR584" s="110" t="s">
        <v>4450</v>
      </c>
      <c r="AS584" s="110" t="s">
        <v>4450</v>
      </c>
      <c r="AT584" s="110" t="s">
        <v>4450</v>
      </c>
      <c r="AU584" s="110" t="s">
        <v>4450</v>
      </c>
      <c r="AV584" s="110">
        <v>0</v>
      </c>
      <c r="AW584" s="110" t="s">
        <v>4450</v>
      </c>
      <c r="AX584" s="110" t="s">
        <v>4450</v>
      </c>
      <c r="AY584" s="110" t="s">
        <v>4450</v>
      </c>
      <c r="AZ584" s="8" t="s">
        <v>4450</v>
      </c>
      <c r="BA584" s="8" t="s">
        <v>4450</v>
      </c>
      <c r="BB584" s="8" t="s">
        <v>4450</v>
      </c>
      <c r="BC584" s="8" t="s">
        <v>4450</v>
      </c>
      <c r="BD584" s="8" t="s">
        <v>4450</v>
      </c>
      <c r="BE584" s="8" t="s">
        <v>4450</v>
      </c>
      <c r="BF584" s="8" t="s">
        <v>4450</v>
      </c>
      <c r="BG584" s="8">
        <v>1.2500000000000002E-3</v>
      </c>
      <c r="BJ584" s="8">
        <v>0.1</v>
      </c>
      <c r="BK584" s="8">
        <v>0.25</v>
      </c>
      <c r="BL584" s="8">
        <v>1</v>
      </c>
      <c r="BM584" s="8">
        <v>1.2500000000000002E-3</v>
      </c>
      <c r="BN584" s="23">
        <f t="shared" si="538"/>
        <v>0.1</v>
      </c>
      <c r="BO584" s="23">
        <f t="shared" ref="BO584:BQ584" si="602">BK584*BN584</f>
        <v>2.5000000000000001E-2</v>
      </c>
      <c r="BP584" s="23">
        <f t="shared" si="602"/>
        <v>2.5000000000000001E-2</v>
      </c>
      <c r="BQ584" s="23">
        <f t="shared" si="602"/>
        <v>3.1250000000000007E-5</v>
      </c>
    </row>
    <row r="585" spans="1:69" x14ac:dyDescent="0.35">
      <c r="A585" s="102" t="s">
        <v>27</v>
      </c>
      <c r="B585" s="86">
        <v>9</v>
      </c>
      <c r="C585" s="86" t="s">
        <v>4629</v>
      </c>
      <c r="D585" s="2" t="s">
        <v>3126</v>
      </c>
      <c r="E585" s="2" t="s">
        <v>3144</v>
      </c>
      <c r="F585" s="244"/>
      <c r="G585" s="73" t="s">
        <v>3129</v>
      </c>
      <c r="H585" s="73" t="s">
        <v>3464</v>
      </c>
      <c r="I585" s="71" t="s">
        <v>1305</v>
      </c>
      <c r="J585" s="71">
        <v>0.1</v>
      </c>
      <c r="K585" s="71">
        <v>1</v>
      </c>
      <c r="L585" s="101">
        <v>0</v>
      </c>
      <c r="M585" s="101">
        <v>0</v>
      </c>
      <c r="N585" s="120" t="str">
        <f t="shared" ref="N585:N648" si="603">IF(L585=0,"",IF(M585/L585&gt;1,1,M585/L585))</f>
        <v/>
      </c>
      <c r="O585" s="120">
        <f t="shared" ref="O585:O648" si="604">M585/K585</f>
        <v>0</v>
      </c>
      <c r="P585" s="71" t="s">
        <v>877</v>
      </c>
      <c r="Q585" s="71" t="s">
        <v>874</v>
      </c>
      <c r="R585" s="114">
        <v>0</v>
      </c>
      <c r="S585" s="71"/>
      <c r="T585" s="71"/>
      <c r="U585" s="71"/>
      <c r="V585" s="71"/>
      <c r="W585" s="101">
        <v>0</v>
      </c>
      <c r="X585" s="101">
        <v>0</v>
      </c>
      <c r="Y585" s="101">
        <v>0</v>
      </c>
      <c r="Z585" s="101">
        <v>1</v>
      </c>
      <c r="AA585" s="101">
        <v>0</v>
      </c>
      <c r="AB585" s="101">
        <v>0</v>
      </c>
      <c r="AC585" s="101">
        <v>0</v>
      </c>
      <c r="AD585" s="101">
        <v>1</v>
      </c>
      <c r="AE585" s="101">
        <v>0</v>
      </c>
      <c r="AF585" s="101"/>
      <c r="AG585" s="101"/>
      <c r="AH585" s="101"/>
      <c r="AI585" s="109">
        <v>0</v>
      </c>
      <c r="AJ585" s="109" t="s">
        <v>4450</v>
      </c>
      <c r="AK585" s="109" t="s">
        <v>4450</v>
      </c>
      <c r="AL585" s="109" t="s">
        <v>4450</v>
      </c>
      <c r="AM585" s="9" t="s">
        <v>3850</v>
      </c>
      <c r="AN585" s="9"/>
      <c r="AO585" s="9"/>
      <c r="AP585" s="9"/>
      <c r="AQ585" s="2" t="s">
        <v>4450</v>
      </c>
      <c r="AR585" s="110" t="s">
        <v>4450</v>
      </c>
      <c r="AS585" s="110" t="s">
        <v>4450</v>
      </c>
      <c r="AT585" s="110" t="s">
        <v>4450</v>
      </c>
      <c r="AU585" s="110" t="s">
        <v>4450</v>
      </c>
      <c r="AV585" s="110">
        <v>0</v>
      </c>
      <c r="AW585" s="110" t="s">
        <v>4450</v>
      </c>
      <c r="AX585" s="110" t="s">
        <v>4450</v>
      </c>
      <c r="AY585" s="110" t="s">
        <v>4450</v>
      </c>
      <c r="AZ585" s="8" t="s">
        <v>4450</v>
      </c>
      <c r="BA585" s="8" t="s">
        <v>4450</v>
      </c>
      <c r="BB585" s="8" t="s">
        <v>4450</v>
      </c>
      <c r="BC585" s="8" t="s">
        <v>4450</v>
      </c>
      <c r="BD585" s="8" t="s">
        <v>4450</v>
      </c>
      <c r="BE585" s="8" t="s">
        <v>4450</v>
      </c>
      <c r="BF585" s="8" t="s">
        <v>4450</v>
      </c>
      <c r="BG585" s="8">
        <v>2.5000000000000005E-3</v>
      </c>
      <c r="BJ585" s="8">
        <v>0.1</v>
      </c>
      <c r="BK585" s="8">
        <v>0.25</v>
      </c>
      <c r="BL585" s="8">
        <v>1</v>
      </c>
      <c r="BM585" s="8">
        <v>2.5000000000000005E-3</v>
      </c>
      <c r="BN585" s="23">
        <f t="shared" ref="BN585:BN648" si="605">BJ585</f>
        <v>0.1</v>
      </c>
      <c r="BO585" s="23">
        <f t="shared" ref="BO585:BQ585" si="606">BK585*BN585</f>
        <v>2.5000000000000001E-2</v>
      </c>
      <c r="BP585" s="23">
        <f t="shared" si="606"/>
        <v>2.5000000000000001E-2</v>
      </c>
      <c r="BQ585" s="23">
        <f t="shared" si="606"/>
        <v>6.2500000000000015E-5</v>
      </c>
    </row>
    <row r="586" spans="1:69" ht="20" x14ac:dyDescent="0.35">
      <c r="A586" s="102" t="s">
        <v>27</v>
      </c>
      <c r="B586" s="86">
        <v>10</v>
      </c>
      <c r="C586" s="86" t="s">
        <v>4630</v>
      </c>
      <c r="D586" s="2" t="s">
        <v>3126</v>
      </c>
      <c r="E586" s="2" t="s">
        <v>3145</v>
      </c>
      <c r="F586" s="244"/>
      <c r="G586" s="73" t="s">
        <v>3130</v>
      </c>
      <c r="H586" s="73" t="s">
        <v>3465</v>
      </c>
      <c r="I586" s="71" t="s">
        <v>862</v>
      </c>
      <c r="J586" s="71">
        <v>0.25</v>
      </c>
      <c r="K586" s="71">
        <v>12</v>
      </c>
      <c r="L586" s="101">
        <v>3</v>
      </c>
      <c r="M586" s="101">
        <v>3</v>
      </c>
      <c r="N586" s="120">
        <f t="shared" si="603"/>
        <v>1</v>
      </c>
      <c r="O586" s="120">
        <f t="shared" si="604"/>
        <v>0.25</v>
      </c>
      <c r="P586" s="71" t="s">
        <v>878</v>
      </c>
      <c r="Q586" s="71" t="s">
        <v>868</v>
      </c>
      <c r="R586" s="114">
        <v>0</v>
      </c>
      <c r="S586" s="71"/>
      <c r="T586" s="71"/>
      <c r="U586" s="71"/>
      <c r="V586" s="71"/>
      <c r="W586" s="101">
        <v>3</v>
      </c>
      <c r="X586" s="101">
        <v>3</v>
      </c>
      <c r="Y586" s="101">
        <v>3</v>
      </c>
      <c r="Z586" s="101">
        <v>3</v>
      </c>
      <c r="AA586" s="101">
        <v>3</v>
      </c>
      <c r="AB586" s="101">
        <v>6</v>
      </c>
      <c r="AC586" s="101">
        <v>9</v>
      </c>
      <c r="AD586" s="101">
        <v>12</v>
      </c>
      <c r="AE586" s="101">
        <v>3</v>
      </c>
      <c r="AF586" s="101"/>
      <c r="AG586" s="101"/>
      <c r="AH586" s="101"/>
      <c r="AI586" s="109">
        <v>3</v>
      </c>
      <c r="AJ586" s="109" t="s">
        <v>4450</v>
      </c>
      <c r="AK586" s="109" t="s">
        <v>4450</v>
      </c>
      <c r="AL586" s="109" t="s">
        <v>4450</v>
      </c>
      <c r="AM586" s="9" t="s">
        <v>3851</v>
      </c>
      <c r="AN586" s="9"/>
      <c r="AO586" s="9"/>
      <c r="AP586" s="9"/>
      <c r="AQ586" s="2">
        <v>6.2500000000000003E-3</v>
      </c>
      <c r="AR586" s="110">
        <v>1</v>
      </c>
      <c r="AS586" s="110" t="s">
        <v>4450</v>
      </c>
      <c r="AT586" s="110" t="s">
        <v>4450</v>
      </c>
      <c r="AU586" s="110" t="s">
        <v>4450</v>
      </c>
      <c r="AV586" s="110">
        <v>0.25</v>
      </c>
      <c r="AW586" s="110" t="s">
        <v>4450</v>
      </c>
      <c r="AX586" s="110" t="s">
        <v>4450</v>
      </c>
      <c r="AY586" s="110" t="s">
        <v>4450</v>
      </c>
      <c r="AZ586" s="8">
        <v>6.2500000000000003E-3</v>
      </c>
      <c r="BA586" s="8" t="s">
        <v>4450</v>
      </c>
      <c r="BB586" s="8" t="s">
        <v>4450</v>
      </c>
      <c r="BC586" s="8" t="s">
        <v>4450</v>
      </c>
      <c r="BD586" s="8">
        <v>6.2500000000000003E-3</v>
      </c>
      <c r="BE586" s="8">
        <v>6.2500000000000003E-3</v>
      </c>
      <c r="BF586" s="8">
        <v>6.2500000000000003E-3</v>
      </c>
      <c r="BG586" s="8">
        <v>6.2500000000000003E-3</v>
      </c>
      <c r="BJ586" s="8">
        <v>0.1</v>
      </c>
      <c r="BK586" s="8">
        <v>0.25</v>
      </c>
      <c r="BL586" s="8">
        <v>1</v>
      </c>
      <c r="BM586" s="8">
        <v>6.2500000000000003E-3</v>
      </c>
      <c r="BN586" s="23">
        <f t="shared" si="605"/>
        <v>0.1</v>
      </c>
      <c r="BO586" s="23">
        <f t="shared" ref="BO586:BQ586" si="607">BK586*BN586</f>
        <v>2.5000000000000001E-2</v>
      </c>
      <c r="BP586" s="23">
        <f t="shared" si="607"/>
        <v>2.5000000000000001E-2</v>
      </c>
      <c r="BQ586" s="23">
        <f t="shared" si="607"/>
        <v>1.5625000000000003E-4</v>
      </c>
    </row>
    <row r="587" spans="1:69" ht="20" x14ac:dyDescent="0.35">
      <c r="A587" s="102" t="s">
        <v>27</v>
      </c>
      <c r="B587" s="86">
        <v>11</v>
      </c>
      <c r="C587" s="86" t="s">
        <v>4631</v>
      </c>
      <c r="D587" s="2" t="s">
        <v>3126</v>
      </c>
      <c r="E587" s="2" t="s">
        <v>3145</v>
      </c>
      <c r="F587" s="244"/>
      <c r="G587" s="73" t="s">
        <v>3130</v>
      </c>
      <c r="H587" s="73" t="s">
        <v>3466</v>
      </c>
      <c r="I587" s="71" t="s">
        <v>863</v>
      </c>
      <c r="J587" s="71">
        <v>0.25</v>
      </c>
      <c r="K587" s="71">
        <v>12</v>
      </c>
      <c r="L587" s="101">
        <v>3</v>
      </c>
      <c r="M587" s="101">
        <v>3</v>
      </c>
      <c r="N587" s="120">
        <f t="shared" si="603"/>
        <v>1</v>
      </c>
      <c r="O587" s="120">
        <f t="shared" si="604"/>
        <v>0.25</v>
      </c>
      <c r="P587" s="71" t="s">
        <v>879</v>
      </c>
      <c r="Q587" s="71" t="s">
        <v>880</v>
      </c>
      <c r="R587" s="114">
        <v>0</v>
      </c>
      <c r="S587" s="71"/>
      <c r="T587" s="71"/>
      <c r="U587" s="71"/>
      <c r="V587" s="71"/>
      <c r="W587" s="101">
        <v>3</v>
      </c>
      <c r="X587" s="101">
        <v>3</v>
      </c>
      <c r="Y587" s="101">
        <v>3</v>
      </c>
      <c r="Z587" s="101">
        <v>3</v>
      </c>
      <c r="AA587" s="101">
        <v>3</v>
      </c>
      <c r="AB587" s="101">
        <v>6</v>
      </c>
      <c r="AC587" s="101">
        <v>9</v>
      </c>
      <c r="AD587" s="101">
        <v>12</v>
      </c>
      <c r="AE587" s="101">
        <v>3</v>
      </c>
      <c r="AF587" s="101"/>
      <c r="AG587" s="101"/>
      <c r="AH587" s="101"/>
      <c r="AI587" s="109">
        <v>3</v>
      </c>
      <c r="AJ587" s="109" t="s">
        <v>4450</v>
      </c>
      <c r="AK587" s="109" t="s">
        <v>4450</v>
      </c>
      <c r="AL587" s="109" t="s">
        <v>4450</v>
      </c>
      <c r="AM587" s="9" t="s">
        <v>3852</v>
      </c>
      <c r="AN587" s="9"/>
      <c r="AO587" s="9"/>
      <c r="AP587" s="9"/>
      <c r="AQ587" s="2">
        <v>6.2500000000000003E-3</v>
      </c>
      <c r="AR587" s="110">
        <v>1</v>
      </c>
      <c r="AS587" s="110" t="s">
        <v>4450</v>
      </c>
      <c r="AT587" s="110" t="s">
        <v>4450</v>
      </c>
      <c r="AU587" s="110" t="s">
        <v>4450</v>
      </c>
      <c r="AV587" s="110">
        <v>0.25</v>
      </c>
      <c r="AW587" s="110" t="s">
        <v>4450</v>
      </c>
      <c r="AX587" s="110" t="s">
        <v>4450</v>
      </c>
      <c r="AY587" s="110" t="s">
        <v>4450</v>
      </c>
      <c r="AZ587" s="8">
        <v>6.2500000000000003E-3</v>
      </c>
      <c r="BA587" s="8" t="s">
        <v>4450</v>
      </c>
      <c r="BB587" s="8" t="s">
        <v>4450</v>
      </c>
      <c r="BC587" s="8" t="s">
        <v>4450</v>
      </c>
      <c r="BD587" s="8">
        <v>6.2500000000000003E-3</v>
      </c>
      <c r="BE587" s="8">
        <v>6.2500000000000003E-3</v>
      </c>
      <c r="BF587" s="8">
        <v>6.2500000000000003E-3</v>
      </c>
      <c r="BG587" s="8">
        <v>6.2500000000000003E-3</v>
      </c>
      <c r="BJ587" s="8">
        <v>0.1</v>
      </c>
      <c r="BK587" s="8">
        <v>0.25</v>
      </c>
      <c r="BL587" s="8">
        <v>1</v>
      </c>
      <c r="BM587" s="8">
        <v>6.2500000000000003E-3</v>
      </c>
      <c r="BN587" s="23">
        <f t="shared" si="605"/>
        <v>0.1</v>
      </c>
      <c r="BO587" s="23">
        <f t="shared" ref="BO587:BQ587" si="608">BK587*BN587</f>
        <v>2.5000000000000001E-2</v>
      </c>
      <c r="BP587" s="23">
        <f t="shared" si="608"/>
        <v>2.5000000000000001E-2</v>
      </c>
      <c r="BQ587" s="23">
        <f t="shared" si="608"/>
        <v>1.5625000000000003E-4</v>
      </c>
    </row>
    <row r="588" spans="1:69" ht="30" x14ac:dyDescent="0.35">
      <c r="A588" s="102" t="s">
        <v>27</v>
      </c>
      <c r="B588" s="86">
        <v>12</v>
      </c>
      <c r="C588" s="86" t="s">
        <v>4632</v>
      </c>
      <c r="D588" s="2" t="s">
        <v>3126</v>
      </c>
      <c r="E588" s="2" t="s">
        <v>3145</v>
      </c>
      <c r="F588" s="244"/>
      <c r="G588" s="73" t="s">
        <v>3130</v>
      </c>
      <c r="H588" s="73" t="s">
        <v>3467</v>
      </c>
      <c r="I588" s="71" t="s">
        <v>864</v>
      </c>
      <c r="J588" s="71">
        <v>0.25</v>
      </c>
      <c r="K588" s="71">
        <v>2</v>
      </c>
      <c r="L588" s="101">
        <v>1</v>
      </c>
      <c r="M588" s="101">
        <v>1</v>
      </c>
      <c r="N588" s="120">
        <f t="shared" si="603"/>
        <v>1</v>
      </c>
      <c r="O588" s="120">
        <f t="shared" si="604"/>
        <v>0.5</v>
      </c>
      <c r="P588" s="71" t="s">
        <v>882</v>
      </c>
      <c r="Q588" s="71" t="s">
        <v>880</v>
      </c>
      <c r="R588" s="114">
        <v>0</v>
      </c>
      <c r="S588" s="71"/>
      <c r="T588" s="71"/>
      <c r="U588" s="71"/>
      <c r="V588" s="71"/>
      <c r="W588" s="101">
        <v>1</v>
      </c>
      <c r="X588" s="101">
        <v>1</v>
      </c>
      <c r="Y588" s="101">
        <v>0</v>
      </c>
      <c r="Z588" s="101">
        <v>0</v>
      </c>
      <c r="AA588" s="101">
        <v>1</v>
      </c>
      <c r="AB588" s="101">
        <v>2</v>
      </c>
      <c r="AC588" s="101">
        <v>2</v>
      </c>
      <c r="AD588" s="101">
        <v>2</v>
      </c>
      <c r="AE588" s="101">
        <v>1</v>
      </c>
      <c r="AF588" s="101"/>
      <c r="AG588" s="101"/>
      <c r="AH588" s="101"/>
      <c r="AI588" s="109">
        <v>1</v>
      </c>
      <c r="AJ588" s="109" t="s">
        <v>4450</v>
      </c>
      <c r="AK588" s="109" t="s">
        <v>4450</v>
      </c>
      <c r="AL588" s="109" t="s">
        <v>4450</v>
      </c>
      <c r="AM588" s="9" t="s">
        <v>3853</v>
      </c>
      <c r="AN588" s="9"/>
      <c r="AO588" s="9"/>
      <c r="AP588" s="9"/>
      <c r="AQ588" s="2">
        <v>6.2500000000000003E-3</v>
      </c>
      <c r="AR588" s="110">
        <v>1</v>
      </c>
      <c r="AS588" s="110" t="s">
        <v>4450</v>
      </c>
      <c r="AT588" s="110" t="s">
        <v>4450</v>
      </c>
      <c r="AU588" s="110" t="s">
        <v>4450</v>
      </c>
      <c r="AV588" s="110">
        <v>0.5</v>
      </c>
      <c r="AW588" s="110" t="s">
        <v>4450</v>
      </c>
      <c r="AX588" s="110" t="s">
        <v>4450</v>
      </c>
      <c r="AY588" s="110" t="s">
        <v>4450</v>
      </c>
      <c r="AZ588" s="8">
        <v>6.2500000000000003E-3</v>
      </c>
      <c r="BA588" s="8" t="s">
        <v>4450</v>
      </c>
      <c r="BB588" s="8" t="s">
        <v>4450</v>
      </c>
      <c r="BC588" s="8" t="s">
        <v>4450</v>
      </c>
      <c r="BD588" s="8">
        <v>6.2500000000000003E-3</v>
      </c>
      <c r="BE588" s="8">
        <v>6.2500000000000003E-3</v>
      </c>
      <c r="BF588" s="8" t="s">
        <v>4450</v>
      </c>
      <c r="BG588" s="8" t="s">
        <v>4450</v>
      </c>
      <c r="BJ588" s="8">
        <v>0.1</v>
      </c>
      <c r="BK588" s="8">
        <v>0.25</v>
      </c>
      <c r="BL588" s="8">
        <v>1</v>
      </c>
      <c r="BM588" s="8">
        <v>6.2500000000000003E-3</v>
      </c>
      <c r="BN588" s="23">
        <f t="shared" si="605"/>
        <v>0.1</v>
      </c>
      <c r="BO588" s="23">
        <f t="shared" ref="BO588:BQ588" si="609">BK588*BN588</f>
        <v>2.5000000000000001E-2</v>
      </c>
      <c r="BP588" s="23">
        <f t="shared" si="609"/>
        <v>2.5000000000000001E-2</v>
      </c>
      <c r="BQ588" s="23">
        <f t="shared" si="609"/>
        <v>1.5625000000000003E-4</v>
      </c>
    </row>
    <row r="589" spans="1:69" ht="20" x14ac:dyDescent="0.35">
      <c r="A589" s="102" t="s">
        <v>27</v>
      </c>
      <c r="B589" s="86">
        <v>13</v>
      </c>
      <c r="C589" s="86" t="s">
        <v>4633</v>
      </c>
      <c r="D589" s="2" t="s">
        <v>3126</v>
      </c>
      <c r="E589" s="2" t="s">
        <v>3145</v>
      </c>
      <c r="F589" s="244"/>
      <c r="G589" s="73" t="s">
        <v>3130</v>
      </c>
      <c r="H589" s="73" t="s">
        <v>3468</v>
      </c>
      <c r="I589" s="71" t="s">
        <v>865</v>
      </c>
      <c r="J589" s="71">
        <v>0.25</v>
      </c>
      <c r="K589" s="71">
        <v>2</v>
      </c>
      <c r="L589" s="101">
        <v>1</v>
      </c>
      <c r="M589" s="101">
        <v>1</v>
      </c>
      <c r="N589" s="120">
        <f t="shared" si="603"/>
        <v>1</v>
      </c>
      <c r="O589" s="120">
        <f t="shared" si="604"/>
        <v>0.5</v>
      </c>
      <c r="P589" s="71" t="s">
        <v>883</v>
      </c>
      <c r="Q589" s="71" t="s">
        <v>884</v>
      </c>
      <c r="R589" s="114">
        <v>0</v>
      </c>
      <c r="S589" s="71"/>
      <c r="T589" s="71"/>
      <c r="U589" s="71"/>
      <c r="V589" s="71"/>
      <c r="W589" s="101">
        <v>1</v>
      </c>
      <c r="X589" s="101">
        <v>1</v>
      </c>
      <c r="Y589" s="101">
        <v>0</v>
      </c>
      <c r="Z589" s="101">
        <v>0</v>
      </c>
      <c r="AA589" s="101">
        <v>1</v>
      </c>
      <c r="AB589" s="101">
        <v>2</v>
      </c>
      <c r="AC589" s="101">
        <v>2</v>
      </c>
      <c r="AD589" s="101">
        <v>2</v>
      </c>
      <c r="AE589" s="101">
        <v>1</v>
      </c>
      <c r="AF589" s="101"/>
      <c r="AG589" s="101"/>
      <c r="AH589" s="101"/>
      <c r="AI589" s="109">
        <v>1</v>
      </c>
      <c r="AJ589" s="109" t="s">
        <v>4450</v>
      </c>
      <c r="AK589" s="109" t="s">
        <v>4450</v>
      </c>
      <c r="AL589" s="109" t="s">
        <v>4450</v>
      </c>
      <c r="AM589" s="9" t="s">
        <v>3854</v>
      </c>
      <c r="AN589" s="9"/>
      <c r="AO589" s="9"/>
      <c r="AP589" s="9"/>
      <c r="AQ589" s="2">
        <v>6.2500000000000003E-3</v>
      </c>
      <c r="AR589" s="110">
        <v>1</v>
      </c>
      <c r="AS589" s="110" t="s">
        <v>4450</v>
      </c>
      <c r="AT589" s="110" t="s">
        <v>4450</v>
      </c>
      <c r="AU589" s="110" t="s">
        <v>4450</v>
      </c>
      <c r="AV589" s="110">
        <v>0.5</v>
      </c>
      <c r="AW589" s="110" t="s">
        <v>4450</v>
      </c>
      <c r="AX589" s="110" t="s">
        <v>4450</v>
      </c>
      <c r="AY589" s="110" t="s">
        <v>4450</v>
      </c>
      <c r="AZ589" s="8">
        <v>6.2500000000000003E-3</v>
      </c>
      <c r="BA589" s="8" t="s">
        <v>4450</v>
      </c>
      <c r="BB589" s="8" t="s">
        <v>4450</v>
      </c>
      <c r="BC589" s="8" t="s">
        <v>4450</v>
      </c>
      <c r="BD589" s="8">
        <v>6.2500000000000003E-3</v>
      </c>
      <c r="BE589" s="8">
        <v>6.2500000000000003E-3</v>
      </c>
      <c r="BF589" s="8" t="s">
        <v>4450</v>
      </c>
      <c r="BG589" s="8" t="s">
        <v>4450</v>
      </c>
      <c r="BJ589" s="8">
        <v>0.1</v>
      </c>
      <c r="BK589" s="8">
        <v>0.25</v>
      </c>
      <c r="BL589" s="8">
        <v>1</v>
      </c>
      <c r="BM589" s="8">
        <v>6.2500000000000003E-3</v>
      </c>
      <c r="BN589" s="23">
        <f t="shared" si="605"/>
        <v>0.1</v>
      </c>
      <c r="BO589" s="23">
        <f t="shared" ref="BO589:BQ589" si="610">BK589*BN589</f>
        <v>2.5000000000000001E-2</v>
      </c>
      <c r="BP589" s="23">
        <f t="shared" si="610"/>
        <v>2.5000000000000001E-2</v>
      </c>
      <c r="BQ589" s="23">
        <f t="shared" si="610"/>
        <v>1.5625000000000003E-4</v>
      </c>
    </row>
    <row r="590" spans="1:69" ht="90" x14ac:dyDescent="0.35">
      <c r="A590" s="102" t="s">
        <v>27</v>
      </c>
      <c r="B590" s="86">
        <v>14</v>
      </c>
      <c r="C590" s="86" t="s">
        <v>5038</v>
      </c>
      <c r="D590" s="2" t="s">
        <v>3150</v>
      </c>
      <c r="E590" s="2" t="s">
        <v>3146</v>
      </c>
      <c r="F590" s="244"/>
      <c r="G590" s="73" t="s">
        <v>3131</v>
      </c>
      <c r="H590" s="73" t="s">
        <v>3469</v>
      </c>
      <c r="I590" s="71" t="s">
        <v>3348</v>
      </c>
      <c r="J590" s="71">
        <v>0.25</v>
      </c>
      <c r="K590" s="71">
        <v>3</v>
      </c>
      <c r="L590" s="101">
        <v>2</v>
      </c>
      <c r="M590" s="101">
        <v>2</v>
      </c>
      <c r="N590" s="120">
        <f t="shared" si="603"/>
        <v>1</v>
      </c>
      <c r="O590" s="120">
        <f t="shared" si="604"/>
        <v>0.66666666666666663</v>
      </c>
      <c r="P590" s="71" t="s">
        <v>3349</v>
      </c>
      <c r="Q590" s="71" t="s">
        <v>3350</v>
      </c>
      <c r="R590" s="114">
        <v>0</v>
      </c>
      <c r="S590" s="71"/>
      <c r="T590" s="71"/>
      <c r="U590" s="71"/>
      <c r="V590" s="71"/>
      <c r="W590" s="101">
        <v>2</v>
      </c>
      <c r="X590" s="101">
        <v>1</v>
      </c>
      <c r="Y590" s="101">
        <v>0</v>
      </c>
      <c r="Z590" s="101">
        <v>0</v>
      </c>
      <c r="AA590" s="101">
        <v>2</v>
      </c>
      <c r="AB590" s="101">
        <v>3</v>
      </c>
      <c r="AC590" s="101">
        <v>3</v>
      </c>
      <c r="AD590" s="101">
        <v>3</v>
      </c>
      <c r="AE590" s="101">
        <v>2</v>
      </c>
      <c r="AF590" s="101"/>
      <c r="AG590" s="101"/>
      <c r="AH590" s="101"/>
      <c r="AI590" s="109">
        <v>2</v>
      </c>
      <c r="AJ590" s="109" t="s">
        <v>4450</v>
      </c>
      <c r="AK590" s="109" t="s">
        <v>4450</v>
      </c>
      <c r="AL590" s="109" t="s">
        <v>4450</v>
      </c>
      <c r="AM590" s="9" t="s">
        <v>4035</v>
      </c>
      <c r="AN590" s="9"/>
      <c r="AO590" s="9"/>
      <c r="AP590" s="9"/>
      <c r="AQ590" s="2">
        <v>0.1275</v>
      </c>
      <c r="AR590" s="110">
        <v>1</v>
      </c>
      <c r="AS590" s="110" t="s">
        <v>4450</v>
      </c>
      <c r="AT590" s="110" t="s">
        <v>4450</v>
      </c>
      <c r="AU590" s="110" t="s">
        <v>4450</v>
      </c>
      <c r="AV590" s="110">
        <v>0.66666666666666663</v>
      </c>
      <c r="AW590" s="110" t="s">
        <v>4450</v>
      </c>
      <c r="AX590" s="110" t="s">
        <v>4450</v>
      </c>
      <c r="AY590" s="110" t="s">
        <v>4450</v>
      </c>
      <c r="AZ590" s="8">
        <v>0.1275</v>
      </c>
      <c r="BA590" s="8" t="s">
        <v>4450</v>
      </c>
      <c r="BB590" s="8" t="s">
        <v>4450</v>
      </c>
      <c r="BC590" s="8" t="s">
        <v>4450</v>
      </c>
      <c r="BD590" s="8">
        <v>0.1275</v>
      </c>
      <c r="BE590" s="8">
        <v>0.1275</v>
      </c>
      <c r="BF590" s="8" t="s">
        <v>4450</v>
      </c>
      <c r="BG590" s="8" t="s">
        <v>4450</v>
      </c>
      <c r="BJ590" s="8">
        <v>0.75</v>
      </c>
      <c r="BK590" s="8">
        <v>0.8</v>
      </c>
      <c r="BL590" s="8">
        <v>0.85</v>
      </c>
      <c r="BM590" s="8">
        <v>0.1275</v>
      </c>
      <c r="BN590" s="23">
        <f t="shared" si="605"/>
        <v>0.75</v>
      </c>
      <c r="BO590" s="23">
        <f t="shared" ref="BO590:BQ590" si="611">BK590*BN590</f>
        <v>0.60000000000000009</v>
      </c>
      <c r="BP590" s="23">
        <f t="shared" si="611"/>
        <v>0.51</v>
      </c>
      <c r="BQ590" s="23">
        <f t="shared" si="611"/>
        <v>6.5024999999999999E-2</v>
      </c>
    </row>
    <row r="591" spans="1:69" ht="20" x14ac:dyDescent="0.35">
      <c r="A591" s="102" t="s">
        <v>27</v>
      </c>
      <c r="B591" s="86">
        <v>15</v>
      </c>
      <c r="C591" s="86" t="s">
        <v>5039</v>
      </c>
      <c r="D591" s="2" t="s">
        <v>3150</v>
      </c>
      <c r="E591" s="2" t="s">
        <v>3146</v>
      </c>
      <c r="F591" s="244"/>
      <c r="G591" s="73" t="s">
        <v>3131</v>
      </c>
      <c r="H591" s="73" t="s">
        <v>3470</v>
      </c>
      <c r="I591" s="71" t="s">
        <v>3351</v>
      </c>
      <c r="J591" s="71">
        <v>0.3</v>
      </c>
      <c r="K591" s="71">
        <v>4</v>
      </c>
      <c r="L591" s="101">
        <v>0</v>
      </c>
      <c r="M591" s="101">
        <v>0</v>
      </c>
      <c r="N591" s="120" t="str">
        <f t="shared" si="603"/>
        <v/>
      </c>
      <c r="O591" s="120">
        <f t="shared" si="604"/>
        <v>0</v>
      </c>
      <c r="P591" s="71" t="s">
        <v>3352</v>
      </c>
      <c r="Q591" s="71" t="s">
        <v>3350</v>
      </c>
      <c r="R591" s="114">
        <v>370000000</v>
      </c>
      <c r="S591" s="71" t="s">
        <v>3353</v>
      </c>
      <c r="T591" s="71">
        <v>132550000</v>
      </c>
      <c r="U591" s="71"/>
      <c r="V591" s="71"/>
      <c r="W591" s="101">
        <v>0</v>
      </c>
      <c r="X591" s="101">
        <v>4</v>
      </c>
      <c r="Y591" s="101">
        <v>0</v>
      </c>
      <c r="Z591" s="101">
        <v>0</v>
      </c>
      <c r="AA591" s="101">
        <v>0</v>
      </c>
      <c r="AB591" s="101">
        <v>4</v>
      </c>
      <c r="AC591" s="101">
        <v>4</v>
      </c>
      <c r="AD591" s="101">
        <v>4</v>
      </c>
      <c r="AE591" s="101">
        <v>0</v>
      </c>
      <c r="AF591" s="101"/>
      <c r="AG591" s="101"/>
      <c r="AH591" s="101"/>
      <c r="AI591" s="109">
        <v>0</v>
      </c>
      <c r="AJ591" s="109" t="s">
        <v>4450</v>
      </c>
      <c r="AK591" s="109" t="s">
        <v>4450</v>
      </c>
      <c r="AL591" s="109" t="s">
        <v>4450</v>
      </c>
      <c r="AM591" s="9" t="s">
        <v>3850</v>
      </c>
      <c r="AN591" s="9"/>
      <c r="AO591" s="9"/>
      <c r="AP591" s="9"/>
      <c r="AQ591" s="2" t="s">
        <v>4450</v>
      </c>
      <c r="AR591" s="110" t="s">
        <v>4450</v>
      </c>
      <c r="AS591" s="110" t="s">
        <v>4450</v>
      </c>
      <c r="AT591" s="110" t="s">
        <v>4450</v>
      </c>
      <c r="AU591" s="110" t="s">
        <v>4450</v>
      </c>
      <c r="AV591" s="110">
        <v>0</v>
      </c>
      <c r="AW591" s="110" t="s">
        <v>4450</v>
      </c>
      <c r="AX591" s="110" t="s">
        <v>4450</v>
      </c>
      <c r="AY591" s="110" t="s">
        <v>4450</v>
      </c>
      <c r="AZ591" s="8" t="s">
        <v>4450</v>
      </c>
      <c r="BA591" s="8" t="s">
        <v>4450</v>
      </c>
      <c r="BB591" s="8" t="s">
        <v>4450</v>
      </c>
      <c r="BC591" s="8" t="s">
        <v>4450</v>
      </c>
      <c r="BD591" s="8" t="s">
        <v>4450</v>
      </c>
      <c r="BE591" s="8">
        <v>0.15300000000000002</v>
      </c>
      <c r="BF591" s="8" t="s">
        <v>4450</v>
      </c>
      <c r="BG591" s="8" t="s">
        <v>4450</v>
      </c>
      <c r="BJ591" s="8">
        <v>0.75</v>
      </c>
      <c r="BK591" s="8">
        <v>0.8</v>
      </c>
      <c r="BL591" s="8">
        <v>0.85</v>
      </c>
      <c r="BM591" s="8">
        <v>0.15300000000000002</v>
      </c>
      <c r="BN591" s="23">
        <f t="shared" si="605"/>
        <v>0.75</v>
      </c>
      <c r="BO591" s="23">
        <f t="shared" ref="BO591:BQ591" si="612">BK591*BN591</f>
        <v>0.60000000000000009</v>
      </c>
      <c r="BP591" s="23">
        <f t="shared" si="612"/>
        <v>0.51</v>
      </c>
      <c r="BQ591" s="23">
        <f t="shared" si="612"/>
        <v>7.8030000000000016E-2</v>
      </c>
    </row>
    <row r="592" spans="1:69" ht="50" x14ac:dyDescent="0.35">
      <c r="A592" s="102" t="s">
        <v>27</v>
      </c>
      <c r="B592" s="86">
        <v>16</v>
      </c>
      <c r="C592" s="86" t="s">
        <v>5040</v>
      </c>
      <c r="D592" s="2" t="s">
        <v>3150</v>
      </c>
      <c r="E592" s="2" t="s">
        <v>3146</v>
      </c>
      <c r="F592" s="244"/>
      <c r="G592" s="73" t="s">
        <v>3131</v>
      </c>
      <c r="H592" s="73" t="s">
        <v>3471</v>
      </c>
      <c r="I592" s="71" t="s">
        <v>3354</v>
      </c>
      <c r="J592" s="71">
        <v>0.15</v>
      </c>
      <c r="K592" s="71">
        <v>4</v>
      </c>
      <c r="L592" s="101">
        <v>1</v>
      </c>
      <c r="M592" s="101">
        <v>1</v>
      </c>
      <c r="N592" s="120">
        <f t="shared" si="603"/>
        <v>1</v>
      </c>
      <c r="O592" s="120">
        <f t="shared" si="604"/>
        <v>0.25</v>
      </c>
      <c r="P592" s="71" t="s">
        <v>3355</v>
      </c>
      <c r="Q592" s="71" t="s">
        <v>3350</v>
      </c>
      <c r="R592" s="114">
        <v>0</v>
      </c>
      <c r="S592" s="71"/>
      <c r="T592" s="71"/>
      <c r="U592" s="71"/>
      <c r="V592" s="71"/>
      <c r="W592" s="101">
        <v>1</v>
      </c>
      <c r="X592" s="101">
        <v>1</v>
      </c>
      <c r="Y592" s="101">
        <v>1</v>
      </c>
      <c r="Z592" s="101">
        <v>1</v>
      </c>
      <c r="AA592" s="101">
        <v>1</v>
      </c>
      <c r="AB592" s="101">
        <v>2</v>
      </c>
      <c r="AC592" s="101">
        <v>3</v>
      </c>
      <c r="AD592" s="101">
        <v>4</v>
      </c>
      <c r="AE592" s="101">
        <v>1</v>
      </c>
      <c r="AF592" s="101"/>
      <c r="AG592" s="101"/>
      <c r="AH592" s="101"/>
      <c r="AI592" s="109">
        <v>1</v>
      </c>
      <c r="AJ592" s="109" t="s">
        <v>4450</v>
      </c>
      <c r="AK592" s="109" t="s">
        <v>4450</v>
      </c>
      <c r="AL592" s="109" t="s">
        <v>4450</v>
      </c>
      <c r="AM592" s="9" t="s">
        <v>4036</v>
      </c>
      <c r="AN592" s="9"/>
      <c r="AO592" s="9"/>
      <c r="AP592" s="9"/>
      <c r="AQ592" s="2">
        <v>7.6500000000000012E-2</v>
      </c>
      <c r="AR592" s="110">
        <v>1</v>
      </c>
      <c r="AS592" s="110" t="s">
        <v>4450</v>
      </c>
      <c r="AT592" s="110" t="s">
        <v>4450</v>
      </c>
      <c r="AU592" s="110" t="s">
        <v>4450</v>
      </c>
      <c r="AV592" s="110">
        <v>0.25</v>
      </c>
      <c r="AW592" s="110" t="s">
        <v>4450</v>
      </c>
      <c r="AX592" s="110" t="s">
        <v>4450</v>
      </c>
      <c r="AY592" s="110" t="s">
        <v>4450</v>
      </c>
      <c r="AZ592" s="8">
        <v>7.6500000000000012E-2</v>
      </c>
      <c r="BA592" s="8" t="s">
        <v>4450</v>
      </c>
      <c r="BB592" s="8" t="s">
        <v>4450</v>
      </c>
      <c r="BC592" s="8" t="s">
        <v>4450</v>
      </c>
      <c r="BD592" s="8">
        <v>7.6500000000000012E-2</v>
      </c>
      <c r="BE592" s="8">
        <v>7.6500000000000012E-2</v>
      </c>
      <c r="BF592" s="8">
        <v>7.6500000000000012E-2</v>
      </c>
      <c r="BG592" s="8">
        <v>7.6500000000000012E-2</v>
      </c>
      <c r="BJ592" s="8">
        <v>0.75</v>
      </c>
      <c r="BK592" s="8">
        <v>0.8</v>
      </c>
      <c r="BL592" s="8">
        <v>0.85</v>
      </c>
      <c r="BM592" s="8">
        <v>7.6500000000000012E-2</v>
      </c>
      <c r="BN592" s="23">
        <f t="shared" si="605"/>
        <v>0.75</v>
      </c>
      <c r="BO592" s="23">
        <f t="shared" ref="BO592:BQ592" si="613">BK592*BN592</f>
        <v>0.60000000000000009</v>
      </c>
      <c r="BP592" s="23">
        <f t="shared" si="613"/>
        <v>0.51</v>
      </c>
      <c r="BQ592" s="23">
        <f t="shared" si="613"/>
        <v>3.9015000000000008E-2</v>
      </c>
    </row>
    <row r="593" spans="1:69" ht="60" x14ac:dyDescent="0.35">
      <c r="A593" s="102" t="s">
        <v>27</v>
      </c>
      <c r="B593" s="86">
        <v>17</v>
      </c>
      <c r="C593" s="86" t="s">
        <v>5041</v>
      </c>
      <c r="D593" s="2" t="s">
        <v>3150</v>
      </c>
      <c r="E593" s="2" t="s">
        <v>3146</v>
      </c>
      <c r="F593" s="244"/>
      <c r="G593" s="73" t="s">
        <v>3131</v>
      </c>
      <c r="H593" s="73" t="s">
        <v>3472</v>
      </c>
      <c r="I593" s="71" t="s">
        <v>3356</v>
      </c>
      <c r="J593" s="71">
        <v>0.15</v>
      </c>
      <c r="K593" s="71">
        <v>12</v>
      </c>
      <c r="L593" s="101">
        <v>3</v>
      </c>
      <c r="M593" s="101">
        <v>3</v>
      </c>
      <c r="N593" s="120">
        <f t="shared" si="603"/>
        <v>1</v>
      </c>
      <c r="O593" s="120">
        <f t="shared" si="604"/>
        <v>0.25</v>
      </c>
      <c r="P593" s="71" t="s">
        <v>3357</v>
      </c>
      <c r="Q593" s="71" t="s">
        <v>3350</v>
      </c>
      <c r="R593" s="114">
        <v>0</v>
      </c>
      <c r="S593" s="71"/>
      <c r="T593" s="71"/>
      <c r="U593" s="71"/>
      <c r="V593" s="71"/>
      <c r="W593" s="101">
        <v>3</v>
      </c>
      <c r="X593" s="101">
        <v>3</v>
      </c>
      <c r="Y593" s="101">
        <v>3</v>
      </c>
      <c r="Z593" s="101">
        <v>3</v>
      </c>
      <c r="AA593" s="101">
        <v>3</v>
      </c>
      <c r="AB593" s="101">
        <v>6</v>
      </c>
      <c r="AC593" s="101">
        <v>9</v>
      </c>
      <c r="AD593" s="101">
        <v>12</v>
      </c>
      <c r="AE593" s="101">
        <v>3</v>
      </c>
      <c r="AF593" s="101"/>
      <c r="AG593" s="101"/>
      <c r="AH593" s="101"/>
      <c r="AI593" s="109">
        <v>3</v>
      </c>
      <c r="AJ593" s="109" t="s">
        <v>4450</v>
      </c>
      <c r="AK593" s="109" t="s">
        <v>4450</v>
      </c>
      <c r="AL593" s="109" t="s">
        <v>4450</v>
      </c>
      <c r="AM593" s="9" t="s">
        <v>4037</v>
      </c>
      <c r="AN593" s="9"/>
      <c r="AO593" s="9"/>
      <c r="AP593" s="9"/>
      <c r="AQ593" s="2">
        <v>7.6500000000000012E-2</v>
      </c>
      <c r="AR593" s="110">
        <v>1</v>
      </c>
      <c r="AS593" s="110" t="s">
        <v>4450</v>
      </c>
      <c r="AT593" s="110" t="s">
        <v>4450</v>
      </c>
      <c r="AU593" s="110" t="s">
        <v>4450</v>
      </c>
      <c r="AV593" s="110">
        <v>0.25</v>
      </c>
      <c r="AW593" s="110" t="s">
        <v>4450</v>
      </c>
      <c r="AX593" s="110" t="s">
        <v>4450</v>
      </c>
      <c r="AY593" s="110" t="s">
        <v>4450</v>
      </c>
      <c r="AZ593" s="8">
        <v>7.6500000000000012E-2</v>
      </c>
      <c r="BA593" s="8" t="s">
        <v>4450</v>
      </c>
      <c r="BB593" s="8" t="s">
        <v>4450</v>
      </c>
      <c r="BC593" s="8" t="s">
        <v>4450</v>
      </c>
      <c r="BD593" s="8">
        <v>7.6500000000000012E-2</v>
      </c>
      <c r="BE593" s="8">
        <v>7.6500000000000012E-2</v>
      </c>
      <c r="BF593" s="8">
        <v>7.6500000000000012E-2</v>
      </c>
      <c r="BG593" s="8">
        <v>7.6500000000000012E-2</v>
      </c>
      <c r="BJ593" s="8">
        <v>0.75</v>
      </c>
      <c r="BK593" s="8">
        <v>0.8</v>
      </c>
      <c r="BL593" s="8">
        <v>0.85</v>
      </c>
      <c r="BM593" s="8">
        <v>7.6500000000000012E-2</v>
      </c>
      <c r="BN593" s="23">
        <f t="shared" si="605"/>
        <v>0.75</v>
      </c>
      <c r="BO593" s="23">
        <f t="shared" ref="BO593:BQ593" si="614">BK593*BN593</f>
        <v>0.60000000000000009</v>
      </c>
      <c r="BP593" s="23">
        <f t="shared" si="614"/>
        <v>0.51</v>
      </c>
      <c r="BQ593" s="23">
        <f t="shared" si="614"/>
        <v>3.9015000000000008E-2</v>
      </c>
    </row>
    <row r="594" spans="1:69" ht="70" x14ac:dyDescent="0.35">
      <c r="A594" s="102" t="s">
        <v>27</v>
      </c>
      <c r="B594" s="86">
        <v>18</v>
      </c>
      <c r="C594" s="86" t="s">
        <v>5042</v>
      </c>
      <c r="D594" s="2" t="s">
        <v>3150</v>
      </c>
      <c r="E594" s="2" t="s">
        <v>3146</v>
      </c>
      <c r="F594" s="244"/>
      <c r="G594" s="73" t="s">
        <v>3131</v>
      </c>
      <c r="H594" s="73" t="s">
        <v>3473</v>
      </c>
      <c r="I594" s="71" t="s">
        <v>3358</v>
      </c>
      <c r="J594" s="71">
        <v>0.15</v>
      </c>
      <c r="K594" s="71">
        <v>4</v>
      </c>
      <c r="L594" s="101">
        <v>1</v>
      </c>
      <c r="M594" s="101">
        <v>1</v>
      </c>
      <c r="N594" s="120">
        <f t="shared" si="603"/>
        <v>1</v>
      </c>
      <c r="O594" s="120">
        <f t="shared" si="604"/>
        <v>0.25</v>
      </c>
      <c r="P594" s="71" t="s">
        <v>3359</v>
      </c>
      <c r="Q594" s="71" t="s">
        <v>3350</v>
      </c>
      <c r="R594" s="114">
        <v>0</v>
      </c>
      <c r="S594" s="71"/>
      <c r="T594" s="71"/>
      <c r="U594" s="71"/>
      <c r="V594" s="71"/>
      <c r="W594" s="101">
        <v>1</v>
      </c>
      <c r="X594" s="101">
        <v>1</v>
      </c>
      <c r="Y594" s="101">
        <v>1</v>
      </c>
      <c r="Z594" s="101">
        <v>1</v>
      </c>
      <c r="AA594" s="101">
        <v>1</v>
      </c>
      <c r="AB594" s="101">
        <v>2</v>
      </c>
      <c r="AC594" s="101">
        <v>3</v>
      </c>
      <c r="AD594" s="101">
        <v>4</v>
      </c>
      <c r="AE594" s="101">
        <v>1</v>
      </c>
      <c r="AF594" s="101"/>
      <c r="AG594" s="101"/>
      <c r="AH594" s="101"/>
      <c r="AI594" s="109">
        <v>1</v>
      </c>
      <c r="AJ594" s="109" t="s">
        <v>4450</v>
      </c>
      <c r="AK594" s="109" t="s">
        <v>4450</v>
      </c>
      <c r="AL594" s="109" t="s">
        <v>4450</v>
      </c>
      <c r="AM594" s="9" t="s">
        <v>4038</v>
      </c>
      <c r="AN594" s="9"/>
      <c r="AO594" s="9"/>
      <c r="AP594" s="9"/>
      <c r="AQ594" s="2">
        <v>7.6500000000000012E-2</v>
      </c>
      <c r="AR594" s="110">
        <v>1</v>
      </c>
      <c r="AS594" s="110" t="s">
        <v>4450</v>
      </c>
      <c r="AT594" s="110" t="s">
        <v>4450</v>
      </c>
      <c r="AU594" s="110" t="s">
        <v>4450</v>
      </c>
      <c r="AV594" s="110">
        <v>0.25</v>
      </c>
      <c r="AW594" s="110" t="s">
        <v>4450</v>
      </c>
      <c r="AX594" s="110" t="s">
        <v>4450</v>
      </c>
      <c r="AY594" s="110" t="s">
        <v>4450</v>
      </c>
      <c r="AZ594" s="8">
        <v>7.6500000000000012E-2</v>
      </c>
      <c r="BA594" s="8" t="s">
        <v>4450</v>
      </c>
      <c r="BB594" s="8" t="s">
        <v>4450</v>
      </c>
      <c r="BC594" s="8" t="s">
        <v>4450</v>
      </c>
      <c r="BD594" s="8">
        <v>7.6500000000000012E-2</v>
      </c>
      <c r="BE594" s="8">
        <v>7.6500000000000012E-2</v>
      </c>
      <c r="BF594" s="8">
        <v>7.6500000000000012E-2</v>
      </c>
      <c r="BG594" s="8">
        <v>7.6500000000000012E-2</v>
      </c>
      <c r="BJ594" s="8">
        <v>0.75</v>
      </c>
      <c r="BK594" s="8">
        <v>0.8</v>
      </c>
      <c r="BL594" s="8">
        <v>0.85</v>
      </c>
      <c r="BM594" s="8">
        <v>7.6500000000000012E-2</v>
      </c>
      <c r="BN594" s="23">
        <f t="shared" si="605"/>
        <v>0.75</v>
      </c>
      <c r="BO594" s="23">
        <f t="shared" ref="BO594:BQ594" si="615">BK594*BN594</f>
        <v>0.60000000000000009</v>
      </c>
      <c r="BP594" s="23">
        <f t="shared" si="615"/>
        <v>0.51</v>
      </c>
      <c r="BQ594" s="23">
        <f t="shared" si="615"/>
        <v>3.9015000000000008E-2</v>
      </c>
    </row>
    <row r="595" spans="1:69" ht="30" x14ac:dyDescent="0.35">
      <c r="A595" s="102" t="s">
        <v>27</v>
      </c>
      <c r="B595" s="86">
        <v>19</v>
      </c>
      <c r="C595" s="86" t="s">
        <v>5043</v>
      </c>
      <c r="D595" s="2" t="s">
        <v>3150</v>
      </c>
      <c r="E595" s="2" t="s">
        <v>3146</v>
      </c>
      <c r="F595" s="244"/>
      <c r="G595" s="73" t="s">
        <v>3132</v>
      </c>
      <c r="H595" s="73" t="s">
        <v>3474</v>
      </c>
      <c r="I595" s="71" t="s">
        <v>3360</v>
      </c>
      <c r="J595" s="71">
        <v>0.15</v>
      </c>
      <c r="K595" s="71">
        <v>2</v>
      </c>
      <c r="L595" s="101">
        <v>2</v>
      </c>
      <c r="M595" s="101">
        <v>2</v>
      </c>
      <c r="N595" s="120">
        <f t="shared" si="603"/>
        <v>1</v>
      </c>
      <c r="O595" s="120">
        <f t="shared" si="604"/>
        <v>1</v>
      </c>
      <c r="P595" s="71" t="s">
        <v>3361</v>
      </c>
      <c r="Q595" s="71" t="s">
        <v>3362</v>
      </c>
      <c r="R595" s="114">
        <v>0</v>
      </c>
      <c r="S595" s="71"/>
      <c r="T595" s="71"/>
      <c r="U595" s="71"/>
      <c r="V595" s="71"/>
      <c r="W595" s="101">
        <v>2</v>
      </c>
      <c r="X595" s="101">
        <v>0</v>
      </c>
      <c r="Y595" s="101">
        <v>0</v>
      </c>
      <c r="Z595" s="101">
        <v>0</v>
      </c>
      <c r="AA595" s="101">
        <v>2</v>
      </c>
      <c r="AB595" s="101">
        <v>2</v>
      </c>
      <c r="AC595" s="101">
        <v>2</v>
      </c>
      <c r="AD595" s="101">
        <v>2</v>
      </c>
      <c r="AE595" s="101">
        <v>2</v>
      </c>
      <c r="AF595" s="101"/>
      <c r="AG595" s="101"/>
      <c r="AH595" s="101"/>
      <c r="AI595" s="109">
        <v>2</v>
      </c>
      <c r="AJ595" s="109" t="s">
        <v>4450</v>
      </c>
      <c r="AK595" s="109" t="s">
        <v>4450</v>
      </c>
      <c r="AL595" s="109" t="s">
        <v>4450</v>
      </c>
      <c r="AM595" s="9" t="s">
        <v>4041</v>
      </c>
      <c r="AN595" s="9"/>
      <c r="AO595" s="9"/>
      <c r="AP595" s="9"/>
      <c r="AQ595" s="2">
        <v>1.3499999999999998E-2</v>
      </c>
      <c r="AR595" s="110">
        <v>1</v>
      </c>
      <c r="AS595" s="110" t="s">
        <v>4450</v>
      </c>
      <c r="AT595" s="110" t="s">
        <v>4450</v>
      </c>
      <c r="AU595" s="110" t="s">
        <v>4450</v>
      </c>
      <c r="AV595" s="110">
        <v>1</v>
      </c>
      <c r="AW595" s="110" t="s">
        <v>4450</v>
      </c>
      <c r="AX595" s="110" t="s">
        <v>4450</v>
      </c>
      <c r="AY595" s="110" t="s">
        <v>4450</v>
      </c>
      <c r="AZ595" s="8">
        <v>1.3499999999999998E-2</v>
      </c>
      <c r="BA595" s="8" t="s">
        <v>4450</v>
      </c>
      <c r="BB595" s="8" t="s">
        <v>4450</v>
      </c>
      <c r="BC595" s="8" t="s">
        <v>4450</v>
      </c>
      <c r="BD595" s="8">
        <v>1.3499999999999998E-2</v>
      </c>
      <c r="BE595" s="8" t="s">
        <v>4450</v>
      </c>
      <c r="BF595" s="8" t="s">
        <v>4450</v>
      </c>
      <c r="BG595" s="8" t="s">
        <v>4450</v>
      </c>
      <c r="BJ595" s="8">
        <v>0.75</v>
      </c>
      <c r="BK595" s="8">
        <v>0.8</v>
      </c>
      <c r="BL595" s="8">
        <v>0.15</v>
      </c>
      <c r="BM595" s="8">
        <v>1.3499999999999998E-2</v>
      </c>
      <c r="BN595" s="23">
        <f t="shared" si="605"/>
        <v>0.75</v>
      </c>
      <c r="BO595" s="23">
        <f t="shared" ref="BO595:BQ595" si="616">BK595*BN595</f>
        <v>0.60000000000000009</v>
      </c>
      <c r="BP595" s="23">
        <f t="shared" si="616"/>
        <v>9.0000000000000011E-2</v>
      </c>
      <c r="BQ595" s="23">
        <f t="shared" si="616"/>
        <v>1.2149999999999999E-3</v>
      </c>
    </row>
    <row r="596" spans="1:69" ht="20" x14ac:dyDescent="0.35">
      <c r="A596" s="102" t="s">
        <v>27</v>
      </c>
      <c r="B596" s="86">
        <v>20</v>
      </c>
      <c r="C596" s="86" t="s">
        <v>5044</v>
      </c>
      <c r="D596" s="2" t="s">
        <v>3150</v>
      </c>
      <c r="E596" s="2" t="s">
        <v>3146</v>
      </c>
      <c r="F596" s="244"/>
      <c r="G596" s="73" t="s">
        <v>3132</v>
      </c>
      <c r="H596" s="73" t="s">
        <v>3475</v>
      </c>
      <c r="I596" s="71" t="s">
        <v>3363</v>
      </c>
      <c r="J596" s="71">
        <v>0.2</v>
      </c>
      <c r="K596" s="71">
        <v>12</v>
      </c>
      <c r="L596" s="101">
        <v>3</v>
      </c>
      <c r="M596" s="101">
        <v>3</v>
      </c>
      <c r="N596" s="120">
        <f t="shared" si="603"/>
        <v>1</v>
      </c>
      <c r="O596" s="120">
        <f t="shared" si="604"/>
        <v>0.25</v>
      </c>
      <c r="P596" s="71" t="s">
        <v>3364</v>
      </c>
      <c r="Q596" s="71" t="s">
        <v>3365</v>
      </c>
      <c r="R596" s="114">
        <v>10500000</v>
      </c>
      <c r="S596" s="71" t="s">
        <v>3366</v>
      </c>
      <c r="T596" s="71">
        <v>10500000</v>
      </c>
      <c r="U596" s="71"/>
      <c r="V596" s="71"/>
      <c r="W596" s="101">
        <v>3</v>
      </c>
      <c r="X596" s="101">
        <v>3</v>
      </c>
      <c r="Y596" s="101">
        <v>3</v>
      </c>
      <c r="Z596" s="101">
        <v>3</v>
      </c>
      <c r="AA596" s="101">
        <v>3</v>
      </c>
      <c r="AB596" s="101">
        <v>6</v>
      </c>
      <c r="AC596" s="101">
        <v>9</v>
      </c>
      <c r="AD596" s="101">
        <v>12</v>
      </c>
      <c r="AE596" s="101">
        <v>3</v>
      </c>
      <c r="AF596" s="101"/>
      <c r="AG596" s="101"/>
      <c r="AH596" s="101"/>
      <c r="AI596" s="109">
        <v>3</v>
      </c>
      <c r="AJ596" s="109" t="s">
        <v>4450</v>
      </c>
      <c r="AK596" s="109" t="s">
        <v>4450</v>
      </c>
      <c r="AL596" s="109" t="s">
        <v>4450</v>
      </c>
      <c r="AM596" s="9" t="s">
        <v>4042</v>
      </c>
      <c r="AN596" s="9"/>
      <c r="AO596" s="9"/>
      <c r="AP596" s="9"/>
      <c r="AQ596" s="2">
        <v>1.8000000000000002E-2</v>
      </c>
      <c r="AR596" s="110">
        <v>1</v>
      </c>
      <c r="AS596" s="110" t="s">
        <v>4450</v>
      </c>
      <c r="AT596" s="110" t="s">
        <v>4450</v>
      </c>
      <c r="AU596" s="110" t="s">
        <v>4450</v>
      </c>
      <c r="AV596" s="110">
        <v>0.25</v>
      </c>
      <c r="AW596" s="110" t="s">
        <v>4450</v>
      </c>
      <c r="AX596" s="110" t="s">
        <v>4450</v>
      </c>
      <c r="AY596" s="110" t="s">
        <v>4450</v>
      </c>
      <c r="AZ596" s="8">
        <v>1.8000000000000002E-2</v>
      </c>
      <c r="BA596" s="8" t="s">
        <v>4450</v>
      </c>
      <c r="BB596" s="8" t="s">
        <v>4450</v>
      </c>
      <c r="BC596" s="8" t="s">
        <v>4450</v>
      </c>
      <c r="BD596" s="8">
        <v>1.8000000000000002E-2</v>
      </c>
      <c r="BE596" s="8">
        <v>1.8000000000000002E-2</v>
      </c>
      <c r="BF596" s="8">
        <v>1.8000000000000002E-2</v>
      </c>
      <c r="BG596" s="8">
        <v>1.8000000000000002E-2</v>
      </c>
      <c r="BJ596" s="8">
        <v>0.75</v>
      </c>
      <c r="BK596" s="8">
        <v>0.8</v>
      </c>
      <c r="BL596" s="8">
        <v>0.15</v>
      </c>
      <c r="BM596" s="8">
        <v>1.8000000000000002E-2</v>
      </c>
      <c r="BN596" s="23">
        <f t="shared" si="605"/>
        <v>0.75</v>
      </c>
      <c r="BO596" s="23">
        <f t="shared" ref="BO596:BQ596" si="617">BK596*BN596</f>
        <v>0.60000000000000009</v>
      </c>
      <c r="BP596" s="23">
        <f t="shared" si="617"/>
        <v>9.0000000000000011E-2</v>
      </c>
      <c r="BQ596" s="23">
        <f t="shared" si="617"/>
        <v>1.6200000000000003E-3</v>
      </c>
    </row>
    <row r="597" spans="1:69" ht="20" x14ac:dyDescent="0.35">
      <c r="A597" s="102" t="s">
        <v>27</v>
      </c>
      <c r="B597" s="86">
        <v>21</v>
      </c>
      <c r="C597" s="86" t="s">
        <v>5045</v>
      </c>
      <c r="D597" s="2" t="s">
        <v>3150</v>
      </c>
      <c r="E597" s="2" t="s">
        <v>3146</v>
      </c>
      <c r="F597" s="244"/>
      <c r="G597" s="73" t="s">
        <v>3132</v>
      </c>
      <c r="H597" s="73" t="s">
        <v>3476</v>
      </c>
      <c r="I597" s="71" t="s">
        <v>3367</v>
      </c>
      <c r="J597" s="71">
        <v>0.2</v>
      </c>
      <c r="K597" s="71">
        <v>4</v>
      </c>
      <c r="L597" s="101">
        <v>1</v>
      </c>
      <c r="M597" s="101">
        <v>1</v>
      </c>
      <c r="N597" s="120">
        <f t="shared" si="603"/>
        <v>1</v>
      </c>
      <c r="O597" s="120">
        <f t="shared" si="604"/>
        <v>0.25</v>
      </c>
      <c r="P597" s="71" t="s">
        <v>3368</v>
      </c>
      <c r="Q597" s="71" t="s">
        <v>3365</v>
      </c>
      <c r="R597" s="114">
        <v>0</v>
      </c>
      <c r="S597" s="71"/>
      <c r="T597" s="71"/>
      <c r="U597" s="71"/>
      <c r="V597" s="71"/>
      <c r="W597" s="101">
        <v>1</v>
      </c>
      <c r="X597" s="101">
        <v>1</v>
      </c>
      <c r="Y597" s="101">
        <v>1</v>
      </c>
      <c r="Z597" s="101">
        <v>1</v>
      </c>
      <c r="AA597" s="101">
        <v>1</v>
      </c>
      <c r="AB597" s="101">
        <v>2</v>
      </c>
      <c r="AC597" s="101">
        <v>3</v>
      </c>
      <c r="AD597" s="101">
        <v>4</v>
      </c>
      <c r="AE597" s="101">
        <v>1</v>
      </c>
      <c r="AF597" s="101"/>
      <c r="AG597" s="101"/>
      <c r="AH597" s="101"/>
      <c r="AI597" s="109">
        <v>1</v>
      </c>
      <c r="AJ597" s="109" t="s">
        <v>4450</v>
      </c>
      <c r="AK597" s="109" t="s">
        <v>4450</v>
      </c>
      <c r="AL597" s="109" t="s">
        <v>4450</v>
      </c>
      <c r="AM597" s="9" t="s">
        <v>4043</v>
      </c>
      <c r="AN597" s="9"/>
      <c r="AO597" s="9"/>
      <c r="AP597" s="9"/>
      <c r="AQ597" s="2">
        <v>1.8000000000000002E-2</v>
      </c>
      <c r="AR597" s="110">
        <v>1</v>
      </c>
      <c r="AS597" s="110" t="s">
        <v>4450</v>
      </c>
      <c r="AT597" s="110" t="s">
        <v>4450</v>
      </c>
      <c r="AU597" s="110" t="s">
        <v>4450</v>
      </c>
      <c r="AV597" s="110">
        <v>0.25</v>
      </c>
      <c r="AW597" s="110" t="s">
        <v>4450</v>
      </c>
      <c r="AX597" s="110" t="s">
        <v>4450</v>
      </c>
      <c r="AY597" s="110" t="s">
        <v>4450</v>
      </c>
      <c r="AZ597" s="8">
        <v>1.8000000000000002E-2</v>
      </c>
      <c r="BA597" s="8" t="s">
        <v>4450</v>
      </c>
      <c r="BB597" s="8" t="s">
        <v>4450</v>
      </c>
      <c r="BC597" s="8" t="s">
        <v>4450</v>
      </c>
      <c r="BD597" s="8">
        <v>1.8000000000000002E-2</v>
      </c>
      <c r="BE597" s="8">
        <v>1.8000000000000002E-2</v>
      </c>
      <c r="BF597" s="8">
        <v>1.8000000000000002E-2</v>
      </c>
      <c r="BG597" s="8">
        <v>1.8000000000000002E-2</v>
      </c>
      <c r="BJ597" s="8">
        <v>0.75</v>
      </c>
      <c r="BK597" s="8">
        <v>0.8</v>
      </c>
      <c r="BL597" s="8">
        <v>0.15</v>
      </c>
      <c r="BM597" s="8">
        <v>1.8000000000000002E-2</v>
      </c>
      <c r="BN597" s="23">
        <f t="shared" si="605"/>
        <v>0.75</v>
      </c>
      <c r="BO597" s="23">
        <f t="shared" ref="BO597:BQ597" si="618">BK597*BN597</f>
        <v>0.60000000000000009</v>
      </c>
      <c r="BP597" s="23">
        <f t="shared" si="618"/>
        <v>9.0000000000000011E-2</v>
      </c>
      <c r="BQ597" s="23">
        <f t="shared" si="618"/>
        <v>1.6200000000000003E-3</v>
      </c>
    </row>
    <row r="598" spans="1:69" ht="20" x14ac:dyDescent="0.35">
      <c r="A598" s="102" t="s">
        <v>27</v>
      </c>
      <c r="B598" s="86">
        <v>22</v>
      </c>
      <c r="C598" s="86" t="s">
        <v>5046</v>
      </c>
      <c r="D598" s="2" t="s">
        <v>3150</v>
      </c>
      <c r="E598" s="2" t="s">
        <v>3146</v>
      </c>
      <c r="F598" s="244"/>
      <c r="G598" s="73" t="s">
        <v>3132</v>
      </c>
      <c r="H598" s="73" t="s">
        <v>3477</v>
      </c>
      <c r="I598" s="71" t="s">
        <v>3369</v>
      </c>
      <c r="J598" s="71">
        <v>0.15</v>
      </c>
      <c r="K598" s="71">
        <v>12</v>
      </c>
      <c r="L598" s="101">
        <v>3</v>
      </c>
      <c r="M598" s="101">
        <v>3</v>
      </c>
      <c r="N598" s="120">
        <f t="shared" si="603"/>
        <v>1</v>
      </c>
      <c r="O598" s="120">
        <f t="shared" si="604"/>
        <v>0.25</v>
      </c>
      <c r="P598" s="71" t="s">
        <v>3370</v>
      </c>
      <c r="Q598" s="71" t="s">
        <v>3365</v>
      </c>
      <c r="R598" s="114">
        <v>0</v>
      </c>
      <c r="S598" s="71"/>
      <c r="T598" s="71"/>
      <c r="U598" s="71"/>
      <c r="V598" s="71"/>
      <c r="W598" s="101">
        <v>3</v>
      </c>
      <c r="X598" s="101">
        <v>3</v>
      </c>
      <c r="Y598" s="101">
        <v>3</v>
      </c>
      <c r="Z598" s="101">
        <v>3</v>
      </c>
      <c r="AA598" s="101">
        <v>3</v>
      </c>
      <c r="AB598" s="101">
        <v>6</v>
      </c>
      <c r="AC598" s="101">
        <v>9</v>
      </c>
      <c r="AD598" s="101">
        <v>12</v>
      </c>
      <c r="AE598" s="101">
        <v>3</v>
      </c>
      <c r="AF598" s="101"/>
      <c r="AG598" s="101"/>
      <c r="AH598" s="101"/>
      <c r="AI598" s="109">
        <v>3</v>
      </c>
      <c r="AJ598" s="109" t="s">
        <v>4450</v>
      </c>
      <c r="AK598" s="109" t="s">
        <v>4450</v>
      </c>
      <c r="AL598" s="109" t="s">
        <v>4450</v>
      </c>
      <c r="AM598" s="9" t="s">
        <v>4044</v>
      </c>
      <c r="AN598" s="9"/>
      <c r="AO598" s="9"/>
      <c r="AP598" s="9"/>
      <c r="AQ598" s="2">
        <v>1.3499999999999998E-2</v>
      </c>
      <c r="AR598" s="110">
        <v>1</v>
      </c>
      <c r="AS598" s="110" t="s">
        <v>4450</v>
      </c>
      <c r="AT598" s="110" t="s">
        <v>4450</v>
      </c>
      <c r="AU598" s="110" t="s">
        <v>4450</v>
      </c>
      <c r="AV598" s="110">
        <v>0.25</v>
      </c>
      <c r="AW598" s="110" t="s">
        <v>4450</v>
      </c>
      <c r="AX598" s="110" t="s">
        <v>4450</v>
      </c>
      <c r="AY598" s="110" t="s">
        <v>4450</v>
      </c>
      <c r="AZ598" s="8">
        <v>1.3499999999999998E-2</v>
      </c>
      <c r="BA598" s="8" t="s">
        <v>4450</v>
      </c>
      <c r="BB598" s="8" t="s">
        <v>4450</v>
      </c>
      <c r="BC598" s="8" t="s">
        <v>4450</v>
      </c>
      <c r="BD598" s="8">
        <v>1.3499999999999998E-2</v>
      </c>
      <c r="BE598" s="8">
        <v>1.3499999999999998E-2</v>
      </c>
      <c r="BF598" s="8">
        <v>1.3499999999999998E-2</v>
      </c>
      <c r="BG598" s="8">
        <v>1.3499999999999998E-2</v>
      </c>
      <c r="BJ598" s="8">
        <v>0.75</v>
      </c>
      <c r="BK598" s="8">
        <v>0.8</v>
      </c>
      <c r="BL598" s="8">
        <v>0.15</v>
      </c>
      <c r="BM598" s="8">
        <v>1.3499999999999998E-2</v>
      </c>
      <c r="BN598" s="23">
        <f t="shared" si="605"/>
        <v>0.75</v>
      </c>
      <c r="BO598" s="23">
        <f t="shared" ref="BO598:BQ598" si="619">BK598*BN598</f>
        <v>0.60000000000000009</v>
      </c>
      <c r="BP598" s="23">
        <f t="shared" si="619"/>
        <v>9.0000000000000011E-2</v>
      </c>
      <c r="BQ598" s="23">
        <f t="shared" si="619"/>
        <v>1.2149999999999999E-3</v>
      </c>
    </row>
    <row r="599" spans="1:69" ht="40" x14ac:dyDescent="0.35">
      <c r="A599" s="102" t="s">
        <v>27</v>
      </c>
      <c r="B599" s="86">
        <v>23</v>
      </c>
      <c r="C599" s="86" t="s">
        <v>5047</v>
      </c>
      <c r="D599" s="2" t="s">
        <v>3150</v>
      </c>
      <c r="E599" s="2" t="s">
        <v>3146</v>
      </c>
      <c r="F599" s="244"/>
      <c r="G599" s="73" t="s">
        <v>3132</v>
      </c>
      <c r="H599" s="73" t="s">
        <v>3478</v>
      </c>
      <c r="I599" s="71" t="s">
        <v>3371</v>
      </c>
      <c r="J599" s="71">
        <v>0.15</v>
      </c>
      <c r="K599" s="71">
        <v>12</v>
      </c>
      <c r="L599" s="101">
        <v>3</v>
      </c>
      <c r="M599" s="101">
        <v>3</v>
      </c>
      <c r="N599" s="120">
        <f t="shared" si="603"/>
        <v>1</v>
      </c>
      <c r="O599" s="120">
        <f t="shared" si="604"/>
        <v>0.25</v>
      </c>
      <c r="P599" s="71" t="s">
        <v>3372</v>
      </c>
      <c r="Q599" s="71" t="s">
        <v>3365</v>
      </c>
      <c r="R599" s="114">
        <v>0</v>
      </c>
      <c r="S599" s="71"/>
      <c r="T599" s="71"/>
      <c r="U599" s="71"/>
      <c r="V599" s="71"/>
      <c r="W599" s="101">
        <v>3</v>
      </c>
      <c r="X599" s="101">
        <v>3</v>
      </c>
      <c r="Y599" s="101">
        <v>3</v>
      </c>
      <c r="Z599" s="101">
        <v>3</v>
      </c>
      <c r="AA599" s="101">
        <v>3</v>
      </c>
      <c r="AB599" s="101">
        <v>6</v>
      </c>
      <c r="AC599" s="101">
        <v>9</v>
      </c>
      <c r="AD599" s="101">
        <v>12</v>
      </c>
      <c r="AE599" s="101">
        <v>3</v>
      </c>
      <c r="AF599" s="101"/>
      <c r="AG599" s="101"/>
      <c r="AH599" s="101"/>
      <c r="AI599" s="109">
        <v>3</v>
      </c>
      <c r="AJ599" s="109" t="s">
        <v>4450</v>
      </c>
      <c r="AK599" s="109" t="s">
        <v>4450</v>
      </c>
      <c r="AL599" s="109" t="s">
        <v>4450</v>
      </c>
      <c r="AM599" s="9" t="s">
        <v>4045</v>
      </c>
      <c r="AN599" s="9"/>
      <c r="AO599" s="9"/>
      <c r="AP599" s="9"/>
      <c r="AQ599" s="2">
        <v>1.3499999999999998E-2</v>
      </c>
      <c r="AR599" s="110">
        <v>1</v>
      </c>
      <c r="AS599" s="110" t="s">
        <v>4450</v>
      </c>
      <c r="AT599" s="110" t="s">
        <v>4450</v>
      </c>
      <c r="AU599" s="110" t="s">
        <v>4450</v>
      </c>
      <c r="AV599" s="110">
        <v>0.25</v>
      </c>
      <c r="AW599" s="110" t="s">
        <v>4450</v>
      </c>
      <c r="AX599" s="110" t="s">
        <v>4450</v>
      </c>
      <c r="AY599" s="110" t="s">
        <v>4450</v>
      </c>
      <c r="AZ599" s="8">
        <v>1.3499999999999998E-2</v>
      </c>
      <c r="BA599" s="8" t="s">
        <v>4450</v>
      </c>
      <c r="BB599" s="8" t="s">
        <v>4450</v>
      </c>
      <c r="BC599" s="8" t="s">
        <v>4450</v>
      </c>
      <c r="BD599" s="8">
        <v>1.3499999999999998E-2</v>
      </c>
      <c r="BE599" s="8">
        <v>1.3499999999999998E-2</v>
      </c>
      <c r="BF599" s="8">
        <v>1.3499999999999998E-2</v>
      </c>
      <c r="BG599" s="8">
        <v>1.3499999999999998E-2</v>
      </c>
      <c r="BJ599" s="8">
        <v>0.75</v>
      </c>
      <c r="BK599" s="8">
        <v>0.8</v>
      </c>
      <c r="BL599" s="8">
        <v>0.15</v>
      </c>
      <c r="BM599" s="8">
        <v>1.3499999999999998E-2</v>
      </c>
      <c r="BN599" s="23">
        <f t="shared" si="605"/>
        <v>0.75</v>
      </c>
      <c r="BO599" s="23">
        <f t="shared" ref="BO599:BQ599" si="620">BK599*BN599</f>
        <v>0.60000000000000009</v>
      </c>
      <c r="BP599" s="23">
        <f t="shared" si="620"/>
        <v>9.0000000000000011E-2</v>
      </c>
      <c r="BQ599" s="23">
        <f t="shared" si="620"/>
        <v>1.2149999999999999E-3</v>
      </c>
    </row>
    <row r="600" spans="1:69" ht="40" x14ac:dyDescent="0.35">
      <c r="A600" s="102" t="s">
        <v>27</v>
      </c>
      <c r="B600" s="86">
        <v>24</v>
      </c>
      <c r="C600" s="86" t="s">
        <v>5048</v>
      </c>
      <c r="D600" s="2" t="s">
        <v>3150</v>
      </c>
      <c r="E600" s="2" t="s">
        <v>3146</v>
      </c>
      <c r="F600" s="244"/>
      <c r="G600" s="73" t="s">
        <v>3132</v>
      </c>
      <c r="H600" s="73" t="s">
        <v>3479</v>
      </c>
      <c r="I600" s="71" t="s">
        <v>3373</v>
      </c>
      <c r="J600" s="71">
        <v>0.15</v>
      </c>
      <c r="K600" s="71">
        <v>4</v>
      </c>
      <c r="L600" s="101">
        <v>1</v>
      </c>
      <c r="M600" s="101">
        <v>1</v>
      </c>
      <c r="N600" s="120">
        <f t="shared" si="603"/>
        <v>1</v>
      </c>
      <c r="O600" s="120">
        <f t="shared" si="604"/>
        <v>0.25</v>
      </c>
      <c r="P600" s="71" t="s">
        <v>3374</v>
      </c>
      <c r="Q600" s="71" t="s">
        <v>3365</v>
      </c>
      <c r="R600" s="114">
        <v>0</v>
      </c>
      <c r="S600" s="71"/>
      <c r="T600" s="71"/>
      <c r="U600" s="71"/>
      <c r="V600" s="71"/>
      <c r="W600" s="101">
        <v>1</v>
      </c>
      <c r="X600" s="101">
        <v>1</v>
      </c>
      <c r="Y600" s="101">
        <v>1</v>
      </c>
      <c r="Z600" s="101">
        <v>1</v>
      </c>
      <c r="AA600" s="101">
        <v>1</v>
      </c>
      <c r="AB600" s="101">
        <v>2</v>
      </c>
      <c r="AC600" s="101">
        <v>3</v>
      </c>
      <c r="AD600" s="101">
        <v>4</v>
      </c>
      <c r="AE600" s="101">
        <v>1</v>
      </c>
      <c r="AF600" s="101"/>
      <c r="AG600" s="101"/>
      <c r="AH600" s="101"/>
      <c r="AI600" s="109">
        <v>1</v>
      </c>
      <c r="AJ600" s="109" t="s">
        <v>4450</v>
      </c>
      <c r="AK600" s="109" t="s">
        <v>4450</v>
      </c>
      <c r="AL600" s="109" t="s">
        <v>4450</v>
      </c>
      <c r="AM600" s="9" t="s">
        <v>4046</v>
      </c>
      <c r="AN600" s="9"/>
      <c r="AO600" s="9"/>
      <c r="AP600" s="9"/>
      <c r="AQ600" s="2">
        <v>1.3499999999999998E-2</v>
      </c>
      <c r="AR600" s="110">
        <v>1</v>
      </c>
      <c r="AS600" s="110" t="s">
        <v>4450</v>
      </c>
      <c r="AT600" s="110" t="s">
        <v>4450</v>
      </c>
      <c r="AU600" s="110" t="s">
        <v>4450</v>
      </c>
      <c r="AV600" s="110">
        <v>0.25</v>
      </c>
      <c r="AW600" s="110" t="s">
        <v>4450</v>
      </c>
      <c r="AX600" s="110" t="s">
        <v>4450</v>
      </c>
      <c r="AY600" s="110" t="s">
        <v>4450</v>
      </c>
      <c r="AZ600" s="8">
        <v>1.3499999999999998E-2</v>
      </c>
      <c r="BA600" s="8" t="s">
        <v>4450</v>
      </c>
      <c r="BB600" s="8" t="s">
        <v>4450</v>
      </c>
      <c r="BC600" s="8" t="s">
        <v>4450</v>
      </c>
      <c r="BD600" s="8">
        <v>1.3499999999999998E-2</v>
      </c>
      <c r="BE600" s="8">
        <v>1.3499999999999998E-2</v>
      </c>
      <c r="BF600" s="8">
        <v>1.3499999999999998E-2</v>
      </c>
      <c r="BG600" s="8">
        <v>1.3499999999999998E-2</v>
      </c>
      <c r="BJ600" s="8">
        <v>0.75</v>
      </c>
      <c r="BK600" s="8">
        <v>0.8</v>
      </c>
      <c r="BL600" s="8">
        <v>0.15</v>
      </c>
      <c r="BM600" s="8">
        <v>1.3499999999999998E-2</v>
      </c>
      <c r="BN600" s="23">
        <f t="shared" si="605"/>
        <v>0.75</v>
      </c>
      <c r="BO600" s="23">
        <f t="shared" ref="BO600:BQ600" si="621">BK600*BN600</f>
        <v>0.60000000000000009</v>
      </c>
      <c r="BP600" s="23">
        <f t="shared" si="621"/>
        <v>9.0000000000000011E-2</v>
      </c>
      <c r="BQ600" s="23">
        <f t="shared" si="621"/>
        <v>1.2149999999999999E-3</v>
      </c>
    </row>
    <row r="601" spans="1:69" ht="50" x14ac:dyDescent="0.35">
      <c r="A601" s="102" t="s">
        <v>27</v>
      </c>
      <c r="B601" s="86">
        <v>25</v>
      </c>
      <c r="C601" s="86" t="s">
        <v>5049</v>
      </c>
      <c r="D601" s="2" t="s">
        <v>3150</v>
      </c>
      <c r="E601" s="2" t="s">
        <v>3147</v>
      </c>
      <c r="F601" s="244"/>
      <c r="G601" s="73" t="s">
        <v>3133</v>
      </c>
      <c r="H601" s="73" t="s">
        <v>3480</v>
      </c>
      <c r="I601" s="71" t="s">
        <v>3375</v>
      </c>
      <c r="J601" s="71">
        <v>0.2</v>
      </c>
      <c r="K601" s="71">
        <v>12</v>
      </c>
      <c r="L601" s="101">
        <v>3</v>
      </c>
      <c r="M601" s="101">
        <v>3</v>
      </c>
      <c r="N601" s="120">
        <f t="shared" si="603"/>
        <v>1</v>
      </c>
      <c r="O601" s="120">
        <f t="shared" si="604"/>
        <v>0.25</v>
      </c>
      <c r="P601" s="71" t="s">
        <v>3376</v>
      </c>
      <c r="Q601" s="71" t="s">
        <v>3377</v>
      </c>
      <c r="R601" s="114">
        <v>370000000</v>
      </c>
      <c r="S601" s="71" t="s">
        <v>3353</v>
      </c>
      <c r="T601" s="71">
        <v>103991500</v>
      </c>
      <c r="U601" s="71"/>
      <c r="V601" s="71"/>
      <c r="W601" s="101">
        <v>3</v>
      </c>
      <c r="X601" s="101">
        <v>3</v>
      </c>
      <c r="Y601" s="101">
        <v>3</v>
      </c>
      <c r="Z601" s="101">
        <v>3</v>
      </c>
      <c r="AA601" s="101">
        <v>3</v>
      </c>
      <c r="AB601" s="101">
        <v>6</v>
      </c>
      <c r="AC601" s="101">
        <v>9</v>
      </c>
      <c r="AD601" s="101">
        <v>12</v>
      </c>
      <c r="AE601" s="101">
        <v>3</v>
      </c>
      <c r="AF601" s="101"/>
      <c r="AG601" s="101"/>
      <c r="AH601" s="101"/>
      <c r="AI601" s="109">
        <v>3</v>
      </c>
      <c r="AJ601" s="109" t="s">
        <v>4450</v>
      </c>
      <c r="AK601" s="109" t="s">
        <v>4450</v>
      </c>
      <c r="AL601" s="109" t="s">
        <v>4450</v>
      </c>
      <c r="AM601" s="9" t="s">
        <v>4047</v>
      </c>
      <c r="AN601" s="9"/>
      <c r="AO601" s="9"/>
      <c r="AP601" s="9"/>
      <c r="AQ601" s="2">
        <v>1.0499999999999999E-2</v>
      </c>
      <c r="AR601" s="110">
        <v>1</v>
      </c>
      <c r="AS601" s="110" t="s">
        <v>4450</v>
      </c>
      <c r="AT601" s="110" t="s">
        <v>4450</v>
      </c>
      <c r="AU601" s="110" t="s">
        <v>4450</v>
      </c>
      <c r="AV601" s="110">
        <v>0.25</v>
      </c>
      <c r="AW601" s="110" t="s">
        <v>4450</v>
      </c>
      <c r="AX601" s="110" t="s">
        <v>4450</v>
      </c>
      <c r="AY601" s="110" t="s">
        <v>4450</v>
      </c>
      <c r="AZ601" s="8">
        <v>1.0499999999999999E-2</v>
      </c>
      <c r="BA601" s="8" t="s">
        <v>4450</v>
      </c>
      <c r="BB601" s="8" t="s">
        <v>4450</v>
      </c>
      <c r="BC601" s="8" t="s">
        <v>4450</v>
      </c>
      <c r="BD601" s="8">
        <v>1.0499999999999999E-2</v>
      </c>
      <c r="BE601" s="8">
        <v>1.0499999999999999E-2</v>
      </c>
      <c r="BF601" s="8">
        <v>1.0499999999999999E-2</v>
      </c>
      <c r="BG601" s="8">
        <v>1.0499999999999999E-2</v>
      </c>
      <c r="BJ601" s="8">
        <v>0.75</v>
      </c>
      <c r="BK601" s="8">
        <v>0.2</v>
      </c>
      <c r="BL601" s="8">
        <v>0.35</v>
      </c>
      <c r="BM601" s="8">
        <v>1.0499999999999999E-2</v>
      </c>
      <c r="BN601" s="23">
        <f t="shared" si="605"/>
        <v>0.75</v>
      </c>
      <c r="BO601" s="23">
        <f t="shared" ref="BO601:BQ601" si="622">BK601*BN601</f>
        <v>0.15000000000000002</v>
      </c>
      <c r="BP601" s="23">
        <f t="shared" si="622"/>
        <v>5.2500000000000005E-2</v>
      </c>
      <c r="BQ601" s="23">
        <f t="shared" si="622"/>
        <v>5.5124999999999998E-4</v>
      </c>
    </row>
    <row r="602" spans="1:69" ht="20" x14ac:dyDescent="0.35">
      <c r="A602" s="102" t="s">
        <v>27</v>
      </c>
      <c r="B602" s="86">
        <v>26</v>
      </c>
      <c r="C602" s="86" t="s">
        <v>5050</v>
      </c>
      <c r="D602" s="2" t="s">
        <v>3150</v>
      </c>
      <c r="E602" s="2" t="s">
        <v>3147</v>
      </c>
      <c r="F602" s="244"/>
      <c r="G602" s="73" t="s">
        <v>3133</v>
      </c>
      <c r="H602" s="73" t="s">
        <v>3481</v>
      </c>
      <c r="I602" s="71" t="s">
        <v>3378</v>
      </c>
      <c r="J602" s="71">
        <v>0.1</v>
      </c>
      <c r="K602" s="71">
        <v>12</v>
      </c>
      <c r="L602" s="101">
        <v>3</v>
      </c>
      <c r="M602" s="101">
        <v>3</v>
      </c>
      <c r="N602" s="120">
        <f t="shared" si="603"/>
        <v>1</v>
      </c>
      <c r="O602" s="120">
        <f t="shared" si="604"/>
        <v>0.25</v>
      </c>
      <c r="P602" s="71" t="s">
        <v>3379</v>
      </c>
      <c r="Q602" s="71" t="s">
        <v>3377</v>
      </c>
      <c r="R602" s="114">
        <v>0</v>
      </c>
      <c r="S602" s="71"/>
      <c r="T602" s="71"/>
      <c r="U602" s="71"/>
      <c r="V602" s="71"/>
      <c r="W602" s="101">
        <v>3</v>
      </c>
      <c r="X602" s="101">
        <v>3</v>
      </c>
      <c r="Y602" s="101">
        <v>3</v>
      </c>
      <c r="Z602" s="101">
        <v>3</v>
      </c>
      <c r="AA602" s="101">
        <v>3</v>
      </c>
      <c r="AB602" s="101">
        <v>6</v>
      </c>
      <c r="AC602" s="101">
        <v>9</v>
      </c>
      <c r="AD602" s="101">
        <v>12</v>
      </c>
      <c r="AE602" s="101">
        <v>3</v>
      </c>
      <c r="AF602" s="101"/>
      <c r="AG602" s="101"/>
      <c r="AH602" s="101"/>
      <c r="AI602" s="109">
        <v>3</v>
      </c>
      <c r="AJ602" s="109" t="s">
        <v>4450</v>
      </c>
      <c r="AK602" s="109" t="s">
        <v>4450</v>
      </c>
      <c r="AL602" s="109" t="s">
        <v>4450</v>
      </c>
      <c r="AM602" s="9" t="s">
        <v>4039</v>
      </c>
      <c r="AN602" s="9"/>
      <c r="AO602" s="9"/>
      <c r="AP602" s="9"/>
      <c r="AQ602" s="2">
        <v>5.2499999999999995E-3</v>
      </c>
      <c r="AR602" s="110">
        <v>1</v>
      </c>
      <c r="AS602" s="110" t="s">
        <v>4450</v>
      </c>
      <c r="AT602" s="110" t="s">
        <v>4450</v>
      </c>
      <c r="AU602" s="110" t="s">
        <v>4450</v>
      </c>
      <c r="AV602" s="110">
        <v>0.25</v>
      </c>
      <c r="AW602" s="110" t="s">
        <v>4450</v>
      </c>
      <c r="AX602" s="110" t="s">
        <v>4450</v>
      </c>
      <c r="AY602" s="110" t="s">
        <v>4450</v>
      </c>
      <c r="AZ602" s="8">
        <v>5.2499999999999995E-3</v>
      </c>
      <c r="BA602" s="8" t="s">
        <v>4450</v>
      </c>
      <c r="BB602" s="8" t="s">
        <v>4450</v>
      </c>
      <c r="BC602" s="8" t="s">
        <v>4450</v>
      </c>
      <c r="BD602" s="8">
        <v>5.2499999999999995E-3</v>
      </c>
      <c r="BE602" s="8">
        <v>5.2499999999999995E-3</v>
      </c>
      <c r="BF602" s="8">
        <v>5.2499999999999995E-3</v>
      </c>
      <c r="BG602" s="8">
        <v>5.2499999999999995E-3</v>
      </c>
      <c r="BJ602" s="8">
        <v>0.75</v>
      </c>
      <c r="BK602" s="8">
        <v>0.2</v>
      </c>
      <c r="BL602" s="8">
        <v>0.35</v>
      </c>
      <c r="BM602" s="8">
        <v>5.2499999999999995E-3</v>
      </c>
      <c r="BN602" s="23">
        <f t="shared" si="605"/>
        <v>0.75</v>
      </c>
      <c r="BO602" s="23">
        <f t="shared" ref="BO602:BQ602" si="623">BK602*BN602</f>
        <v>0.15000000000000002</v>
      </c>
      <c r="BP602" s="23">
        <f t="shared" si="623"/>
        <v>5.2500000000000005E-2</v>
      </c>
      <c r="BQ602" s="23">
        <f t="shared" si="623"/>
        <v>2.7562499999999999E-4</v>
      </c>
    </row>
    <row r="603" spans="1:69" ht="20" x14ac:dyDescent="0.35">
      <c r="A603" s="102" t="s">
        <v>27</v>
      </c>
      <c r="B603" s="86">
        <v>27</v>
      </c>
      <c r="C603" s="86" t="s">
        <v>5051</v>
      </c>
      <c r="D603" s="2" t="s">
        <v>3150</v>
      </c>
      <c r="E603" s="2" t="s">
        <v>3147</v>
      </c>
      <c r="F603" s="244"/>
      <c r="G603" s="73" t="s">
        <v>3133</v>
      </c>
      <c r="H603" s="73" t="s">
        <v>3482</v>
      </c>
      <c r="I603" s="71" t="s">
        <v>3380</v>
      </c>
      <c r="J603" s="71">
        <v>0.05</v>
      </c>
      <c r="K603" s="71">
        <v>10</v>
      </c>
      <c r="L603" s="101">
        <v>2</v>
      </c>
      <c r="M603" s="101">
        <v>2</v>
      </c>
      <c r="N603" s="120">
        <f t="shared" si="603"/>
        <v>1</v>
      </c>
      <c r="O603" s="120">
        <f t="shared" si="604"/>
        <v>0.2</v>
      </c>
      <c r="P603" s="71" t="s">
        <v>3381</v>
      </c>
      <c r="Q603" s="71" t="s">
        <v>3377</v>
      </c>
      <c r="R603" s="114">
        <v>0</v>
      </c>
      <c r="S603" s="71"/>
      <c r="T603" s="71"/>
      <c r="U603" s="71"/>
      <c r="V603" s="71"/>
      <c r="W603" s="101">
        <v>2</v>
      </c>
      <c r="X603" s="101">
        <v>3</v>
      </c>
      <c r="Y603" s="101">
        <v>3</v>
      </c>
      <c r="Z603" s="101">
        <v>2</v>
      </c>
      <c r="AA603" s="101">
        <v>2</v>
      </c>
      <c r="AB603" s="101">
        <v>5</v>
      </c>
      <c r="AC603" s="101">
        <v>8</v>
      </c>
      <c r="AD603" s="101">
        <v>10</v>
      </c>
      <c r="AE603" s="101">
        <v>2</v>
      </c>
      <c r="AF603" s="101"/>
      <c r="AG603" s="101"/>
      <c r="AH603" s="101"/>
      <c r="AI603" s="109">
        <v>2</v>
      </c>
      <c r="AJ603" s="109" t="s">
        <v>4450</v>
      </c>
      <c r="AK603" s="109" t="s">
        <v>4450</v>
      </c>
      <c r="AL603" s="109" t="s">
        <v>4450</v>
      </c>
      <c r="AM603" s="9" t="s">
        <v>4048</v>
      </c>
      <c r="AN603" s="9"/>
      <c r="AO603" s="9"/>
      <c r="AP603" s="9"/>
      <c r="AQ603" s="2">
        <v>2.6249999999999997E-3</v>
      </c>
      <c r="AR603" s="110">
        <v>1</v>
      </c>
      <c r="AS603" s="110" t="s">
        <v>4450</v>
      </c>
      <c r="AT603" s="110" t="s">
        <v>4450</v>
      </c>
      <c r="AU603" s="110" t="s">
        <v>4450</v>
      </c>
      <c r="AV603" s="110">
        <v>0.2</v>
      </c>
      <c r="AW603" s="110" t="s">
        <v>4450</v>
      </c>
      <c r="AX603" s="110" t="s">
        <v>4450</v>
      </c>
      <c r="AY603" s="110" t="s">
        <v>4450</v>
      </c>
      <c r="AZ603" s="8">
        <v>2.6249999999999997E-3</v>
      </c>
      <c r="BA603" s="8" t="s">
        <v>4450</v>
      </c>
      <c r="BB603" s="8" t="s">
        <v>4450</v>
      </c>
      <c r="BC603" s="8" t="s">
        <v>4450</v>
      </c>
      <c r="BD603" s="8">
        <v>2.6249999999999997E-3</v>
      </c>
      <c r="BE603" s="8">
        <v>2.6249999999999997E-3</v>
      </c>
      <c r="BF603" s="8">
        <v>2.6249999999999997E-3</v>
      </c>
      <c r="BG603" s="8">
        <v>2.6249999999999997E-3</v>
      </c>
      <c r="BJ603" s="8">
        <v>0.75</v>
      </c>
      <c r="BK603" s="8">
        <v>0.2</v>
      </c>
      <c r="BL603" s="8">
        <v>0.35</v>
      </c>
      <c r="BM603" s="8">
        <v>2.6249999999999997E-3</v>
      </c>
      <c r="BN603" s="23">
        <f t="shared" si="605"/>
        <v>0.75</v>
      </c>
      <c r="BO603" s="23">
        <f t="shared" ref="BO603:BQ603" si="624">BK603*BN603</f>
        <v>0.15000000000000002</v>
      </c>
      <c r="BP603" s="23">
        <f t="shared" si="624"/>
        <v>5.2500000000000005E-2</v>
      </c>
      <c r="BQ603" s="23">
        <f t="shared" si="624"/>
        <v>1.378125E-4</v>
      </c>
    </row>
    <row r="604" spans="1:69" ht="20" x14ac:dyDescent="0.35">
      <c r="A604" s="102" t="s">
        <v>27</v>
      </c>
      <c r="B604" s="86">
        <v>28</v>
      </c>
      <c r="C604" s="86" t="s">
        <v>5052</v>
      </c>
      <c r="D604" s="2" t="s">
        <v>3150</v>
      </c>
      <c r="E604" s="2" t="s">
        <v>3147</v>
      </c>
      <c r="F604" s="244"/>
      <c r="G604" s="73" t="s">
        <v>3133</v>
      </c>
      <c r="H604" s="73" t="s">
        <v>3483</v>
      </c>
      <c r="I604" s="71" t="s">
        <v>3382</v>
      </c>
      <c r="J604" s="71">
        <v>0.15</v>
      </c>
      <c r="K604" s="71">
        <v>12</v>
      </c>
      <c r="L604" s="101">
        <v>3</v>
      </c>
      <c r="M604" s="101">
        <v>3</v>
      </c>
      <c r="N604" s="120">
        <f t="shared" si="603"/>
        <v>1</v>
      </c>
      <c r="O604" s="120">
        <f t="shared" si="604"/>
        <v>0.25</v>
      </c>
      <c r="P604" s="71" t="s">
        <v>3383</v>
      </c>
      <c r="Q604" s="71" t="s">
        <v>3377</v>
      </c>
      <c r="R604" s="114">
        <v>0</v>
      </c>
      <c r="S604" s="71"/>
      <c r="T604" s="71"/>
      <c r="U604" s="71"/>
      <c r="V604" s="71"/>
      <c r="W604" s="101">
        <v>3</v>
      </c>
      <c r="X604" s="101">
        <v>3</v>
      </c>
      <c r="Y604" s="101">
        <v>3</v>
      </c>
      <c r="Z604" s="101">
        <v>3</v>
      </c>
      <c r="AA604" s="101">
        <v>3</v>
      </c>
      <c r="AB604" s="101">
        <v>6</v>
      </c>
      <c r="AC604" s="101">
        <v>9</v>
      </c>
      <c r="AD604" s="101">
        <v>12</v>
      </c>
      <c r="AE604" s="101">
        <v>3</v>
      </c>
      <c r="AF604" s="101"/>
      <c r="AG604" s="101"/>
      <c r="AH604" s="101"/>
      <c r="AI604" s="109">
        <v>3</v>
      </c>
      <c r="AJ604" s="109" t="s">
        <v>4450</v>
      </c>
      <c r="AK604" s="109" t="s">
        <v>4450</v>
      </c>
      <c r="AL604" s="109" t="s">
        <v>4450</v>
      </c>
      <c r="AM604" s="9" t="s">
        <v>4049</v>
      </c>
      <c r="AN604" s="9"/>
      <c r="AO604" s="9"/>
      <c r="AP604" s="9"/>
      <c r="AQ604" s="2">
        <v>7.8750000000000001E-3</v>
      </c>
      <c r="AR604" s="110">
        <v>1</v>
      </c>
      <c r="AS604" s="110" t="s">
        <v>4450</v>
      </c>
      <c r="AT604" s="110" t="s">
        <v>4450</v>
      </c>
      <c r="AU604" s="110" t="s">
        <v>4450</v>
      </c>
      <c r="AV604" s="110">
        <v>0.25</v>
      </c>
      <c r="AW604" s="110" t="s">
        <v>4450</v>
      </c>
      <c r="AX604" s="110" t="s">
        <v>4450</v>
      </c>
      <c r="AY604" s="110" t="s">
        <v>4450</v>
      </c>
      <c r="AZ604" s="8">
        <v>7.8750000000000001E-3</v>
      </c>
      <c r="BA604" s="8" t="s">
        <v>4450</v>
      </c>
      <c r="BB604" s="8" t="s">
        <v>4450</v>
      </c>
      <c r="BC604" s="8" t="s">
        <v>4450</v>
      </c>
      <c r="BD604" s="8">
        <v>7.8750000000000001E-3</v>
      </c>
      <c r="BE604" s="8">
        <v>7.8750000000000001E-3</v>
      </c>
      <c r="BF604" s="8">
        <v>7.8750000000000001E-3</v>
      </c>
      <c r="BG604" s="8">
        <v>7.8750000000000001E-3</v>
      </c>
      <c r="BJ604" s="8">
        <v>0.75</v>
      </c>
      <c r="BK604" s="8">
        <v>0.2</v>
      </c>
      <c r="BL604" s="8">
        <v>0.35</v>
      </c>
      <c r="BM604" s="8">
        <v>7.8750000000000001E-3</v>
      </c>
      <c r="BN604" s="23">
        <f t="shared" si="605"/>
        <v>0.75</v>
      </c>
      <c r="BO604" s="23">
        <f t="shared" ref="BO604:BQ604" si="625">BK604*BN604</f>
        <v>0.15000000000000002</v>
      </c>
      <c r="BP604" s="23">
        <f t="shared" si="625"/>
        <v>5.2500000000000005E-2</v>
      </c>
      <c r="BQ604" s="23">
        <f t="shared" si="625"/>
        <v>4.1343750000000007E-4</v>
      </c>
    </row>
    <row r="605" spans="1:69" ht="20" x14ac:dyDescent="0.35">
      <c r="A605" s="102" t="s">
        <v>27</v>
      </c>
      <c r="B605" s="86">
        <v>29</v>
      </c>
      <c r="C605" s="86" t="s">
        <v>5053</v>
      </c>
      <c r="D605" s="2" t="s">
        <v>3150</v>
      </c>
      <c r="E605" s="2" t="s">
        <v>3147</v>
      </c>
      <c r="F605" s="244"/>
      <c r="G605" s="73" t="s">
        <v>3133</v>
      </c>
      <c r="H605" s="73" t="s">
        <v>3484</v>
      </c>
      <c r="I605" s="71" t="s">
        <v>3384</v>
      </c>
      <c r="J605" s="71">
        <v>0.05</v>
      </c>
      <c r="K605" s="71">
        <v>12</v>
      </c>
      <c r="L605" s="101">
        <v>3</v>
      </c>
      <c r="M605" s="101">
        <v>3</v>
      </c>
      <c r="N605" s="120">
        <f t="shared" si="603"/>
        <v>1</v>
      </c>
      <c r="O605" s="120">
        <f t="shared" si="604"/>
        <v>0.25</v>
      </c>
      <c r="P605" s="71" t="s">
        <v>3385</v>
      </c>
      <c r="Q605" s="71" t="s">
        <v>3377</v>
      </c>
      <c r="R605" s="114">
        <v>0</v>
      </c>
      <c r="S605" s="71"/>
      <c r="T605" s="71"/>
      <c r="U605" s="71"/>
      <c r="V605" s="71"/>
      <c r="W605" s="101">
        <v>3</v>
      </c>
      <c r="X605" s="101">
        <v>3</v>
      </c>
      <c r="Y605" s="101">
        <v>3</v>
      </c>
      <c r="Z605" s="101">
        <v>3</v>
      </c>
      <c r="AA605" s="101">
        <v>3</v>
      </c>
      <c r="AB605" s="101">
        <v>6</v>
      </c>
      <c r="AC605" s="101">
        <v>9</v>
      </c>
      <c r="AD605" s="101">
        <v>12</v>
      </c>
      <c r="AE605" s="101">
        <v>3</v>
      </c>
      <c r="AF605" s="101"/>
      <c r="AG605" s="101"/>
      <c r="AH605" s="101"/>
      <c r="AI605" s="109">
        <v>3</v>
      </c>
      <c r="AJ605" s="109" t="s">
        <v>4450</v>
      </c>
      <c r="AK605" s="109" t="s">
        <v>4450</v>
      </c>
      <c r="AL605" s="109" t="s">
        <v>4450</v>
      </c>
      <c r="AM605" s="9" t="s">
        <v>4050</v>
      </c>
      <c r="AN605" s="9"/>
      <c r="AO605" s="9"/>
      <c r="AP605" s="9"/>
      <c r="AQ605" s="2">
        <v>2.6249999999999997E-3</v>
      </c>
      <c r="AR605" s="110">
        <v>1</v>
      </c>
      <c r="AS605" s="110" t="s">
        <v>4450</v>
      </c>
      <c r="AT605" s="110" t="s">
        <v>4450</v>
      </c>
      <c r="AU605" s="110" t="s">
        <v>4450</v>
      </c>
      <c r="AV605" s="110">
        <v>0.25</v>
      </c>
      <c r="AW605" s="110" t="s">
        <v>4450</v>
      </c>
      <c r="AX605" s="110" t="s">
        <v>4450</v>
      </c>
      <c r="AY605" s="110" t="s">
        <v>4450</v>
      </c>
      <c r="AZ605" s="8">
        <v>2.6249999999999997E-3</v>
      </c>
      <c r="BA605" s="8" t="s">
        <v>4450</v>
      </c>
      <c r="BB605" s="8" t="s">
        <v>4450</v>
      </c>
      <c r="BC605" s="8" t="s">
        <v>4450</v>
      </c>
      <c r="BD605" s="8">
        <v>2.6249999999999997E-3</v>
      </c>
      <c r="BE605" s="8">
        <v>2.6249999999999997E-3</v>
      </c>
      <c r="BF605" s="8">
        <v>2.6249999999999997E-3</v>
      </c>
      <c r="BG605" s="8">
        <v>2.6249999999999997E-3</v>
      </c>
      <c r="BJ605" s="8">
        <v>0.75</v>
      </c>
      <c r="BK605" s="8">
        <v>0.2</v>
      </c>
      <c r="BL605" s="8">
        <v>0.35</v>
      </c>
      <c r="BM605" s="8">
        <v>2.6249999999999997E-3</v>
      </c>
      <c r="BN605" s="23">
        <f t="shared" si="605"/>
        <v>0.75</v>
      </c>
      <c r="BO605" s="23">
        <f t="shared" ref="BO605:BQ605" si="626">BK605*BN605</f>
        <v>0.15000000000000002</v>
      </c>
      <c r="BP605" s="23">
        <f t="shared" si="626"/>
        <v>5.2500000000000005E-2</v>
      </c>
      <c r="BQ605" s="23">
        <f t="shared" si="626"/>
        <v>1.378125E-4</v>
      </c>
    </row>
    <row r="606" spans="1:69" ht="30" x14ac:dyDescent="0.35">
      <c r="A606" s="102" t="s">
        <v>27</v>
      </c>
      <c r="B606" s="86">
        <v>30</v>
      </c>
      <c r="C606" s="86" t="s">
        <v>5054</v>
      </c>
      <c r="D606" s="2" t="s">
        <v>3150</v>
      </c>
      <c r="E606" s="2" t="s">
        <v>3147</v>
      </c>
      <c r="F606" s="244"/>
      <c r="G606" s="73" t="s">
        <v>3133</v>
      </c>
      <c r="H606" s="73" t="s">
        <v>3485</v>
      </c>
      <c r="I606" s="71" t="s">
        <v>3386</v>
      </c>
      <c r="J606" s="71">
        <v>0.15</v>
      </c>
      <c r="K606" s="71">
        <v>12</v>
      </c>
      <c r="L606" s="101">
        <v>3</v>
      </c>
      <c r="M606" s="101">
        <v>3</v>
      </c>
      <c r="N606" s="120">
        <f t="shared" si="603"/>
        <v>1</v>
      </c>
      <c r="O606" s="120">
        <f t="shared" si="604"/>
        <v>0.25</v>
      </c>
      <c r="P606" s="71" t="s">
        <v>3387</v>
      </c>
      <c r="Q606" s="71" t="s">
        <v>3377</v>
      </c>
      <c r="R606" s="114">
        <v>0</v>
      </c>
      <c r="S606" s="71"/>
      <c r="T606" s="71"/>
      <c r="U606" s="71"/>
      <c r="V606" s="71"/>
      <c r="W606" s="101">
        <v>3</v>
      </c>
      <c r="X606" s="101">
        <v>3</v>
      </c>
      <c r="Y606" s="101">
        <v>3</v>
      </c>
      <c r="Z606" s="101">
        <v>3</v>
      </c>
      <c r="AA606" s="101">
        <v>3</v>
      </c>
      <c r="AB606" s="101">
        <v>6</v>
      </c>
      <c r="AC606" s="101">
        <v>9</v>
      </c>
      <c r="AD606" s="101">
        <v>12</v>
      </c>
      <c r="AE606" s="101">
        <v>3</v>
      </c>
      <c r="AF606" s="101"/>
      <c r="AG606" s="101"/>
      <c r="AH606" s="101"/>
      <c r="AI606" s="109">
        <v>3</v>
      </c>
      <c r="AJ606" s="109" t="s">
        <v>4450</v>
      </c>
      <c r="AK606" s="109" t="s">
        <v>4450</v>
      </c>
      <c r="AL606" s="109" t="s">
        <v>4450</v>
      </c>
      <c r="AM606" s="9" t="s">
        <v>4051</v>
      </c>
      <c r="AN606" s="9"/>
      <c r="AO606" s="9"/>
      <c r="AP606" s="9"/>
      <c r="AQ606" s="2">
        <v>7.8750000000000001E-3</v>
      </c>
      <c r="AR606" s="110">
        <v>1</v>
      </c>
      <c r="AS606" s="110" t="s">
        <v>4450</v>
      </c>
      <c r="AT606" s="110" t="s">
        <v>4450</v>
      </c>
      <c r="AU606" s="110" t="s">
        <v>4450</v>
      </c>
      <c r="AV606" s="110">
        <v>0.25</v>
      </c>
      <c r="AW606" s="110" t="s">
        <v>4450</v>
      </c>
      <c r="AX606" s="110" t="s">
        <v>4450</v>
      </c>
      <c r="AY606" s="110" t="s">
        <v>4450</v>
      </c>
      <c r="AZ606" s="8">
        <v>7.8750000000000001E-3</v>
      </c>
      <c r="BA606" s="8" t="s">
        <v>4450</v>
      </c>
      <c r="BB606" s="8" t="s">
        <v>4450</v>
      </c>
      <c r="BC606" s="8" t="s">
        <v>4450</v>
      </c>
      <c r="BD606" s="8">
        <v>7.8750000000000001E-3</v>
      </c>
      <c r="BE606" s="8">
        <v>7.8750000000000001E-3</v>
      </c>
      <c r="BF606" s="8">
        <v>7.8750000000000001E-3</v>
      </c>
      <c r="BG606" s="8">
        <v>7.8750000000000001E-3</v>
      </c>
      <c r="BJ606" s="8">
        <v>0.75</v>
      </c>
      <c r="BK606" s="8">
        <v>0.2</v>
      </c>
      <c r="BL606" s="8">
        <v>0.35</v>
      </c>
      <c r="BM606" s="8">
        <v>7.8750000000000001E-3</v>
      </c>
      <c r="BN606" s="23">
        <f t="shared" si="605"/>
        <v>0.75</v>
      </c>
      <c r="BO606" s="23">
        <f t="shared" ref="BO606:BQ606" si="627">BK606*BN606</f>
        <v>0.15000000000000002</v>
      </c>
      <c r="BP606" s="23">
        <f t="shared" si="627"/>
        <v>5.2500000000000005E-2</v>
      </c>
      <c r="BQ606" s="23">
        <f t="shared" si="627"/>
        <v>4.1343750000000007E-4</v>
      </c>
    </row>
    <row r="607" spans="1:69" ht="20" x14ac:dyDescent="0.35">
      <c r="A607" s="102" t="s">
        <v>27</v>
      </c>
      <c r="B607" s="86">
        <v>31</v>
      </c>
      <c r="C607" s="86" t="s">
        <v>5055</v>
      </c>
      <c r="D607" s="2" t="s">
        <v>3150</v>
      </c>
      <c r="E607" s="2" t="s">
        <v>3147</v>
      </c>
      <c r="F607" s="244"/>
      <c r="G607" s="73" t="s">
        <v>3133</v>
      </c>
      <c r="H607" s="73" t="s">
        <v>3486</v>
      </c>
      <c r="I607" s="71" t="s">
        <v>3388</v>
      </c>
      <c r="J607" s="71">
        <v>0.05</v>
      </c>
      <c r="K607" s="71">
        <v>4</v>
      </c>
      <c r="L607" s="101">
        <v>1</v>
      </c>
      <c r="M607" s="101">
        <v>2</v>
      </c>
      <c r="N607" s="120">
        <f t="shared" si="603"/>
        <v>1</v>
      </c>
      <c r="O607" s="120">
        <f t="shared" si="604"/>
        <v>0.5</v>
      </c>
      <c r="P607" s="71" t="s">
        <v>3389</v>
      </c>
      <c r="Q607" s="71" t="s">
        <v>3377</v>
      </c>
      <c r="R607" s="114">
        <v>0</v>
      </c>
      <c r="S607" s="71"/>
      <c r="T607" s="71"/>
      <c r="U607" s="71"/>
      <c r="V607" s="71"/>
      <c r="W607" s="101">
        <v>1</v>
      </c>
      <c r="X607" s="101">
        <v>1</v>
      </c>
      <c r="Y607" s="101">
        <v>1</v>
      </c>
      <c r="Z607" s="101">
        <v>1</v>
      </c>
      <c r="AA607" s="101">
        <v>1</v>
      </c>
      <c r="AB607" s="101">
        <v>2</v>
      </c>
      <c r="AC607" s="101">
        <v>3</v>
      </c>
      <c r="AD607" s="101">
        <v>4</v>
      </c>
      <c r="AE607" s="101">
        <v>2</v>
      </c>
      <c r="AF607" s="101"/>
      <c r="AG607" s="101"/>
      <c r="AH607" s="101"/>
      <c r="AI607" s="109">
        <v>2</v>
      </c>
      <c r="AJ607" s="109" t="s">
        <v>4450</v>
      </c>
      <c r="AK607" s="109" t="s">
        <v>4450</v>
      </c>
      <c r="AL607" s="109" t="s">
        <v>4450</v>
      </c>
      <c r="AM607" s="9" t="s">
        <v>4052</v>
      </c>
      <c r="AN607" s="9"/>
      <c r="AO607" s="9"/>
      <c r="AP607" s="9"/>
      <c r="AQ607" s="2">
        <v>2.6249999999999997E-3</v>
      </c>
      <c r="AR607" s="110">
        <v>1</v>
      </c>
      <c r="AS607" s="110" t="s">
        <v>4450</v>
      </c>
      <c r="AT607" s="110" t="s">
        <v>4450</v>
      </c>
      <c r="AU607" s="110" t="s">
        <v>4450</v>
      </c>
      <c r="AV607" s="110">
        <v>0.5</v>
      </c>
      <c r="AW607" s="110" t="s">
        <v>4450</v>
      </c>
      <c r="AX607" s="110" t="s">
        <v>4450</v>
      </c>
      <c r="AY607" s="110" t="s">
        <v>4450</v>
      </c>
      <c r="AZ607" s="8">
        <v>2.6249999999999997E-3</v>
      </c>
      <c r="BA607" s="8" t="s">
        <v>4450</v>
      </c>
      <c r="BB607" s="8" t="s">
        <v>4450</v>
      </c>
      <c r="BC607" s="8" t="s">
        <v>4450</v>
      </c>
      <c r="BD607" s="8">
        <v>2.6249999999999997E-3</v>
      </c>
      <c r="BE607" s="8">
        <v>2.6249999999999997E-3</v>
      </c>
      <c r="BF607" s="8">
        <v>2.6249999999999997E-3</v>
      </c>
      <c r="BG607" s="8">
        <v>2.6249999999999997E-3</v>
      </c>
      <c r="BJ607" s="8">
        <v>0.75</v>
      </c>
      <c r="BK607" s="8">
        <v>0.2</v>
      </c>
      <c r="BL607" s="8">
        <v>0.35</v>
      </c>
      <c r="BM607" s="8">
        <v>2.6249999999999997E-3</v>
      </c>
      <c r="BN607" s="23">
        <f t="shared" si="605"/>
        <v>0.75</v>
      </c>
      <c r="BO607" s="23">
        <f t="shared" ref="BO607:BQ607" si="628">BK607*BN607</f>
        <v>0.15000000000000002</v>
      </c>
      <c r="BP607" s="23">
        <f t="shared" si="628"/>
        <v>5.2500000000000005E-2</v>
      </c>
      <c r="BQ607" s="23">
        <f t="shared" si="628"/>
        <v>1.378125E-4</v>
      </c>
    </row>
    <row r="608" spans="1:69" ht="20" x14ac:dyDescent="0.35">
      <c r="A608" s="102" t="s">
        <v>27</v>
      </c>
      <c r="B608" s="86">
        <v>32</v>
      </c>
      <c r="C608" s="86" t="s">
        <v>5056</v>
      </c>
      <c r="D608" s="2" t="s">
        <v>3150</v>
      </c>
      <c r="E608" s="2" t="s">
        <v>3147</v>
      </c>
      <c r="F608" s="244"/>
      <c r="G608" s="73" t="s">
        <v>3133</v>
      </c>
      <c r="H608" s="73" t="s">
        <v>3487</v>
      </c>
      <c r="I608" s="71" t="s">
        <v>3390</v>
      </c>
      <c r="J608" s="71">
        <v>0.05</v>
      </c>
      <c r="K608" s="71">
        <v>4</v>
      </c>
      <c r="L608" s="101">
        <v>1</v>
      </c>
      <c r="M608" s="101">
        <v>1</v>
      </c>
      <c r="N608" s="120">
        <f t="shared" si="603"/>
        <v>1</v>
      </c>
      <c r="O608" s="120">
        <f t="shared" si="604"/>
        <v>0.25</v>
      </c>
      <c r="P608" s="71" t="s">
        <v>3391</v>
      </c>
      <c r="Q608" s="71" t="s">
        <v>3377</v>
      </c>
      <c r="R608" s="114">
        <v>0</v>
      </c>
      <c r="S608" s="71"/>
      <c r="T608" s="71"/>
      <c r="U608" s="71"/>
      <c r="V608" s="71"/>
      <c r="W608" s="101">
        <v>1</v>
      </c>
      <c r="X608" s="101">
        <v>1</v>
      </c>
      <c r="Y608" s="101">
        <v>1</v>
      </c>
      <c r="Z608" s="101">
        <v>1</v>
      </c>
      <c r="AA608" s="101">
        <v>1</v>
      </c>
      <c r="AB608" s="101">
        <v>2</v>
      </c>
      <c r="AC608" s="101">
        <v>3</v>
      </c>
      <c r="AD608" s="101">
        <v>4</v>
      </c>
      <c r="AE608" s="101">
        <v>1</v>
      </c>
      <c r="AF608" s="101"/>
      <c r="AG608" s="101"/>
      <c r="AH608" s="101"/>
      <c r="AI608" s="109">
        <v>1</v>
      </c>
      <c r="AJ608" s="109" t="s">
        <v>4450</v>
      </c>
      <c r="AK608" s="109" t="s">
        <v>4450</v>
      </c>
      <c r="AL608" s="109" t="s">
        <v>4450</v>
      </c>
      <c r="AM608" s="9" t="s">
        <v>4053</v>
      </c>
      <c r="AN608" s="9"/>
      <c r="AO608" s="9"/>
      <c r="AP608" s="9"/>
      <c r="AQ608" s="2">
        <v>2.6249999999999997E-3</v>
      </c>
      <c r="AR608" s="110">
        <v>1</v>
      </c>
      <c r="AS608" s="110" t="s">
        <v>4450</v>
      </c>
      <c r="AT608" s="110" t="s">
        <v>4450</v>
      </c>
      <c r="AU608" s="110" t="s">
        <v>4450</v>
      </c>
      <c r="AV608" s="110">
        <v>0.25</v>
      </c>
      <c r="AW608" s="110" t="s">
        <v>4450</v>
      </c>
      <c r="AX608" s="110" t="s">
        <v>4450</v>
      </c>
      <c r="AY608" s="110" t="s">
        <v>4450</v>
      </c>
      <c r="AZ608" s="8">
        <v>2.6249999999999997E-3</v>
      </c>
      <c r="BA608" s="8" t="s">
        <v>4450</v>
      </c>
      <c r="BB608" s="8" t="s">
        <v>4450</v>
      </c>
      <c r="BC608" s="8" t="s">
        <v>4450</v>
      </c>
      <c r="BD608" s="8">
        <v>2.6249999999999997E-3</v>
      </c>
      <c r="BE608" s="8">
        <v>2.6249999999999997E-3</v>
      </c>
      <c r="BF608" s="8">
        <v>2.6249999999999997E-3</v>
      </c>
      <c r="BG608" s="8">
        <v>2.6249999999999997E-3</v>
      </c>
      <c r="BJ608" s="8">
        <v>0.75</v>
      </c>
      <c r="BK608" s="8">
        <v>0.2</v>
      </c>
      <c r="BL608" s="8">
        <v>0.35</v>
      </c>
      <c r="BM608" s="8">
        <v>2.6249999999999997E-3</v>
      </c>
      <c r="BN608" s="23">
        <f t="shared" si="605"/>
        <v>0.75</v>
      </c>
      <c r="BO608" s="23">
        <f t="shared" ref="BO608:BQ608" si="629">BK608*BN608</f>
        <v>0.15000000000000002</v>
      </c>
      <c r="BP608" s="23">
        <f t="shared" si="629"/>
        <v>5.2500000000000005E-2</v>
      </c>
      <c r="BQ608" s="23">
        <f t="shared" si="629"/>
        <v>1.378125E-4</v>
      </c>
    </row>
    <row r="609" spans="1:69" ht="40" x14ac:dyDescent="0.35">
      <c r="A609" s="102" t="s">
        <v>27</v>
      </c>
      <c r="B609" s="86">
        <v>33</v>
      </c>
      <c r="C609" s="86" t="s">
        <v>5057</v>
      </c>
      <c r="D609" s="2" t="s">
        <v>3150</v>
      </c>
      <c r="E609" s="2" t="s">
        <v>3147</v>
      </c>
      <c r="F609" s="244"/>
      <c r="G609" s="73" t="s">
        <v>3133</v>
      </c>
      <c r="H609" s="73" t="s">
        <v>3488</v>
      </c>
      <c r="I609" s="71" t="s">
        <v>3392</v>
      </c>
      <c r="J609" s="71">
        <v>0.2</v>
      </c>
      <c r="K609" s="71">
        <v>12</v>
      </c>
      <c r="L609" s="101">
        <v>3</v>
      </c>
      <c r="M609" s="101">
        <v>3</v>
      </c>
      <c r="N609" s="120">
        <f t="shared" si="603"/>
        <v>1</v>
      </c>
      <c r="O609" s="120">
        <f t="shared" si="604"/>
        <v>0.25</v>
      </c>
      <c r="P609" s="71" t="s">
        <v>3393</v>
      </c>
      <c r="Q609" s="71" t="s">
        <v>3377</v>
      </c>
      <c r="R609" s="114">
        <v>0</v>
      </c>
      <c r="S609" s="71"/>
      <c r="T609" s="71"/>
      <c r="U609" s="71"/>
      <c r="V609" s="71"/>
      <c r="W609" s="101">
        <v>3</v>
      </c>
      <c r="X609" s="101">
        <v>3</v>
      </c>
      <c r="Y609" s="101">
        <v>3</v>
      </c>
      <c r="Z609" s="101">
        <v>3</v>
      </c>
      <c r="AA609" s="101">
        <v>3</v>
      </c>
      <c r="AB609" s="101">
        <v>6</v>
      </c>
      <c r="AC609" s="101">
        <v>9</v>
      </c>
      <c r="AD609" s="101">
        <v>12</v>
      </c>
      <c r="AE609" s="101">
        <v>3</v>
      </c>
      <c r="AF609" s="101"/>
      <c r="AG609" s="101"/>
      <c r="AH609" s="101"/>
      <c r="AI609" s="109">
        <v>3</v>
      </c>
      <c r="AJ609" s="109" t="s">
        <v>4450</v>
      </c>
      <c r="AK609" s="109" t="s">
        <v>4450</v>
      </c>
      <c r="AL609" s="109" t="s">
        <v>4450</v>
      </c>
      <c r="AM609" s="9" t="s">
        <v>4054</v>
      </c>
      <c r="AN609" s="9"/>
      <c r="AO609" s="9"/>
      <c r="AP609" s="9"/>
      <c r="AQ609" s="2">
        <v>1.0499999999999999E-2</v>
      </c>
      <c r="AR609" s="110">
        <v>1</v>
      </c>
      <c r="AS609" s="110" t="s">
        <v>4450</v>
      </c>
      <c r="AT609" s="110" t="s">
        <v>4450</v>
      </c>
      <c r="AU609" s="110" t="s">
        <v>4450</v>
      </c>
      <c r="AV609" s="110">
        <v>0.25</v>
      </c>
      <c r="AW609" s="110" t="s">
        <v>4450</v>
      </c>
      <c r="AX609" s="110" t="s">
        <v>4450</v>
      </c>
      <c r="AY609" s="110" t="s">
        <v>4450</v>
      </c>
      <c r="AZ609" s="8">
        <v>1.0499999999999999E-2</v>
      </c>
      <c r="BA609" s="8" t="s">
        <v>4450</v>
      </c>
      <c r="BB609" s="8" t="s">
        <v>4450</v>
      </c>
      <c r="BC609" s="8" t="s">
        <v>4450</v>
      </c>
      <c r="BD609" s="8">
        <v>1.0499999999999999E-2</v>
      </c>
      <c r="BE609" s="8">
        <v>1.0499999999999999E-2</v>
      </c>
      <c r="BF609" s="8">
        <v>1.0499999999999999E-2</v>
      </c>
      <c r="BG609" s="8">
        <v>1.0499999999999999E-2</v>
      </c>
      <c r="BJ609" s="8">
        <v>0.75</v>
      </c>
      <c r="BK609" s="8">
        <v>0.2</v>
      </c>
      <c r="BL609" s="8">
        <v>0.35</v>
      </c>
      <c r="BM609" s="8">
        <v>1.0499999999999999E-2</v>
      </c>
      <c r="BN609" s="23">
        <f t="shared" si="605"/>
        <v>0.75</v>
      </c>
      <c r="BO609" s="23">
        <f t="shared" ref="BO609:BQ609" si="630">BK609*BN609</f>
        <v>0.15000000000000002</v>
      </c>
      <c r="BP609" s="23">
        <f t="shared" si="630"/>
        <v>5.2500000000000005E-2</v>
      </c>
      <c r="BQ609" s="23">
        <f t="shared" si="630"/>
        <v>5.5124999999999998E-4</v>
      </c>
    </row>
    <row r="610" spans="1:69" ht="20" x14ac:dyDescent="0.35">
      <c r="A610" s="102" t="s">
        <v>27</v>
      </c>
      <c r="B610" s="86">
        <v>34</v>
      </c>
      <c r="C610" s="86" t="s">
        <v>5058</v>
      </c>
      <c r="D610" s="2" t="s">
        <v>3150</v>
      </c>
      <c r="E610" s="2" t="s">
        <v>3147</v>
      </c>
      <c r="F610" s="244"/>
      <c r="G610" s="73" t="s">
        <v>3134</v>
      </c>
      <c r="H610" s="73" t="s">
        <v>3489</v>
      </c>
      <c r="I610" s="71" t="s">
        <v>3394</v>
      </c>
      <c r="J610" s="71">
        <v>0.15</v>
      </c>
      <c r="K610" s="71">
        <v>3</v>
      </c>
      <c r="L610" s="101">
        <v>0</v>
      </c>
      <c r="M610" s="101">
        <v>0</v>
      </c>
      <c r="N610" s="120" t="str">
        <f t="shared" si="603"/>
        <v/>
      </c>
      <c r="O610" s="120">
        <f t="shared" si="604"/>
        <v>0</v>
      </c>
      <c r="P610" s="71" t="s">
        <v>3395</v>
      </c>
      <c r="Q610" s="71" t="s">
        <v>3350</v>
      </c>
      <c r="R610" s="114">
        <v>250000000</v>
      </c>
      <c r="S610" s="71" t="s">
        <v>3353</v>
      </c>
      <c r="T610" s="71">
        <v>116644000</v>
      </c>
      <c r="U610" s="71" t="s">
        <v>3366</v>
      </c>
      <c r="V610" s="71">
        <v>23000000</v>
      </c>
      <c r="W610" s="101">
        <v>0</v>
      </c>
      <c r="X610" s="101">
        <v>0</v>
      </c>
      <c r="Y610" s="101">
        <v>0</v>
      </c>
      <c r="Z610" s="101">
        <v>3</v>
      </c>
      <c r="AA610" s="101">
        <v>0</v>
      </c>
      <c r="AB610" s="101">
        <v>0</v>
      </c>
      <c r="AC610" s="101">
        <v>0</v>
      </c>
      <c r="AD610" s="101">
        <v>3</v>
      </c>
      <c r="AE610" s="101">
        <v>0</v>
      </c>
      <c r="AF610" s="101"/>
      <c r="AG610" s="101"/>
      <c r="AH610" s="101"/>
      <c r="AI610" s="109">
        <v>0</v>
      </c>
      <c r="AJ610" s="109" t="s">
        <v>4450</v>
      </c>
      <c r="AK610" s="109" t="s">
        <v>4450</v>
      </c>
      <c r="AL610" s="109" t="s">
        <v>4450</v>
      </c>
      <c r="AM610" s="9" t="s">
        <v>3850</v>
      </c>
      <c r="AN610" s="9"/>
      <c r="AO610" s="9"/>
      <c r="AP610" s="9"/>
      <c r="AQ610" s="2" t="s">
        <v>4450</v>
      </c>
      <c r="AR610" s="110" t="s">
        <v>4450</v>
      </c>
      <c r="AS610" s="110" t="s">
        <v>4450</v>
      </c>
      <c r="AT610" s="110" t="s">
        <v>4450</v>
      </c>
      <c r="AU610" s="110" t="s">
        <v>4450</v>
      </c>
      <c r="AV610" s="110">
        <v>0</v>
      </c>
      <c r="AW610" s="110" t="s">
        <v>4450</v>
      </c>
      <c r="AX610" s="110" t="s">
        <v>4450</v>
      </c>
      <c r="AY610" s="110" t="s">
        <v>4450</v>
      </c>
      <c r="AZ610" s="8" t="s">
        <v>4450</v>
      </c>
      <c r="BA610" s="8" t="s">
        <v>4450</v>
      </c>
      <c r="BB610" s="8" t="s">
        <v>4450</v>
      </c>
      <c r="BC610" s="8" t="s">
        <v>4450</v>
      </c>
      <c r="BD610" s="8" t="s">
        <v>4450</v>
      </c>
      <c r="BE610" s="8" t="s">
        <v>4450</v>
      </c>
      <c r="BF610" s="8" t="s">
        <v>4450</v>
      </c>
      <c r="BG610" s="8">
        <v>5.6249999999999998E-3</v>
      </c>
      <c r="BJ610" s="8">
        <v>0.75</v>
      </c>
      <c r="BK610" s="8">
        <v>0.2</v>
      </c>
      <c r="BL610" s="8">
        <v>0.25</v>
      </c>
      <c r="BM610" s="8">
        <v>5.6249999999999998E-3</v>
      </c>
      <c r="BN610" s="23">
        <f t="shared" si="605"/>
        <v>0.75</v>
      </c>
      <c r="BO610" s="23">
        <f t="shared" ref="BO610:BQ610" si="631">BK610*BN610</f>
        <v>0.15000000000000002</v>
      </c>
      <c r="BP610" s="23">
        <f t="shared" si="631"/>
        <v>3.7500000000000006E-2</v>
      </c>
      <c r="BQ610" s="23">
        <f t="shared" si="631"/>
        <v>2.1093750000000002E-4</v>
      </c>
    </row>
    <row r="611" spans="1:69" ht="20" x14ac:dyDescent="0.35">
      <c r="A611" s="102" t="s">
        <v>27</v>
      </c>
      <c r="B611" s="86">
        <v>35</v>
      </c>
      <c r="C611" s="86" t="s">
        <v>5059</v>
      </c>
      <c r="D611" s="2" t="s">
        <v>3150</v>
      </c>
      <c r="E611" s="2" t="s">
        <v>3147</v>
      </c>
      <c r="F611" s="244"/>
      <c r="G611" s="73" t="s">
        <v>3134</v>
      </c>
      <c r="H611" s="73" t="s">
        <v>3490</v>
      </c>
      <c r="I611" s="71" t="s">
        <v>3396</v>
      </c>
      <c r="J611" s="71">
        <v>0.05</v>
      </c>
      <c r="K611" s="71">
        <v>12</v>
      </c>
      <c r="L611" s="101">
        <v>3</v>
      </c>
      <c r="M611" s="101">
        <v>3</v>
      </c>
      <c r="N611" s="120">
        <f t="shared" si="603"/>
        <v>1</v>
      </c>
      <c r="O611" s="120">
        <f t="shared" si="604"/>
        <v>0.25</v>
      </c>
      <c r="P611" s="71" t="s">
        <v>3397</v>
      </c>
      <c r="Q611" s="71" t="s">
        <v>3350</v>
      </c>
      <c r="R611" s="114">
        <v>0</v>
      </c>
      <c r="S611" s="71"/>
      <c r="T611" s="71"/>
      <c r="U611" s="71"/>
      <c r="V611" s="71"/>
      <c r="W611" s="101">
        <v>3</v>
      </c>
      <c r="X611" s="101">
        <v>3</v>
      </c>
      <c r="Y611" s="101">
        <v>3</v>
      </c>
      <c r="Z611" s="101">
        <v>3</v>
      </c>
      <c r="AA611" s="101">
        <v>3</v>
      </c>
      <c r="AB611" s="101">
        <v>6</v>
      </c>
      <c r="AC611" s="101">
        <v>9</v>
      </c>
      <c r="AD611" s="101">
        <v>12</v>
      </c>
      <c r="AE611" s="101">
        <v>3</v>
      </c>
      <c r="AF611" s="101"/>
      <c r="AG611" s="101"/>
      <c r="AH611" s="101"/>
      <c r="AI611" s="109">
        <v>3</v>
      </c>
      <c r="AJ611" s="109" t="s">
        <v>4450</v>
      </c>
      <c r="AK611" s="109" t="s">
        <v>4450</v>
      </c>
      <c r="AL611" s="109" t="s">
        <v>4450</v>
      </c>
      <c r="AM611" s="9" t="s">
        <v>4055</v>
      </c>
      <c r="AN611" s="9"/>
      <c r="AO611" s="9"/>
      <c r="AP611" s="9"/>
      <c r="AQ611" s="2">
        <v>1.8750000000000004E-3</v>
      </c>
      <c r="AR611" s="110">
        <v>1</v>
      </c>
      <c r="AS611" s="110" t="s">
        <v>4450</v>
      </c>
      <c r="AT611" s="110" t="s">
        <v>4450</v>
      </c>
      <c r="AU611" s="110" t="s">
        <v>4450</v>
      </c>
      <c r="AV611" s="110">
        <v>0.25</v>
      </c>
      <c r="AW611" s="110" t="s">
        <v>4450</v>
      </c>
      <c r="AX611" s="110" t="s">
        <v>4450</v>
      </c>
      <c r="AY611" s="110" t="s">
        <v>4450</v>
      </c>
      <c r="AZ611" s="8">
        <v>1.8750000000000004E-3</v>
      </c>
      <c r="BA611" s="8" t="s">
        <v>4450</v>
      </c>
      <c r="BB611" s="8" t="s">
        <v>4450</v>
      </c>
      <c r="BC611" s="8" t="s">
        <v>4450</v>
      </c>
      <c r="BD611" s="8">
        <v>1.8750000000000004E-3</v>
      </c>
      <c r="BE611" s="8">
        <v>1.8750000000000004E-3</v>
      </c>
      <c r="BF611" s="8">
        <v>1.8750000000000004E-3</v>
      </c>
      <c r="BG611" s="8">
        <v>1.8750000000000004E-3</v>
      </c>
      <c r="BJ611" s="8">
        <v>0.75</v>
      </c>
      <c r="BK611" s="8">
        <v>0.2</v>
      </c>
      <c r="BL611" s="8">
        <v>0.25</v>
      </c>
      <c r="BM611" s="8">
        <v>1.8750000000000004E-3</v>
      </c>
      <c r="BN611" s="23">
        <f t="shared" si="605"/>
        <v>0.75</v>
      </c>
      <c r="BO611" s="23">
        <f t="shared" ref="BO611:BQ611" si="632">BK611*BN611</f>
        <v>0.15000000000000002</v>
      </c>
      <c r="BP611" s="23">
        <f t="shared" si="632"/>
        <v>3.7500000000000006E-2</v>
      </c>
      <c r="BQ611" s="23">
        <f t="shared" si="632"/>
        <v>7.0312500000000022E-5</v>
      </c>
    </row>
    <row r="612" spans="1:69" ht="40" x14ac:dyDescent="0.35">
      <c r="A612" s="102" t="s">
        <v>27</v>
      </c>
      <c r="B612" s="86">
        <v>36</v>
      </c>
      <c r="C612" s="86" t="s">
        <v>5060</v>
      </c>
      <c r="D612" s="2" t="s">
        <v>3150</v>
      </c>
      <c r="E612" s="2" t="s">
        <v>3147</v>
      </c>
      <c r="F612" s="244"/>
      <c r="G612" s="73" t="s">
        <v>3134</v>
      </c>
      <c r="H612" s="73" t="s">
        <v>3491</v>
      </c>
      <c r="I612" s="71" t="s">
        <v>3398</v>
      </c>
      <c r="J612" s="71">
        <v>0.15</v>
      </c>
      <c r="K612" s="71">
        <v>5</v>
      </c>
      <c r="L612" s="101">
        <v>1</v>
      </c>
      <c r="M612" s="101">
        <v>1</v>
      </c>
      <c r="N612" s="120">
        <f t="shared" si="603"/>
        <v>1</v>
      </c>
      <c r="O612" s="120">
        <f t="shared" si="604"/>
        <v>0.2</v>
      </c>
      <c r="P612" s="71" t="s">
        <v>3399</v>
      </c>
      <c r="Q612" s="71" t="s">
        <v>3350</v>
      </c>
      <c r="R612" s="114">
        <v>0</v>
      </c>
      <c r="S612" s="71"/>
      <c r="T612" s="71"/>
      <c r="U612" s="71"/>
      <c r="V612" s="71"/>
      <c r="W612" s="101">
        <v>1</v>
      </c>
      <c r="X612" s="101">
        <v>1</v>
      </c>
      <c r="Y612" s="101">
        <v>1</v>
      </c>
      <c r="Z612" s="101">
        <v>2</v>
      </c>
      <c r="AA612" s="101">
        <v>1</v>
      </c>
      <c r="AB612" s="101">
        <v>2</v>
      </c>
      <c r="AC612" s="101">
        <v>3</v>
      </c>
      <c r="AD612" s="101">
        <v>5</v>
      </c>
      <c r="AE612" s="101">
        <v>1</v>
      </c>
      <c r="AF612" s="101"/>
      <c r="AG612" s="101"/>
      <c r="AH612" s="101"/>
      <c r="AI612" s="109">
        <v>1</v>
      </c>
      <c r="AJ612" s="109" t="s">
        <v>4450</v>
      </c>
      <c r="AK612" s="109" t="s">
        <v>4450</v>
      </c>
      <c r="AL612" s="109" t="s">
        <v>4450</v>
      </c>
      <c r="AM612" s="9" t="s">
        <v>4056</v>
      </c>
      <c r="AN612" s="9"/>
      <c r="AO612" s="9"/>
      <c r="AP612" s="9"/>
      <c r="AQ612" s="2">
        <v>5.6249999999999998E-3</v>
      </c>
      <c r="AR612" s="110">
        <v>1</v>
      </c>
      <c r="AS612" s="110" t="s">
        <v>4450</v>
      </c>
      <c r="AT612" s="110" t="s">
        <v>4450</v>
      </c>
      <c r="AU612" s="110" t="s">
        <v>4450</v>
      </c>
      <c r="AV612" s="110">
        <v>0.2</v>
      </c>
      <c r="AW612" s="110" t="s">
        <v>4450</v>
      </c>
      <c r="AX612" s="110" t="s">
        <v>4450</v>
      </c>
      <c r="AY612" s="110" t="s">
        <v>4450</v>
      </c>
      <c r="AZ612" s="8">
        <v>5.6249999999999998E-3</v>
      </c>
      <c r="BA612" s="8" t="s">
        <v>4450</v>
      </c>
      <c r="BB612" s="8" t="s">
        <v>4450</v>
      </c>
      <c r="BC612" s="8" t="s">
        <v>4450</v>
      </c>
      <c r="BD612" s="8">
        <v>5.6249999999999998E-3</v>
      </c>
      <c r="BE612" s="8">
        <v>5.6249999999999998E-3</v>
      </c>
      <c r="BF612" s="8">
        <v>5.6249999999999998E-3</v>
      </c>
      <c r="BG612" s="8">
        <v>5.6249999999999998E-3</v>
      </c>
      <c r="BJ612" s="8">
        <v>0.75</v>
      </c>
      <c r="BK612" s="8">
        <v>0.2</v>
      </c>
      <c r="BL612" s="8">
        <v>0.25</v>
      </c>
      <c r="BM612" s="8">
        <v>5.6249999999999998E-3</v>
      </c>
      <c r="BN612" s="23">
        <f t="shared" si="605"/>
        <v>0.75</v>
      </c>
      <c r="BO612" s="23">
        <f t="shared" ref="BO612:BQ612" si="633">BK612*BN612</f>
        <v>0.15000000000000002</v>
      </c>
      <c r="BP612" s="23">
        <f t="shared" si="633"/>
        <v>3.7500000000000006E-2</v>
      </c>
      <c r="BQ612" s="23">
        <f t="shared" si="633"/>
        <v>2.1093750000000002E-4</v>
      </c>
    </row>
    <row r="613" spans="1:69" ht="20" x14ac:dyDescent="0.35">
      <c r="A613" s="102" t="s">
        <v>27</v>
      </c>
      <c r="B613" s="86">
        <v>37</v>
      </c>
      <c r="C613" s="86" t="s">
        <v>5061</v>
      </c>
      <c r="D613" s="2" t="s">
        <v>3150</v>
      </c>
      <c r="E613" s="2" t="s">
        <v>3147</v>
      </c>
      <c r="F613" s="244"/>
      <c r="G613" s="73" t="s">
        <v>3134</v>
      </c>
      <c r="H613" s="73" t="s">
        <v>3492</v>
      </c>
      <c r="I613" s="71" t="s">
        <v>3400</v>
      </c>
      <c r="J613" s="71">
        <v>0.05</v>
      </c>
      <c r="K613" s="71">
        <v>4</v>
      </c>
      <c r="L613" s="101">
        <v>1</v>
      </c>
      <c r="M613" s="101">
        <v>1</v>
      </c>
      <c r="N613" s="120">
        <f t="shared" si="603"/>
        <v>1</v>
      </c>
      <c r="O613" s="120">
        <f t="shared" si="604"/>
        <v>0.25</v>
      </c>
      <c r="P613" s="71" t="s">
        <v>3401</v>
      </c>
      <c r="Q613" s="71" t="s">
        <v>3350</v>
      </c>
      <c r="R613" s="114">
        <v>0</v>
      </c>
      <c r="S613" s="71"/>
      <c r="T613" s="71"/>
      <c r="U613" s="71"/>
      <c r="V613" s="71"/>
      <c r="W613" s="101">
        <v>1</v>
      </c>
      <c r="X613" s="101">
        <v>1</v>
      </c>
      <c r="Y613" s="101">
        <v>1</v>
      </c>
      <c r="Z613" s="101">
        <v>1</v>
      </c>
      <c r="AA613" s="101">
        <v>1</v>
      </c>
      <c r="AB613" s="101">
        <v>2</v>
      </c>
      <c r="AC613" s="101">
        <v>3</v>
      </c>
      <c r="AD613" s="101">
        <v>4</v>
      </c>
      <c r="AE613" s="101">
        <v>1</v>
      </c>
      <c r="AF613" s="101"/>
      <c r="AG613" s="101"/>
      <c r="AH613" s="101"/>
      <c r="AI613" s="109">
        <v>1</v>
      </c>
      <c r="AJ613" s="109" t="s">
        <v>4450</v>
      </c>
      <c r="AK613" s="109" t="s">
        <v>4450</v>
      </c>
      <c r="AL613" s="109" t="s">
        <v>4450</v>
      </c>
      <c r="AM613" s="9" t="s">
        <v>4057</v>
      </c>
      <c r="AN613" s="9"/>
      <c r="AO613" s="9"/>
      <c r="AP613" s="9"/>
      <c r="AQ613" s="2">
        <v>1.8750000000000004E-3</v>
      </c>
      <c r="AR613" s="110">
        <v>1</v>
      </c>
      <c r="AS613" s="110" t="s">
        <v>4450</v>
      </c>
      <c r="AT613" s="110" t="s">
        <v>4450</v>
      </c>
      <c r="AU613" s="110" t="s">
        <v>4450</v>
      </c>
      <c r="AV613" s="110">
        <v>0.25</v>
      </c>
      <c r="AW613" s="110" t="s">
        <v>4450</v>
      </c>
      <c r="AX613" s="110" t="s">
        <v>4450</v>
      </c>
      <c r="AY613" s="110" t="s">
        <v>4450</v>
      </c>
      <c r="AZ613" s="8">
        <v>1.8750000000000004E-3</v>
      </c>
      <c r="BA613" s="8" t="s">
        <v>4450</v>
      </c>
      <c r="BB613" s="8" t="s">
        <v>4450</v>
      </c>
      <c r="BC613" s="8" t="s">
        <v>4450</v>
      </c>
      <c r="BD613" s="8">
        <v>1.8750000000000004E-3</v>
      </c>
      <c r="BE613" s="8">
        <v>1.8750000000000004E-3</v>
      </c>
      <c r="BF613" s="8">
        <v>1.8750000000000004E-3</v>
      </c>
      <c r="BG613" s="8">
        <v>1.8750000000000004E-3</v>
      </c>
      <c r="BJ613" s="8">
        <v>0.75</v>
      </c>
      <c r="BK613" s="8">
        <v>0.2</v>
      </c>
      <c r="BL613" s="8">
        <v>0.25</v>
      </c>
      <c r="BM613" s="8">
        <v>1.8750000000000004E-3</v>
      </c>
      <c r="BN613" s="23">
        <f t="shared" si="605"/>
        <v>0.75</v>
      </c>
      <c r="BO613" s="23">
        <f t="shared" ref="BO613:BQ613" si="634">BK613*BN613</f>
        <v>0.15000000000000002</v>
      </c>
      <c r="BP613" s="23">
        <f t="shared" si="634"/>
        <v>3.7500000000000006E-2</v>
      </c>
      <c r="BQ613" s="23">
        <f t="shared" si="634"/>
        <v>7.0312500000000022E-5</v>
      </c>
    </row>
    <row r="614" spans="1:69" ht="70" x14ac:dyDescent="0.35">
      <c r="A614" s="102" t="s">
        <v>27</v>
      </c>
      <c r="B614" s="86">
        <v>38</v>
      </c>
      <c r="C614" s="86" t="s">
        <v>5062</v>
      </c>
      <c r="D614" s="2" t="s">
        <v>3150</v>
      </c>
      <c r="E614" s="2" t="s">
        <v>3147</v>
      </c>
      <c r="F614" s="244"/>
      <c r="G614" s="73" t="s">
        <v>3134</v>
      </c>
      <c r="H614" s="73" t="s">
        <v>3493</v>
      </c>
      <c r="I614" s="71" t="s">
        <v>3402</v>
      </c>
      <c r="J614" s="71">
        <v>0.13</v>
      </c>
      <c r="K614" s="71">
        <v>12</v>
      </c>
      <c r="L614" s="101">
        <v>3</v>
      </c>
      <c r="M614" s="101">
        <v>3</v>
      </c>
      <c r="N614" s="120">
        <f t="shared" si="603"/>
        <v>1</v>
      </c>
      <c r="O614" s="120">
        <f t="shared" si="604"/>
        <v>0.25</v>
      </c>
      <c r="P614" s="71" t="s">
        <v>3403</v>
      </c>
      <c r="Q614" s="71" t="s">
        <v>3350</v>
      </c>
      <c r="R614" s="114">
        <v>0</v>
      </c>
      <c r="S614" s="71"/>
      <c r="T614" s="71"/>
      <c r="U614" s="71"/>
      <c r="V614" s="71"/>
      <c r="W614" s="101">
        <v>3</v>
      </c>
      <c r="X614" s="101">
        <v>3</v>
      </c>
      <c r="Y614" s="101">
        <v>3</v>
      </c>
      <c r="Z614" s="101">
        <v>3</v>
      </c>
      <c r="AA614" s="101">
        <v>3</v>
      </c>
      <c r="AB614" s="101">
        <v>6</v>
      </c>
      <c r="AC614" s="101">
        <v>9</v>
      </c>
      <c r="AD614" s="101">
        <v>12</v>
      </c>
      <c r="AE614" s="101">
        <v>3</v>
      </c>
      <c r="AF614" s="101"/>
      <c r="AG614" s="101"/>
      <c r="AH614" s="101"/>
      <c r="AI614" s="109">
        <v>3</v>
      </c>
      <c r="AJ614" s="109" t="s">
        <v>4450</v>
      </c>
      <c r="AK614" s="109" t="s">
        <v>4450</v>
      </c>
      <c r="AL614" s="109" t="s">
        <v>4450</v>
      </c>
      <c r="AM614" s="9" t="s">
        <v>4058</v>
      </c>
      <c r="AN614" s="9"/>
      <c r="AO614" s="9"/>
      <c r="AP614" s="9"/>
      <c r="AQ614" s="2">
        <v>4.8750000000000009E-3</v>
      </c>
      <c r="AR614" s="110">
        <v>1</v>
      </c>
      <c r="AS614" s="110" t="s">
        <v>4450</v>
      </c>
      <c r="AT614" s="110" t="s">
        <v>4450</v>
      </c>
      <c r="AU614" s="110" t="s">
        <v>4450</v>
      </c>
      <c r="AV614" s="110">
        <v>0.25</v>
      </c>
      <c r="AW614" s="110" t="s">
        <v>4450</v>
      </c>
      <c r="AX614" s="110" t="s">
        <v>4450</v>
      </c>
      <c r="AY614" s="110" t="s">
        <v>4450</v>
      </c>
      <c r="AZ614" s="8">
        <v>4.8750000000000009E-3</v>
      </c>
      <c r="BA614" s="8" t="s">
        <v>4450</v>
      </c>
      <c r="BB614" s="8" t="s">
        <v>4450</v>
      </c>
      <c r="BC614" s="8" t="s">
        <v>4450</v>
      </c>
      <c r="BD614" s="8">
        <v>4.8750000000000009E-3</v>
      </c>
      <c r="BE614" s="8">
        <v>4.8750000000000009E-3</v>
      </c>
      <c r="BF614" s="8">
        <v>4.8750000000000009E-3</v>
      </c>
      <c r="BG614" s="8">
        <v>4.8750000000000009E-3</v>
      </c>
      <c r="BJ614" s="8">
        <v>0.75</v>
      </c>
      <c r="BK614" s="8">
        <v>0.2</v>
      </c>
      <c r="BL614" s="8">
        <v>0.25</v>
      </c>
      <c r="BM614" s="8">
        <v>4.8750000000000009E-3</v>
      </c>
      <c r="BN614" s="23">
        <f t="shared" si="605"/>
        <v>0.75</v>
      </c>
      <c r="BO614" s="23">
        <f t="shared" ref="BO614:BQ614" si="635">BK614*BN614</f>
        <v>0.15000000000000002</v>
      </c>
      <c r="BP614" s="23">
        <f t="shared" si="635"/>
        <v>3.7500000000000006E-2</v>
      </c>
      <c r="BQ614" s="23">
        <f t="shared" si="635"/>
        <v>1.8281250000000006E-4</v>
      </c>
    </row>
    <row r="615" spans="1:69" ht="40" x14ac:dyDescent="0.35">
      <c r="A615" s="102" t="s">
        <v>27</v>
      </c>
      <c r="B615" s="86">
        <v>39</v>
      </c>
      <c r="C615" s="86" t="s">
        <v>5063</v>
      </c>
      <c r="D615" s="2" t="s">
        <v>3150</v>
      </c>
      <c r="E615" s="2" t="s">
        <v>3147</v>
      </c>
      <c r="F615" s="244"/>
      <c r="G615" s="73" t="s">
        <v>3134</v>
      </c>
      <c r="H615" s="73" t="s">
        <v>3494</v>
      </c>
      <c r="I615" s="71" t="s">
        <v>3404</v>
      </c>
      <c r="J615" s="71">
        <v>0.1</v>
      </c>
      <c r="K615" s="71">
        <v>12</v>
      </c>
      <c r="L615" s="101">
        <v>3</v>
      </c>
      <c r="M615" s="101">
        <v>3</v>
      </c>
      <c r="N615" s="120">
        <f t="shared" si="603"/>
        <v>1</v>
      </c>
      <c r="O615" s="120">
        <f t="shared" si="604"/>
        <v>0.25</v>
      </c>
      <c r="P615" s="71" t="s">
        <v>3405</v>
      </c>
      <c r="Q615" s="71" t="s">
        <v>3350</v>
      </c>
      <c r="R615" s="114">
        <v>0</v>
      </c>
      <c r="S615" s="71"/>
      <c r="T615" s="71"/>
      <c r="U615" s="71"/>
      <c r="V615" s="71"/>
      <c r="W615" s="101">
        <v>3</v>
      </c>
      <c r="X615" s="101">
        <v>3</v>
      </c>
      <c r="Y615" s="101">
        <v>3</v>
      </c>
      <c r="Z615" s="101">
        <v>3</v>
      </c>
      <c r="AA615" s="101">
        <v>3</v>
      </c>
      <c r="AB615" s="101">
        <v>6</v>
      </c>
      <c r="AC615" s="101">
        <v>9</v>
      </c>
      <c r="AD615" s="101">
        <v>12</v>
      </c>
      <c r="AE615" s="101">
        <v>3</v>
      </c>
      <c r="AF615" s="101"/>
      <c r="AG615" s="101"/>
      <c r="AH615" s="101"/>
      <c r="AI615" s="109">
        <v>3</v>
      </c>
      <c r="AJ615" s="109" t="s">
        <v>4450</v>
      </c>
      <c r="AK615" s="109" t="s">
        <v>4450</v>
      </c>
      <c r="AL615" s="109" t="s">
        <v>4450</v>
      </c>
      <c r="AM615" s="9" t="s">
        <v>4059</v>
      </c>
      <c r="AN615" s="9"/>
      <c r="AO615" s="9"/>
      <c r="AP615" s="9"/>
      <c r="AQ615" s="2">
        <v>3.7500000000000007E-3</v>
      </c>
      <c r="AR615" s="110">
        <v>1</v>
      </c>
      <c r="AS615" s="110" t="s">
        <v>4450</v>
      </c>
      <c r="AT615" s="110" t="s">
        <v>4450</v>
      </c>
      <c r="AU615" s="110" t="s">
        <v>4450</v>
      </c>
      <c r="AV615" s="110">
        <v>0.25</v>
      </c>
      <c r="AW615" s="110" t="s">
        <v>4450</v>
      </c>
      <c r="AX615" s="110" t="s">
        <v>4450</v>
      </c>
      <c r="AY615" s="110" t="s">
        <v>4450</v>
      </c>
      <c r="AZ615" s="8">
        <v>3.7500000000000007E-3</v>
      </c>
      <c r="BA615" s="8" t="s">
        <v>4450</v>
      </c>
      <c r="BB615" s="8" t="s">
        <v>4450</v>
      </c>
      <c r="BC615" s="8" t="s">
        <v>4450</v>
      </c>
      <c r="BD615" s="8">
        <v>3.7500000000000007E-3</v>
      </c>
      <c r="BE615" s="8">
        <v>3.7500000000000007E-3</v>
      </c>
      <c r="BF615" s="8">
        <v>3.7500000000000007E-3</v>
      </c>
      <c r="BG615" s="8">
        <v>3.7500000000000007E-3</v>
      </c>
      <c r="BJ615" s="8">
        <v>0.75</v>
      </c>
      <c r="BK615" s="8">
        <v>0.2</v>
      </c>
      <c r="BL615" s="8">
        <v>0.25</v>
      </c>
      <c r="BM615" s="8">
        <v>3.7500000000000007E-3</v>
      </c>
      <c r="BN615" s="23">
        <f t="shared" si="605"/>
        <v>0.75</v>
      </c>
      <c r="BO615" s="23">
        <f t="shared" ref="BO615:BQ615" si="636">BK615*BN615</f>
        <v>0.15000000000000002</v>
      </c>
      <c r="BP615" s="23">
        <f t="shared" si="636"/>
        <v>3.7500000000000006E-2</v>
      </c>
      <c r="BQ615" s="23">
        <f t="shared" si="636"/>
        <v>1.4062500000000004E-4</v>
      </c>
    </row>
    <row r="616" spans="1:69" ht="90" x14ac:dyDescent="0.35">
      <c r="A616" s="102" t="s">
        <v>27</v>
      </c>
      <c r="B616" s="86">
        <v>40</v>
      </c>
      <c r="C616" s="86" t="s">
        <v>5064</v>
      </c>
      <c r="D616" s="2" t="s">
        <v>3150</v>
      </c>
      <c r="E616" s="2" t="s">
        <v>3147</v>
      </c>
      <c r="F616" s="244"/>
      <c r="G616" s="73" t="s">
        <v>3134</v>
      </c>
      <c r="H616" s="73" t="s">
        <v>3495</v>
      </c>
      <c r="I616" s="71" t="s">
        <v>3406</v>
      </c>
      <c r="J616" s="71">
        <v>0.12</v>
      </c>
      <c r="K616" s="71">
        <v>12</v>
      </c>
      <c r="L616" s="101">
        <v>3</v>
      </c>
      <c r="M616" s="101">
        <v>3</v>
      </c>
      <c r="N616" s="120">
        <f t="shared" si="603"/>
        <v>1</v>
      </c>
      <c r="O616" s="120">
        <f t="shared" si="604"/>
        <v>0.25</v>
      </c>
      <c r="P616" s="71" t="s">
        <v>3407</v>
      </c>
      <c r="Q616" s="71" t="s">
        <v>3350</v>
      </c>
      <c r="R616" s="114">
        <v>0</v>
      </c>
      <c r="S616" s="71"/>
      <c r="T616" s="71"/>
      <c r="U616" s="71"/>
      <c r="V616" s="71"/>
      <c r="W616" s="101">
        <v>3</v>
      </c>
      <c r="X616" s="101">
        <v>3</v>
      </c>
      <c r="Y616" s="101">
        <v>3</v>
      </c>
      <c r="Z616" s="101">
        <v>3</v>
      </c>
      <c r="AA616" s="101">
        <v>3</v>
      </c>
      <c r="AB616" s="101">
        <v>6</v>
      </c>
      <c r="AC616" s="101">
        <v>9</v>
      </c>
      <c r="AD616" s="101">
        <v>12</v>
      </c>
      <c r="AE616" s="101">
        <v>3</v>
      </c>
      <c r="AF616" s="101"/>
      <c r="AG616" s="101"/>
      <c r="AH616" s="101"/>
      <c r="AI616" s="109">
        <v>3</v>
      </c>
      <c r="AJ616" s="109" t="s">
        <v>4450</v>
      </c>
      <c r="AK616" s="109" t="s">
        <v>4450</v>
      </c>
      <c r="AL616" s="109" t="s">
        <v>4450</v>
      </c>
      <c r="AM616" s="9" t="s">
        <v>4060</v>
      </c>
      <c r="AN616" s="9"/>
      <c r="AO616" s="9"/>
      <c r="AP616" s="9"/>
      <c r="AQ616" s="2">
        <v>4.5000000000000005E-3</v>
      </c>
      <c r="AR616" s="110">
        <v>1</v>
      </c>
      <c r="AS616" s="110" t="s">
        <v>4450</v>
      </c>
      <c r="AT616" s="110" t="s">
        <v>4450</v>
      </c>
      <c r="AU616" s="110" t="s">
        <v>4450</v>
      </c>
      <c r="AV616" s="110">
        <v>0.25</v>
      </c>
      <c r="AW616" s="110" t="s">
        <v>4450</v>
      </c>
      <c r="AX616" s="110" t="s">
        <v>4450</v>
      </c>
      <c r="AY616" s="110" t="s">
        <v>4450</v>
      </c>
      <c r="AZ616" s="8">
        <v>4.5000000000000005E-3</v>
      </c>
      <c r="BA616" s="8" t="s">
        <v>4450</v>
      </c>
      <c r="BB616" s="8" t="s">
        <v>4450</v>
      </c>
      <c r="BC616" s="8" t="s">
        <v>4450</v>
      </c>
      <c r="BD616" s="8">
        <v>4.5000000000000005E-3</v>
      </c>
      <c r="BE616" s="8">
        <v>4.5000000000000005E-3</v>
      </c>
      <c r="BF616" s="8">
        <v>4.5000000000000005E-3</v>
      </c>
      <c r="BG616" s="8">
        <v>4.5000000000000005E-3</v>
      </c>
      <c r="BJ616" s="8">
        <v>0.75</v>
      </c>
      <c r="BK616" s="8">
        <v>0.2</v>
      </c>
      <c r="BL616" s="8">
        <v>0.25</v>
      </c>
      <c r="BM616" s="8">
        <v>4.5000000000000005E-3</v>
      </c>
      <c r="BN616" s="23">
        <f t="shared" si="605"/>
        <v>0.75</v>
      </c>
      <c r="BO616" s="23">
        <f t="shared" ref="BO616:BQ616" si="637">BK616*BN616</f>
        <v>0.15000000000000002</v>
      </c>
      <c r="BP616" s="23">
        <f t="shared" si="637"/>
        <v>3.7500000000000006E-2</v>
      </c>
      <c r="BQ616" s="23">
        <f t="shared" si="637"/>
        <v>1.6875000000000004E-4</v>
      </c>
    </row>
    <row r="617" spans="1:69" ht="180" x14ac:dyDescent="0.35">
      <c r="A617" s="102" t="s">
        <v>27</v>
      </c>
      <c r="B617" s="86">
        <v>41</v>
      </c>
      <c r="C617" s="86" t="s">
        <v>5065</v>
      </c>
      <c r="D617" s="2" t="s">
        <v>3150</v>
      </c>
      <c r="E617" s="2" t="s">
        <v>3147</v>
      </c>
      <c r="F617" s="244"/>
      <c r="G617" s="73" t="s">
        <v>3134</v>
      </c>
      <c r="H617" s="73" t="s">
        <v>3496</v>
      </c>
      <c r="I617" s="71" t="s">
        <v>3408</v>
      </c>
      <c r="J617" s="71">
        <v>0.1</v>
      </c>
      <c r="K617" s="71">
        <v>6</v>
      </c>
      <c r="L617" s="101">
        <v>2</v>
      </c>
      <c r="M617" s="101">
        <v>2</v>
      </c>
      <c r="N617" s="120">
        <f t="shared" si="603"/>
        <v>1</v>
      </c>
      <c r="O617" s="120">
        <f t="shared" si="604"/>
        <v>0.33333333333333331</v>
      </c>
      <c r="P617" s="71" t="s">
        <v>3409</v>
      </c>
      <c r="Q617" s="71" t="s">
        <v>3350</v>
      </c>
      <c r="R617" s="114">
        <v>0</v>
      </c>
      <c r="S617" s="71"/>
      <c r="T617" s="71"/>
      <c r="U617" s="71"/>
      <c r="V617" s="71"/>
      <c r="W617" s="101">
        <v>2</v>
      </c>
      <c r="X617" s="101">
        <v>2</v>
      </c>
      <c r="Y617" s="101">
        <v>1</v>
      </c>
      <c r="Z617" s="101">
        <v>1</v>
      </c>
      <c r="AA617" s="101">
        <v>2</v>
      </c>
      <c r="AB617" s="101">
        <v>4</v>
      </c>
      <c r="AC617" s="101">
        <v>5</v>
      </c>
      <c r="AD617" s="101">
        <v>6</v>
      </c>
      <c r="AE617" s="101">
        <v>2</v>
      </c>
      <c r="AF617" s="101"/>
      <c r="AG617" s="101"/>
      <c r="AH617" s="101"/>
      <c r="AI617" s="109">
        <v>2</v>
      </c>
      <c r="AJ617" s="109" t="s">
        <v>4450</v>
      </c>
      <c r="AK617" s="109" t="s">
        <v>4450</v>
      </c>
      <c r="AL617" s="109" t="s">
        <v>4450</v>
      </c>
      <c r="AM617" s="9" t="s">
        <v>4061</v>
      </c>
      <c r="AN617" s="9"/>
      <c r="AO617" s="9"/>
      <c r="AP617" s="9"/>
      <c r="AQ617" s="2">
        <v>3.7500000000000007E-3</v>
      </c>
      <c r="AR617" s="110">
        <v>1</v>
      </c>
      <c r="AS617" s="110" t="s">
        <v>4450</v>
      </c>
      <c r="AT617" s="110" t="s">
        <v>4450</v>
      </c>
      <c r="AU617" s="110" t="s">
        <v>4450</v>
      </c>
      <c r="AV617" s="110">
        <v>0.33333333333333331</v>
      </c>
      <c r="AW617" s="110" t="s">
        <v>4450</v>
      </c>
      <c r="AX617" s="110" t="s">
        <v>4450</v>
      </c>
      <c r="AY617" s="110" t="s">
        <v>4450</v>
      </c>
      <c r="AZ617" s="8">
        <v>3.7500000000000007E-3</v>
      </c>
      <c r="BA617" s="8" t="s">
        <v>4450</v>
      </c>
      <c r="BB617" s="8" t="s">
        <v>4450</v>
      </c>
      <c r="BC617" s="8" t="s">
        <v>4450</v>
      </c>
      <c r="BD617" s="8">
        <v>3.7500000000000007E-3</v>
      </c>
      <c r="BE617" s="8">
        <v>3.7500000000000007E-3</v>
      </c>
      <c r="BF617" s="8">
        <v>3.7500000000000007E-3</v>
      </c>
      <c r="BG617" s="8">
        <v>3.7500000000000007E-3</v>
      </c>
      <c r="BJ617" s="8">
        <v>0.75</v>
      </c>
      <c r="BK617" s="8">
        <v>0.2</v>
      </c>
      <c r="BL617" s="8">
        <v>0.25</v>
      </c>
      <c r="BM617" s="8">
        <v>3.7500000000000007E-3</v>
      </c>
      <c r="BN617" s="23">
        <f t="shared" si="605"/>
        <v>0.75</v>
      </c>
      <c r="BO617" s="23">
        <f t="shared" ref="BO617:BQ617" si="638">BK617*BN617</f>
        <v>0.15000000000000002</v>
      </c>
      <c r="BP617" s="23">
        <f t="shared" si="638"/>
        <v>3.7500000000000006E-2</v>
      </c>
      <c r="BQ617" s="23">
        <f t="shared" si="638"/>
        <v>1.4062500000000004E-4</v>
      </c>
    </row>
    <row r="618" spans="1:69" ht="60" x14ac:dyDescent="0.35">
      <c r="A618" s="102" t="s">
        <v>27</v>
      </c>
      <c r="B618" s="86">
        <v>42</v>
      </c>
      <c r="C618" s="86" t="s">
        <v>5066</v>
      </c>
      <c r="D618" s="2" t="s">
        <v>3150</v>
      </c>
      <c r="E618" s="2" t="s">
        <v>3147</v>
      </c>
      <c r="F618" s="244"/>
      <c r="G618" s="73" t="s">
        <v>3134</v>
      </c>
      <c r="H618" s="73" t="s">
        <v>3497</v>
      </c>
      <c r="I618" s="71" t="s">
        <v>3410</v>
      </c>
      <c r="J618" s="71">
        <v>0.08</v>
      </c>
      <c r="K618" s="71">
        <v>4</v>
      </c>
      <c r="L618" s="101">
        <v>1</v>
      </c>
      <c r="M618" s="101">
        <v>1</v>
      </c>
      <c r="N618" s="120">
        <f t="shared" si="603"/>
        <v>1</v>
      </c>
      <c r="O618" s="120">
        <f t="shared" si="604"/>
        <v>0.25</v>
      </c>
      <c r="P618" s="71" t="s">
        <v>3411</v>
      </c>
      <c r="Q618" s="71" t="s">
        <v>3350</v>
      </c>
      <c r="R618" s="114">
        <v>0</v>
      </c>
      <c r="S618" s="71"/>
      <c r="T618" s="71"/>
      <c r="U618" s="71"/>
      <c r="V618" s="71"/>
      <c r="W618" s="101">
        <v>1</v>
      </c>
      <c r="X618" s="101">
        <v>1</v>
      </c>
      <c r="Y618" s="101">
        <v>1</v>
      </c>
      <c r="Z618" s="101">
        <v>1</v>
      </c>
      <c r="AA618" s="101">
        <v>1</v>
      </c>
      <c r="AB618" s="101">
        <v>2</v>
      </c>
      <c r="AC618" s="101">
        <v>3</v>
      </c>
      <c r="AD618" s="101">
        <v>4</v>
      </c>
      <c r="AE618" s="101">
        <v>1</v>
      </c>
      <c r="AF618" s="101"/>
      <c r="AG618" s="101"/>
      <c r="AH618" s="101"/>
      <c r="AI618" s="109">
        <v>1</v>
      </c>
      <c r="AJ618" s="109" t="s">
        <v>4450</v>
      </c>
      <c r="AK618" s="109" t="s">
        <v>4450</v>
      </c>
      <c r="AL618" s="109" t="s">
        <v>4450</v>
      </c>
      <c r="AM618" s="9" t="s">
        <v>4062</v>
      </c>
      <c r="AN618" s="9"/>
      <c r="AO618" s="9"/>
      <c r="AP618" s="9"/>
      <c r="AQ618" s="2">
        <v>3.0000000000000001E-3</v>
      </c>
      <c r="AR618" s="110">
        <v>1</v>
      </c>
      <c r="AS618" s="110" t="s">
        <v>4450</v>
      </c>
      <c r="AT618" s="110" t="s">
        <v>4450</v>
      </c>
      <c r="AU618" s="110" t="s">
        <v>4450</v>
      </c>
      <c r="AV618" s="110">
        <v>0.25</v>
      </c>
      <c r="AW618" s="110" t="s">
        <v>4450</v>
      </c>
      <c r="AX618" s="110" t="s">
        <v>4450</v>
      </c>
      <c r="AY618" s="110" t="s">
        <v>4450</v>
      </c>
      <c r="AZ618" s="8">
        <v>3.0000000000000001E-3</v>
      </c>
      <c r="BA618" s="8" t="s">
        <v>4450</v>
      </c>
      <c r="BB618" s="8" t="s">
        <v>4450</v>
      </c>
      <c r="BC618" s="8" t="s">
        <v>4450</v>
      </c>
      <c r="BD618" s="8">
        <v>3.0000000000000001E-3</v>
      </c>
      <c r="BE618" s="8">
        <v>3.0000000000000001E-3</v>
      </c>
      <c r="BF618" s="8">
        <v>3.0000000000000001E-3</v>
      </c>
      <c r="BG618" s="8">
        <v>3.0000000000000001E-3</v>
      </c>
      <c r="BJ618" s="8">
        <v>0.75</v>
      </c>
      <c r="BK618" s="8">
        <v>0.2</v>
      </c>
      <c r="BL618" s="8">
        <v>0.25</v>
      </c>
      <c r="BM618" s="8">
        <v>3.0000000000000001E-3</v>
      </c>
      <c r="BN618" s="23">
        <f t="shared" si="605"/>
        <v>0.75</v>
      </c>
      <c r="BO618" s="23">
        <f t="shared" ref="BO618:BQ618" si="639">BK618*BN618</f>
        <v>0.15000000000000002</v>
      </c>
      <c r="BP618" s="23">
        <f t="shared" si="639"/>
        <v>3.7500000000000006E-2</v>
      </c>
      <c r="BQ618" s="23">
        <f t="shared" si="639"/>
        <v>1.1250000000000002E-4</v>
      </c>
    </row>
    <row r="619" spans="1:69" ht="50" x14ac:dyDescent="0.35">
      <c r="A619" s="102" t="s">
        <v>27</v>
      </c>
      <c r="B619" s="86">
        <v>43</v>
      </c>
      <c r="C619" s="86" t="s">
        <v>5067</v>
      </c>
      <c r="D619" s="2" t="s">
        <v>3150</v>
      </c>
      <c r="E619" s="2" t="s">
        <v>3147</v>
      </c>
      <c r="F619" s="244"/>
      <c r="G619" s="73" t="s">
        <v>3134</v>
      </c>
      <c r="H619" s="73" t="s">
        <v>3498</v>
      </c>
      <c r="I619" s="71" t="s">
        <v>3412</v>
      </c>
      <c r="J619" s="71">
        <v>7.0000000000000007E-2</v>
      </c>
      <c r="K619" s="71">
        <v>6</v>
      </c>
      <c r="L619" s="101">
        <v>2</v>
      </c>
      <c r="M619" s="101">
        <v>2</v>
      </c>
      <c r="N619" s="120">
        <f t="shared" si="603"/>
        <v>1</v>
      </c>
      <c r="O619" s="120">
        <f t="shared" si="604"/>
        <v>0.33333333333333331</v>
      </c>
      <c r="P619" s="71" t="s">
        <v>3413</v>
      </c>
      <c r="Q619" s="71" t="s">
        <v>3350</v>
      </c>
      <c r="R619" s="114">
        <v>0</v>
      </c>
      <c r="S619" s="71"/>
      <c r="T619" s="71"/>
      <c r="U619" s="71"/>
      <c r="V619" s="71"/>
      <c r="W619" s="101">
        <v>2</v>
      </c>
      <c r="X619" s="101">
        <v>1</v>
      </c>
      <c r="Y619" s="101">
        <v>3</v>
      </c>
      <c r="Z619" s="101">
        <v>0</v>
      </c>
      <c r="AA619" s="101">
        <v>2</v>
      </c>
      <c r="AB619" s="101">
        <v>3</v>
      </c>
      <c r="AC619" s="101">
        <v>6</v>
      </c>
      <c r="AD619" s="101">
        <v>6</v>
      </c>
      <c r="AE619" s="101">
        <v>2</v>
      </c>
      <c r="AF619" s="101"/>
      <c r="AG619" s="101"/>
      <c r="AH619" s="101"/>
      <c r="AI619" s="109">
        <v>2</v>
      </c>
      <c r="AJ619" s="109" t="s">
        <v>4450</v>
      </c>
      <c r="AK619" s="109" t="s">
        <v>4450</v>
      </c>
      <c r="AL619" s="109" t="s">
        <v>4450</v>
      </c>
      <c r="AM619" s="9" t="s">
        <v>4063</v>
      </c>
      <c r="AN619" s="9"/>
      <c r="AO619" s="9"/>
      <c r="AP619" s="9"/>
      <c r="AQ619" s="2">
        <v>2.6250000000000006E-3</v>
      </c>
      <c r="AR619" s="110">
        <v>1</v>
      </c>
      <c r="AS619" s="110" t="s">
        <v>4450</v>
      </c>
      <c r="AT619" s="110" t="s">
        <v>4450</v>
      </c>
      <c r="AU619" s="110" t="s">
        <v>4450</v>
      </c>
      <c r="AV619" s="110">
        <v>0.33333333333333331</v>
      </c>
      <c r="AW619" s="110" t="s">
        <v>4450</v>
      </c>
      <c r="AX619" s="110" t="s">
        <v>4450</v>
      </c>
      <c r="AY619" s="110" t="s">
        <v>4450</v>
      </c>
      <c r="AZ619" s="8">
        <v>2.6250000000000006E-3</v>
      </c>
      <c r="BA619" s="8" t="s">
        <v>4450</v>
      </c>
      <c r="BB619" s="8" t="s">
        <v>4450</v>
      </c>
      <c r="BC619" s="8" t="s">
        <v>4450</v>
      </c>
      <c r="BD619" s="8">
        <v>2.6250000000000006E-3</v>
      </c>
      <c r="BE619" s="8">
        <v>2.6250000000000006E-3</v>
      </c>
      <c r="BF619" s="8">
        <v>2.6250000000000006E-3</v>
      </c>
      <c r="BG619" s="8" t="s">
        <v>4450</v>
      </c>
      <c r="BJ619" s="8">
        <v>0.75</v>
      </c>
      <c r="BK619" s="8">
        <v>0.2</v>
      </c>
      <c r="BL619" s="8">
        <v>0.25</v>
      </c>
      <c r="BM619" s="8">
        <v>2.6250000000000006E-3</v>
      </c>
      <c r="BN619" s="23">
        <f t="shared" si="605"/>
        <v>0.75</v>
      </c>
      <c r="BO619" s="23">
        <f t="shared" ref="BO619:BQ619" si="640">BK619*BN619</f>
        <v>0.15000000000000002</v>
      </c>
      <c r="BP619" s="23">
        <f t="shared" si="640"/>
        <v>3.7500000000000006E-2</v>
      </c>
      <c r="BQ619" s="23">
        <f t="shared" si="640"/>
        <v>9.8437500000000041E-5</v>
      </c>
    </row>
    <row r="620" spans="1:69" ht="40" x14ac:dyDescent="0.35">
      <c r="A620" s="102" t="s">
        <v>27</v>
      </c>
      <c r="B620" s="86">
        <v>44</v>
      </c>
      <c r="C620" s="86" t="s">
        <v>5068</v>
      </c>
      <c r="D620" s="2" t="s">
        <v>3150</v>
      </c>
      <c r="E620" s="2" t="s">
        <v>3147</v>
      </c>
      <c r="F620" s="244"/>
      <c r="G620" s="73" t="s">
        <v>3135</v>
      </c>
      <c r="H620" s="73" t="s">
        <v>3499</v>
      </c>
      <c r="I620" s="71" t="s">
        <v>3414</v>
      </c>
      <c r="J620" s="71">
        <v>0.6</v>
      </c>
      <c r="K620" s="71">
        <v>52</v>
      </c>
      <c r="L620" s="101">
        <v>13</v>
      </c>
      <c r="M620" s="101">
        <v>13</v>
      </c>
      <c r="N620" s="120">
        <f t="shared" si="603"/>
        <v>1</v>
      </c>
      <c r="O620" s="120">
        <f t="shared" si="604"/>
        <v>0.25</v>
      </c>
      <c r="P620" s="71" t="s">
        <v>3415</v>
      </c>
      <c r="Q620" s="71" t="s">
        <v>3350</v>
      </c>
      <c r="R620" s="114">
        <v>275000000</v>
      </c>
      <c r="S620" s="71" t="s">
        <v>3353</v>
      </c>
      <c r="T620" s="71">
        <v>81225500</v>
      </c>
      <c r="U620" s="71"/>
      <c r="V620" s="71"/>
      <c r="W620" s="101">
        <v>13</v>
      </c>
      <c r="X620" s="101">
        <v>13</v>
      </c>
      <c r="Y620" s="101">
        <v>13</v>
      </c>
      <c r="Z620" s="101">
        <v>13</v>
      </c>
      <c r="AA620" s="101">
        <v>13</v>
      </c>
      <c r="AB620" s="101">
        <v>26</v>
      </c>
      <c r="AC620" s="101">
        <v>39</v>
      </c>
      <c r="AD620" s="101">
        <v>52</v>
      </c>
      <c r="AE620" s="101">
        <v>13</v>
      </c>
      <c r="AF620" s="101"/>
      <c r="AG620" s="101"/>
      <c r="AH620" s="101"/>
      <c r="AI620" s="109">
        <v>13</v>
      </c>
      <c r="AJ620" s="109" t="s">
        <v>4450</v>
      </c>
      <c r="AK620" s="109" t="s">
        <v>4450</v>
      </c>
      <c r="AL620" s="109" t="s">
        <v>4450</v>
      </c>
      <c r="AM620" s="9" t="s">
        <v>4064</v>
      </c>
      <c r="AN620" s="9"/>
      <c r="AO620" s="9"/>
      <c r="AP620" s="9"/>
      <c r="AQ620" s="2">
        <v>2.6999999999999996E-2</v>
      </c>
      <c r="AR620" s="110">
        <v>1</v>
      </c>
      <c r="AS620" s="110" t="s">
        <v>4450</v>
      </c>
      <c r="AT620" s="110" t="s">
        <v>4450</v>
      </c>
      <c r="AU620" s="110" t="s">
        <v>4450</v>
      </c>
      <c r="AV620" s="110">
        <v>0.25</v>
      </c>
      <c r="AW620" s="110" t="s">
        <v>4450</v>
      </c>
      <c r="AX620" s="110" t="s">
        <v>4450</v>
      </c>
      <c r="AY620" s="110" t="s">
        <v>4450</v>
      </c>
      <c r="AZ620" s="8">
        <v>2.6999999999999996E-2</v>
      </c>
      <c r="BA620" s="8" t="s">
        <v>4450</v>
      </c>
      <c r="BB620" s="8" t="s">
        <v>4450</v>
      </c>
      <c r="BC620" s="8" t="s">
        <v>4450</v>
      </c>
      <c r="BD620" s="8">
        <v>2.6999999999999996E-2</v>
      </c>
      <c r="BE620" s="8">
        <v>2.6999999999999996E-2</v>
      </c>
      <c r="BF620" s="8">
        <v>2.6999999999999996E-2</v>
      </c>
      <c r="BG620" s="8">
        <v>2.6999999999999996E-2</v>
      </c>
      <c r="BJ620" s="8">
        <v>0.75</v>
      </c>
      <c r="BK620" s="8">
        <v>0.2</v>
      </c>
      <c r="BL620" s="8">
        <v>0.3</v>
      </c>
      <c r="BM620" s="8">
        <v>2.6999999999999996E-2</v>
      </c>
      <c r="BN620" s="23">
        <f t="shared" si="605"/>
        <v>0.75</v>
      </c>
      <c r="BO620" s="23">
        <f t="shared" ref="BO620:BQ620" si="641">BK620*BN620</f>
        <v>0.15000000000000002</v>
      </c>
      <c r="BP620" s="23">
        <f t="shared" si="641"/>
        <v>4.5000000000000005E-2</v>
      </c>
      <c r="BQ620" s="23">
        <f t="shared" si="641"/>
        <v>1.2149999999999999E-3</v>
      </c>
    </row>
    <row r="621" spans="1:69" ht="70" x14ac:dyDescent="0.35">
      <c r="A621" s="102" t="s">
        <v>27</v>
      </c>
      <c r="B621" s="86">
        <v>45</v>
      </c>
      <c r="C621" s="86" t="s">
        <v>5069</v>
      </c>
      <c r="D621" s="2" t="s">
        <v>3150</v>
      </c>
      <c r="E621" s="2" t="s">
        <v>3147</v>
      </c>
      <c r="F621" s="244"/>
      <c r="G621" s="73" t="s">
        <v>3135</v>
      </c>
      <c r="H621" s="73" t="s">
        <v>3500</v>
      </c>
      <c r="I621" s="71" t="s">
        <v>3416</v>
      </c>
      <c r="J621" s="71">
        <v>0.2</v>
      </c>
      <c r="K621" s="71">
        <v>12</v>
      </c>
      <c r="L621" s="101">
        <v>3</v>
      </c>
      <c r="M621" s="101">
        <v>3</v>
      </c>
      <c r="N621" s="120">
        <f t="shared" si="603"/>
        <v>1</v>
      </c>
      <c r="O621" s="120">
        <f t="shared" si="604"/>
        <v>0.25</v>
      </c>
      <c r="P621" s="71" t="s">
        <v>3417</v>
      </c>
      <c r="Q621" s="71" t="s">
        <v>3350</v>
      </c>
      <c r="R621" s="114">
        <v>0</v>
      </c>
      <c r="S621" s="71"/>
      <c r="T621" s="71"/>
      <c r="U621" s="71"/>
      <c r="V621" s="71"/>
      <c r="W621" s="101">
        <v>3</v>
      </c>
      <c r="X621" s="101">
        <v>3</v>
      </c>
      <c r="Y621" s="101">
        <v>3</v>
      </c>
      <c r="Z621" s="101">
        <v>3</v>
      </c>
      <c r="AA621" s="101">
        <v>3</v>
      </c>
      <c r="AB621" s="101">
        <v>6</v>
      </c>
      <c r="AC621" s="101">
        <v>9</v>
      </c>
      <c r="AD621" s="101">
        <v>12</v>
      </c>
      <c r="AE621" s="101">
        <v>3</v>
      </c>
      <c r="AF621" s="101"/>
      <c r="AG621" s="101"/>
      <c r="AH621" s="101"/>
      <c r="AI621" s="109">
        <v>3</v>
      </c>
      <c r="AJ621" s="109" t="s">
        <v>4450</v>
      </c>
      <c r="AK621" s="109" t="s">
        <v>4450</v>
      </c>
      <c r="AL621" s="109" t="s">
        <v>4450</v>
      </c>
      <c r="AM621" s="9" t="s">
        <v>4065</v>
      </c>
      <c r="AN621" s="9"/>
      <c r="AO621" s="9"/>
      <c r="AP621" s="9"/>
      <c r="AQ621" s="2">
        <v>9.0000000000000011E-3</v>
      </c>
      <c r="AR621" s="110">
        <v>1</v>
      </c>
      <c r="AS621" s="110" t="s">
        <v>4450</v>
      </c>
      <c r="AT621" s="110" t="s">
        <v>4450</v>
      </c>
      <c r="AU621" s="110" t="s">
        <v>4450</v>
      </c>
      <c r="AV621" s="110">
        <v>0.25</v>
      </c>
      <c r="AW621" s="110" t="s">
        <v>4450</v>
      </c>
      <c r="AX621" s="110" t="s">
        <v>4450</v>
      </c>
      <c r="AY621" s="110" t="s">
        <v>4450</v>
      </c>
      <c r="AZ621" s="8">
        <v>9.0000000000000011E-3</v>
      </c>
      <c r="BA621" s="8" t="s">
        <v>4450</v>
      </c>
      <c r="BB621" s="8" t="s">
        <v>4450</v>
      </c>
      <c r="BC621" s="8" t="s">
        <v>4450</v>
      </c>
      <c r="BD621" s="8">
        <v>9.0000000000000011E-3</v>
      </c>
      <c r="BE621" s="8">
        <v>9.0000000000000011E-3</v>
      </c>
      <c r="BF621" s="8">
        <v>9.0000000000000011E-3</v>
      </c>
      <c r="BG621" s="8">
        <v>9.0000000000000011E-3</v>
      </c>
      <c r="BJ621" s="8">
        <v>0.75</v>
      </c>
      <c r="BK621" s="8">
        <v>0.2</v>
      </c>
      <c r="BL621" s="8">
        <v>0.3</v>
      </c>
      <c r="BM621" s="8">
        <v>9.0000000000000011E-3</v>
      </c>
      <c r="BN621" s="23">
        <f t="shared" si="605"/>
        <v>0.75</v>
      </c>
      <c r="BO621" s="23">
        <f t="shared" ref="BO621:BQ621" si="642">BK621*BN621</f>
        <v>0.15000000000000002</v>
      </c>
      <c r="BP621" s="23">
        <f t="shared" si="642"/>
        <v>4.5000000000000005E-2</v>
      </c>
      <c r="BQ621" s="23">
        <f t="shared" si="642"/>
        <v>4.0500000000000009E-4</v>
      </c>
    </row>
    <row r="622" spans="1:69" ht="40" x14ac:dyDescent="0.35">
      <c r="A622" s="102" t="s">
        <v>27</v>
      </c>
      <c r="B622" s="86">
        <v>46</v>
      </c>
      <c r="C622" s="86" t="s">
        <v>5070</v>
      </c>
      <c r="D622" s="2" t="s">
        <v>3150</v>
      </c>
      <c r="E622" s="2" t="s">
        <v>3147</v>
      </c>
      <c r="F622" s="244"/>
      <c r="G622" s="73" t="s">
        <v>3135</v>
      </c>
      <c r="H622" s="73" t="s">
        <v>3501</v>
      </c>
      <c r="I622" s="71" t="s">
        <v>3418</v>
      </c>
      <c r="J622" s="71">
        <v>0.1</v>
      </c>
      <c r="K622" s="71">
        <v>4</v>
      </c>
      <c r="L622" s="101">
        <v>1</v>
      </c>
      <c r="M622" s="101">
        <v>1</v>
      </c>
      <c r="N622" s="120">
        <f t="shared" si="603"/>
        <v>1</v>
      </c>
      <c r="O622" s="120">
        <f t="shared" si="604"/>
        <v>0.25</v>
      </c>
      <c r="P622" s="71" t="s">
        <v>3419</v>
      </c>
      <c r="Q622" s="71" t="s">
        <v>3350</v>
      </c>
      <c r="R622" s="114">
        <v>0</v>
      </c>
      <c r="S622" s="71"/>
      <c r="T622" s="71"/>
      <c r="U622" s="71"/>
      <c r="V622" s="71"/>
      <c r="W622" s="101">
        <v>1</v>
      </c>
      <c r="X622" s="101">
        <v>1</v>
      </c>
      <c r="Y622" s="101">
        <v>1</v>
      </c>
      <c r="Z622" s="101">
        <v>1</v>
      </c>
      <c r="AA622" s="101">
        <v>1</v>
      </c>
      <c r="AB622" s="101">
        <v>2</v>
      </c>
      <c r="AC622" s="101">
        <v>3</v>
      </c>
      <c r="AD622" s="101">
        <v>4</v>
      </c>
      <c r="AE622" s="101">
        <v>1</v>
      </c>
      <c r="AF622" s="101"/>
      <c r="AG622" s="101"/>
      <c r="AH622" s="101"/>
      <c r="AI622" s="109">
        <v>1</v>
      </c>
      <c r="AJ622" s="109" t="s">
        <v>4450</v>
      </c>
      <c r="AK622" s="109" t="s">
        <v>4450</v>
      </c>
      <c r="AL622" s="109" t="s">
        <v>4450</v>
      </c>
      <c r="AM622" s="9" t="s">
        <v>4066</v>
      </c>
      <c r="AN622" s="9"/>
      <c r="AO622" s="9"/>
      <c r="AP622" s="9"/>
      <c r="AQ622" s="2">
        <v>4.5000000000000005E-3</v>
      </c>
      <c r="AR622" s="110">
        <v>1</v>
      </c>
      <c r="AS622" s="110" t="s">
        <v>4450</v>
      </c>
      <c r="AT622" s="110" t="s">
        <v>4450</v>
      </c>
      <c r="AU622" s="110" t="s">
        <v>4450</v>
      </c>
      <c r="AV622" s="110">
        <v>0.25</v>
      </c>
      <c r="AW622" s="110" t="s">
        <v>4450</v>
      </c>
      <c r="AX622" s="110" t="s">
        <v>4450</v>
      </c>
      <c r="AY622" s="110" t="s">
        <v>4450</v>
      </c>
      <c r="AZ622" s="8">
        <v>4.5000000000000005E-3</v>
      </c>
      <c r="BA622" s="8" t="s">
        <v>4450</v>
      </c>
      <c r="BB622" s="8" t="s">
        <v>4450</v>
      </c>
      <c r="BC622" s="8" t="s">
        <v>4450</v>
      </c>
      <c r="BD622" s="8">
        <v>4.5000000000000005E-3</v>
      </c>
      <c r="BE622" s="8">
        <v>4.5000000000000005E-3</v>
      </c>
      <c r="BF622" s="8">
        <v>4.5000000000000005E-3</v>
      </c>
      <c r="BG622" s="8">
        <v>4.5000000000000005E-3</v>
      </c>
      <c r="BJ622" s="8">
        <v>0.75</v>
      </c>
      <c r="BK622" s="8">
        <v>0.2</v>
      </c>
      <c r="BL622" s="8">
        <v>0.3</v>
      </c>
      <c r="BM622" s="8">
        <v>4.5000000000000005E-3</v>
      </c>
      <c r="BN622" s="23">
        <f t="shared" si="605"/>
        <v>0.75</v>
      </c>
      <c r="BO622" s="23">
        <f t="shared" ref="BO622:BQ622" si="643">BK622*BN622</f>
        <v>0.15000000000000002</v>
      </c>
      <c r="BP622" s="23">
        <f t="shared" si="643"/>
        <v>4.5000000000000005E-2</v>
      </c>
      <c r="BQ622" s="23">
        <f t="shared" si="643"/>
        <v>2.0250000000000004E-4</v>
      </c>
    </row>
    <row r="623" spans="1:69" ht="30" x14ac:dyDescent="0.35">
      <c r="A623" s="102" t="s">
        <v>27</v>
      </c>
      <c r="B623" s="86">
        <v>47</v>
      </c>
      <c r="C623" s="86" t="s">
        <v>5071</v>
      </c>
      <c r="D623" s="2" t="s">
        <v>3150</v>
      </c>
      <c r="E623" s="2" t="s">
        <v>3147</v>
      </c>
      <c r="F623" s="244"/>
      <c r="G623" s="73" t="s">
        <v>3135</v>
      </c>
      <c r="H623" s="73" t="s">
        <v>3502</v>
      </c>
      <c r="I623" s="71" t="s">
        <v>3420</v>
      </c>
      <c r="J623" s="71">
        <v>0.1</v>
      </c>
      <c r="K623" s="71">
        <v>2</v>
      </c>
      <c r="L623" s="101">
        <v>0</v>
      </c>
      <c r="M623" s="101">
        <v>0</v>
      </c>
      <c r="N623" s="120" t="str">
        <f t="shared" si="603"/>
        <v/>
      </c>
      <c r="O623" s="120">
        <f t="shared" si="604"/>
        <v>0</v>
      </c>
      <c r="P623" s="71" t="s">
        <v>3421</v>
      </c>
      <c r="Q623" s="71" t="s">
        <v>3350</v>
      </c>
      <c r="R623" s="114">
        <v>0</v>
      </c>
      <c r="S623" s="71"/>
      <c r="T623" s="71"/>
      <c r="U623" s="71"/>
      <c r="V623" s="71"/>
      <c r="W623" s="101">
        <v>0</v>
      </c>
      <c r="X623" s="101">
        <v>1</v>
      </c>
      <c r="Y623" s="101">
        <v>0</v>
      </c>
      <c r="Z623" s="101">
        <v>1</v>
      </c>
      <c r="AA623" s="101">
        <v>0</v>
      </c>
      <c r="AB623" s="101">
        <v>1</v>
      </c>
      <c r="AC623" s="101">
        <v>1</v>
      </c>
      <c r="AD623" s="101">
        <v>2</v>
      </c>
      <c r="AE623" s="101">
        <v>0</v>
      </c>
      <c r="AF623" s="101"/>
      <c r="AG623" s="101"/>
      <c r="AH623" s="101"/>
      <c r="AI623" s="109">
        <v>0</v>
      </c>
      <c r="AJ623" s="109" t="s">
        <v>4450</v>
      </c>
      <c r="AK623" s="109" t="s">
        <v>4450</v>
      </c>
      <c r="AL623" s="109" t="s">
        <v>4450</v>
      </c>
      <c r="AM623" s="9" t="s">
        <v>3850</v>
      </c>
      <c r="AN623" s="9"/>
      <c r="AO623" s="9"/>
      <c r="AP623" s="9"/>
      <c r="AQ623" s="2" t="s">
        <v>4450</v>
      </c>
      <c r="AR623" s="110" t="s">
        <v>4450</v>
      </c>
      <c r="AS623" s="110" t="s">
        <v>4450</v>
      </c>
      <c r="AT623" s="110" t="s">
        <v>4450</v>
      </c>
      <c r="AU623" s="110" t="s">
        <v>4450</v>
      </c>
      <c r="AV623" s="110">
        <v>0</v>
      </c>
      <c r="AW623" s="110" t="s">
        <v>4450</v>
      </c>
      <c r="AX623" s="110" t="s">
        <v>4450</v>
      </c>
      <c r="AY623" s="110" t="s">
        <v>4450</v>
      </c>
      <c r="AZ623" s="8" t="s">
        <v>4450</v>
      </c>
      <c r="BA623" s="8" t="s">
        <v>4450</v>
      </c>
      <c r="BB623" s="8" t="s">
        <v>4450</v>
      </c>
      <c r="BC623" s="8" t="s">
        <v>4450</v>
      </c>
      <c r="BD623" s="8" t="s">
        <v>4450</v>
      </c>
      <c r="BE623" s="8">
        <v>4.5000000000000005E-3</v>
      </c>
      <c r="BF623" s="8" t="s">
        <v>4450</v>
      </c>
      <c r="BG623" s="8">
        <v>4.5000000000000005E-3</v>
      </c>
      <c r="BJ623" s="8">
        <v>0.75</v>
      </c>
      <c r="BK623" s="8">
        <v>0.2</v>
      </c>
      <c r="BL623" s="8">
        <v>0.3</v>
      </c>
      <c r="BM623" s="8">
        <v>4.5000000000000005E-3</v>
      </c>
      <c r="BN623" s="23">
        <f t="shared" si="605"/>
        <v>0.75</v>
      </c>
      <c r="BO623" s="23">
        <f t="shared" ref="BO623:BQ623" si="644">BK623*BN623</f>
        <v>0.15000000000000002</v>
      </c>
      <c r="BP623" s="23">
        <f t="shared" si="644"/>
        <v>4.5000000000000005E-2</v>
      </c>
      <c r="BQ623" s="23">
        <f t="shared" si="644"/>
        <v>2.0250000000000004E-4</v>
      </c>
    </row>
    <row r="624" spans="1:69" ht="20" x14ac:dyDescent="0.35">
      <c r="A624" s="102" t="s">
        <v>27</v>
      </c>
      <c r="B624" s="86">
        <v>48</v>
      </c>
      <c r="C624" s="86" t="s">
        <v>5072</v>
      </c>
      <c r="D624" s="2" t="s">
        <v>3150</v>
      </c>
      <c r="E624" s="2" t="s">
        <v>3147</v>
      </c>
      <c r="F624" s="244"/>
      <c r="G624" s="73" t="s">
        <v>3136</v>
      </c>
      <c r="H624" s="73" t="s">
        <v>3503</v>
      </c>
      <c r="I624" s="71" t="s">
        <v>3422</v>
      </c>
      <c r="J624" s="71">
        <v>0.2</v>
      </c>
      <c r="K624" s="71">
        <v>2</v>
      </c>
      <c r="L624" s="101">
        <v>2</v>
      </c>
      <c r="M624" s="101">
        <v>2</v>
      </c>
      <c r="N624" s="120">
        <f t="shared" si="603"/>
        <v>1</v>
      </c>
      <c r="O624" s="120">
        <f t="shared" si="604"/>
        <v>1</v>
      </c>
      <c r="P624" s="71" t="s">
        <v>3423</v>
      </c>
      <c r="Q624" s="71" t="s">
        <v>3424</v>
      </c>
      <c r="R624" s="114">
        <v>0</v>
      </c>
      <c r="S624" s="71"/>
      <c r="T624" s="71"/>
      <c r="U624" s="71"/>
      <c r="V624" s="71"/>
      <c r="W624" s="101">
        <v>2</v>
      </c>
      <c r="X624" s="101">
        <v>0</v>
      </c>
      <c r="Y624" s="101">
        <v>0</v>
      </c>
      <c r="Z624" s="101">
        <v>0</v>
      </c>
      <c r="AA624" s="101">
        <v>2</v>
      </c>
      <c r="AB624" s="101">
        <v>2</v>
      </c>
      <c r="AC624" s="101">
        <v>2</v>
      </c>
      <c r="AD624" s="101">
        <v>2</v>
      </c>
      <c r="AE624" s="101">
        <v>2</v>
      </c>
      <c r="AF624" s="101"/>
      <c r="AG624" s="101"/>
      <c r="AH624" s="101"/>
      <c r="AI624" s="109">
        <v>2</v>
      </c>
      <c r="AJ624" s="109" t="s">
        <v>4450</v>
      </c>
      <c r="AK624" s="109" t="s">
        <v>4450</v>
      </c>
      <c r="AL624" s="109" t="s">
        <v>4450</v>
      </c>
      <c r="AM624" s="9" t="s">
        <v>4067</v>
      </c>
      <c r="AN624" s="9"/>
      <c r="AO624" s="9"/>
      <c r="AP624" s="9"/>
      <c r="AQ624" s="2">
        <v>3.0000000000000009E-3</v>
      </c>
      <c r="AR624" s="110">
        <v>1</v>
      </c>
      <c r="AS624" s="110" t="s">
        <v>4450</v>
      </c>
      <c r="AT624" s="110" t="s">
        <v>4450</v>
      </c>
      <c r="AU624" s="110" t="s">
        <v>4450</v>
      </c>
      <c r="AV624" s="110">
        <v>1</v>
      </c>
      <c r="AW624" s="110" t="s">
        <v>4450</v>
      </c>
      <c r="AX624" s="110" t="s">
        <v>4450</v>
      </c>
      <c r="AY624" s="110" t="s">
        <v>4450</v>
      </c>
      <c r="AZ624" s="8">
        <v>3.0000000000000009E-3</v>
      </c>
      <c r="BA624" s="8" t="s">
        <v>4450</v>
      </c>
      <c r="BB624" s="8" t="s">
        <v>4450</v>
      </c>
      <c r="BC624" s="8" t="s">
        <v>4450</v>
      </c>
      <c r="BD624" s="8">
        <v>3.0000000000000009E-3</v>
      </c>
      <c r="BE624" s="8" t="s">
        <v>4450</v>
      </c>
      <c r="BF624" s="8" t="s">
        <v>4450</v>
      </c>
      <c r="BG624" s="8" t="s">
        <v>4450</v>
      </c>
      <c r="BJ624" s="8">
        <v>0.75</v>
      </c>
      <c r="BK624" s="8">
        <v>0.2</v>
      </c>
      <c r="BL624" s="8">
        <v>0.1</v>
      </c>
      <c r="BM624" s="8">
        <v>3.0000000000000009E-3</v>
      </c>
      <c r="BN624" s="23">
        <f t="shared" si="605"/>
        <v>0.75</v>
      </c>
      <c r="BO624" s="23">
        <f t="shared" ref="BO624:BQ624" si="645">BK624*BN624</f>
        <v>0.15000000000000002</v>
      </c>
      <c r="BP624" s="23">
        <f t="shared" si="645"/>
        <v>1.5000000000000003E-2</v>
      </c>
      <c r="BQ624" s="23">
        <f t="shared" si="645"/>
        <v>4.5000000000000023E-5</v>
      </c>
    </row>
    <row r="625" spans="1:69" ht="30" x14ac:dyDescent="0.35">
      <c r="A625" s="102" t="s">
        <v>27</v>
      </c>
      <c r="B625" s="86">
        <v>49</v>
      </c>
      <c r="C625" s="86" t="s">
        <v>5073</v>
      </c>
      <c r="D625" s="2" t="s">
        <v>3150</v>
      </c>
      <c r="E625" s="2" t="s">
        <v>3147</v>
      </c>
      <c r="F625" s="244"/>
      <c r="G625" s="73" t="s">
        <v>3136</v>
      </c>
      <c r="H625" s="73" t="s">
        <v>3504</v>
      </c>
      <c r="I625" s="71" t="s">
        <v>3425</v>
      </c>
      <c r="J625" s="71">
        <v>0.8</v>
      </c>
      <c r="K625" s="71">
        <v>6</v>
      </c>
      <c r="L625" s="101">
        <v>1</v>
      </c>
      <c r="M625" s="101">
        <v>1</v>
      </c>
      <c r="N625" s="120">
        <f t="shared" si="603"/>
        <v>1</v>
      </c>
      <c r="O625" s="120">
        <f t="shared" si="604"/>
        <v>0.16666666666666666</v>
      </c>
      <c r="P625" s="71" t="s">
        <v>3423</v>
      </c>
      <c r="Q625" s="71" t="s">
        <v>3424</v>
      </c>
      <c r="R625" s="114">
        <v>2450000000</v>
      </c>
      <c r="S625" s="71" t="s">
        <v>3426</v>
      </c>
      <c r="T625" s="71">
        <v>2450000000</v>
      </c>
      <c r="U625" s="71"/>
      <c r="V625" s="71"/>
      <c r="W625" s="101">
        <v>1</v>
      </c>
      <c r="X625" s="101">
        <v>3</v>
      </c>
      <c r="Y625" s="101">
        <v>2</v>
      </c>
      <c r="Z625" s="101">
        <v>0</v>
      </c>
      <c r="AA625" s="101">
        <v>1</v>
      </c>
      <c r="AB625" s="101">
        <v>4</v>
      </c>
      <c r="AC625" s="101">
        <v>6</v>
      </c>
      <c r="AD625" s="101">
        <v>6</v>
      </c>
      <c r="AE625" s="101">
        <v>1</v>
      </c>
      <c r="AF625" s="101"/>
      <c r="AG625" s="101"/>
      <c r="AH625" s="101"/>
      <c r="AI625" s="109">
        <v>1</v>
      </c>
      <c r="AJ625" s="109" t="s">
        <v>4450</v>
      </c>
      <c r="AK625" s="109" t="s">
        <v>4450</v>
      </c>
      <c r="AL625" s="109" t="s">
        <v>4450</v>
      </c>
      <c r="AM625" s="9" t="s">
        <v>4068</v>
      </c>
      <c r="AN625" s="9"/>
      <c r="AO625" s="9"/>
      <c r="AP625" s="9"/>
      <c r="AQ625" s="2">
        <v>1.2000000000000004E-2</v>
      </c>
      <c r="AR625" s="110">
        <v>1</v>
      </c>
      <c r="AS625" s="110" t="s">
        <v>4450</v>
      </c>
      <c r="AT625" s="110" t="s">
        <v>4450</v>
      </c>
      <c r="AU625" s="110" t="s">
        <v>4450</v>
      </c>
      <c r="AV625" s="110">
        <v>0.16666666666666666</v>
      </c>
      <c r="AW625" s="110" t="s">
        <v>4450</v>
      </c>
      <c r="AX625" s="110" t="s">
        <v>4450</v>
      </c>
      <c r="AY625" s="110" t="s">
        <v>4450</v>
      </c>
      <c r="AZ625" s="8">
        <v>1.2000000000000004E-2</v>
      </c>
      <c r="BA625" s="8" t="s">
        <v>4450</v>
      </c>
      <c r="BB625" s="8" t="s">
        <v>4450</v>
      </c>
      <c r="BC625" s="8" t="s">
        <v>4450</v>
      </c>
      <c r="BD625" s="8">
        <v>1.2000000000000004E-2</v>
      </c>
      <c r="BE625" s="8">
        <v>1.2000000000000004E-2</v>
      </c>
      <c r="BF625" s="8">
        <v>1.2000000000000004E-2</v>
      </c>
      <c r="BG625" s="8" t="s">
        <v>4450</v>
      </c>
      <c r="BJ625" s="8">
        <v>0.75</v>
      </c>
      <c r="BK625" s="8">
        <v>0.2</v>
      </c>
      <c r="BL625" s="8">
        <v>0.1</v>
      </c>
      <c r="BM625" s="8">
        <v>1.2000000000000004E-2</v>
      </c>
      <c r="BN625" s="23">
        <f t="shared" si="605"/>
        <v>0.75</v>
      </c>
      <c r="BO625" s="23">
        <f t="shared" ref="BO625:BQ625" si="646">BK625*BN625</f>
        <v>0.15000000000000002</v>
      </c>
      <c r="BP625" s="23">
        <f t="shared" si="646"/>
        <v>1.5000000000000003E-2</v>
      </c>
      <c r="BQ625" s="23">
        <f t="shared" si="646"/>
        <v>1.8000000000000009E-4</v>
      </c>
    </row>
    <row r="626" spans="1:69" ht="40" x14ac:dyDescent="0.35">
      <c r="A626" s="102" t="s">
        <v>27</v>
      </c>
      <c r="B626" s="86">
        <v>50</v>
      </c>
      <c r="C626" s="86" t="s">
        <v>5074</v>
      </c>
      <c r="D626" s="2" t="s">
        <v>3151</v>
      </c>
      <c r="E626" s="2" t="s">
        <v>3148</v>
      </c>
      <c r="F626" s="244"/>
      <c r="G626" s="73" t="s">
        <v>3137</v>
      </c>
      <c r="H626" s="73" t="s">
        <v>3505</v>
      </c>
      <c r="I626" s="71" t="s">
        <v>3427</v>
      </c>
      <c r="J626" s="71">
        <v>0.28000000000000003</v>
      </c>
      <c r="K626" s="71">
        <v>12</v>
      </c>
      <c r="L626" s="101">
        <v>3</v>
      </c>
      <c r="M626" s="101">
        <v>3</v>
      </c>
      <c r="N626" s="120">
        <f t="shared" si="603"/>
        <v>1</v>
      </c>
      <c r="O626" s="120">
        <f t="shared" si="604"/>
        <v>0.25</v>
      </c>
      <c r="P626" s="71" t="s">
        <v>3428</v>
      </c>
      <c r="Q626" s="71" t="s">
        <v>3429</v>
      </c>
      <c r="R626" s="114">
        <v>0</v>
      </c>
      <c r="S626" s="71"/>
      <c r="T626" s="71"/>
      <c r="U626" s="71"/>
      <c r="V626" s="71"/>
      <c r="W626" s="101">
        <v>3</v>
      </c>
      <c r="X626" s="101">
        <v>3</v>
      </c>
      <c r="Y626" s="101">
        <v>3</v>
      </c>
      <c r="Z626" s="101">
        <v>3</v>
      </c>
      <c r="AA626" s="101">
        <v>3</v>
      </c>
      <c r="AB626" s="101">
        <v>6</v>
      </c>
      <c r="AC626" s="101">
        <v>9</v>
      </c>
      <c r="AD626" s="101">
        <v>12</v>
      </c>
      <c r="AE626" s="101">
        <v>3</v>
      </c>
      <c r="AF626" s="101"/>
      <c r="AG626" s="101"/>
      <c r="AH626" s="101"/>
      <c r="AI626" s="109">
        <v>3</v>
      </c>
      <c r="AJ626" s="109" t="s">
        <v>4450</v>
      </c>
      <c r="AK626" s="109" t="s">
        <v>4450</v>
      </c>
      <c r="AL626" s="109" t="s">
        <v>4450</v>
      </c>
      <c r="AM626" s="9" t="s">
        <v>4069</v>
      </c>
      <c r="AN626" s="9"/>
      <c r="AO626" s="9"/>
      <c r="AP626" s="9"/>
      <c r="AQ626" s="2">
        <v>1.6800000000000002E-2</v>
      </c>
      <c r="AR626" s="110">
        <v>1</v>
      </c>
      <c r="AS626" s="110" t="s">
        <v>4450</v>
      </c>
      <c r="AT626" s="110" t="s">
        <v>4450</v>
      </c>
      <c r="AU626" s="110" t="s">
        <v>4450</v>
      </c>
      <c r="AV626" s="110">
        <v>0.25</v>
      </c>
      <c r="AW626" s="110" t="s">
        <v>4450</v>
      </c>
      <c r="AX626" s="110" t="s">
        <v>4450</v>
      </c>
      <c r="AY626" s="110" t="s">
        <v>4450</v>
      </c>
      <c r="AZ626" s="8">
        <v>1.6800000000000002E-2</v>
      </c>
      <c r="BA626" s="8" t="s">
        <v>4450</v>
      </c>
      <c r="BB626" s="8" t="s">
        <v>4450</v>
      </c>
      <c r="BC626" s="8" t="s">
        <v>4450</v>
      </c>
      <c r="BD626" s="8">
        <v>1.6800000000000002E-2</v>
      </c>
      <c r="BE626" s="8">
        <v>1.6800000000000002E-2</v>
      </c>
      <c r="BF626" s="8">
        <v>1.6800000000000002E-2</v>
      </c>
      <c r="BG626" s="8">
        <v>1.6800000000000002E-2</v>
      </c>
      <c r="BJ626" s="8">
        <v>0.15</v>
      </c>
      <c r="BK626" s="8">
        <v>1</v>
      </c>
      <c r="BL626" s="8">
        <v>0.4</v>
      </c>
      <c r="BM626" s="8">
        <v>1.6800000000000002E-2</v>
      </c>
      <c r="BN626" s="23">
        <f t="shared" si="605"/>
        <v>0.15</v>
      </c>
      <c r="BO626" s="23">
        <f t="shared" ref="BO626:BQ626" si="647">BK626*BN626</f>
        <v>0.15</v>
      </c>
      <c r="BP626" s="23">
        <f t="shared" si="647"/>
        <v>0.06</v>
      </c>
      <c r="BQ626" s="23">
        <f t="shared" si="647"/>
        <v>1.0080000000000002E-3</v>
      </c>
    </row>
    <row r="627" spans="1:69" ht="20" x14ac:dyDescent="0.35">
      <c r="A627" s="102" t="s">
        <v>27</v>
      </c>
      <c r="B627" s="86">
        <v>51</v>
      </c>
      <c r="C627" s="86" t="s">
        <v>5075</v>
      </c>
      <c r="D627" s="2" t="s">
        <v>3151</v>
      </c>
      <c r="E627" s="2" t="s">
        <v>3148</v>
      </c>
      <c r="F627" s="244"/>
      <c r="G627" s="73" t="s">
        <v>3137</v>
      </c>
      <c r="H627" s="73" t="s">
        <v>3506</v>
      </c>
      <c r="I627" s="71" t="s">
        <v>3430</v>
      </c>
      <c r="J627" s="71">
        <v>0.1</v>
      </c>
      <c r="K627" s="71">
        <v>2</v>
      </c>
      <c r="L627" s="101">
        <v>0</v>
      </c>
      <c r="M627" s="101">
        <v>0</v>
      </c>
      <c r="N627" s="120" t="str">
        <f t="shared" si="603"/>
        <v/>
      </c>
      <c r="O627" s="120">
        <f t="shared" si="604"/>
        <v>0</v>
      </c>
      <c r="P627" s="71" t="s">
        <v>3431</v>
      </c>
      <c r="Q627" s="71" t="s">
        <v>3429</v>
      </c>
      <c r="R627" s="114">
        <v>500000000</v>
      </c>
      <c r="S627" s="71" t="s">
        <v>3353</v>
      </c>
      <c r="T627" s="71">
        <v>303188668</v>
      </c>
      <c r="U627" s="71" t="s">
        <v>3432</v>
      </c>
      <c r="V627" s="71">
        <v>45000000</v>
      </c>
      <c r="W627" s="101">
        <v>0</v>
      </c>
      <c r="X627" s="101">
        <v>1</v>
      </c>
      <c r="Y627" s="101">
        <v>0</v>
      </c>
      <c r="Z627" s="101">
        <v>1</v>
      </c>
      <c r="AA627" s="101">
        <v>0</v>
      </c>
      <c r="AB627" s="101">
        <v>1</v>
      </c>
      <c r="AC627" s="101">
        <v>1</v>
      </c>
      <c r="AD627" s="101">
        <v>2</v>
      </c>
      <c r="AE627" s="101">
        <v>0</v>
      </c>
      <c r="AF627" s="101"/>
      <c r="AG627" s="101"/>
      <c r="AH627" s="101"/>
      <c r="AI627" s="109">
        <v>0</v>
      </c>
      <c r="AJ627" s="109" t="s">
        <v>4450</v>
      </c>
      <c r="AK627" s="109" t="s">
        <v>4450</v>
      </c>
      <c r="AL627" s="109" t="s">
        <v>4450</v>
      </c>
      <c r="AM627" s="9" t="s">
        <v>3850</v>
      </c>
      <c r="AN627" s="9"/>
      <c r="AO627" s="9"/>
      <c r="AP627" s="9"/>
      <c r="AQ627" s="2" t="s">
        <v>4450</v>
      </c>
      <c r="AR627" s="110" t="s">
        <v>4450</v>
      </c>
      <c r="AS627" s="110" t="s">
        <v>4450</v>
      </c>
      <c r="AT627" s="110" t="s">
        <v>4450</v>
      </c>
      <c r="AU627" s="110" t="s">
        <v>4450</v>
      </c>
      <c r="AV627" s="110">
        <v>0</v>
      </c>
      <c r="AW627" s="110" t="s">
        <v>4450</v>
      </c>
      <c r="AX627" s="110" t="s">
        <v>4450</v>
      </c>
      <c r="AY627" s="110" t="s">
        <v>4450</v>
      </c>
      <c r="AZ627" s="8" t="s">
        <v>4450</v>
      </c>
      <c r="BA627" s="8" t="s">
        <v>4450</v>
      </c>
      <c r="BB627" s="8" t="s">
        <v>4450</v>
      </c>
      <c r="BC627" s="8" t="s">
        <v>4450</v>
      </c>
      <c r="BD627" s="8" t="s">
        <v>4450</v>
      </c>
      <c r="BE627" s="8">
        <v>6.000000000000001E-3</v>
      </c>
      <c r="BF627" s="8" t="s">
        <v>4450</v>
      </c>
      <c r="BG627" s="8">
        <v>6.000000000000001E-3</v>
      </c>
      <c r="BJ627" s="8">
        <v>0.15</v>
      </c>
      <c r="BK627" s="8">
        <v>1</v>
      </c>
      <c r="BL627" s="8">
        <v>0.4</v>
      </c>
      <c r="BM627" s="8">
        <v>6.000000000000001E-3</v>
      </c>
      <c r="BN627" s="23">
        <f t="shared" si="605"/>
        <v>0.15</v>
      </c>
      <c r="BO627" s="23">
        <f t="shared" ref="BO627:BQ627" si="648">BK627*BN627</f>
        <v>0.15</v>
      </c>
      <c r="BP627" s="23">
        <f t="shared" si="648"/>
        <v>0.06</v>
      </c>
      <c r="BQ627" s="23">
        <f t="shared" si="648"/>
        <v>3.6000000000000002E-4</v>
      </c>
    </row>
    <row r="628" spans="1:69" ht="20" x14ac:dyDescent="0.35">
      <c r="A628" s="102" t="s">
        <v>27</v>
      </c>
      <c r="B628" s="86">
        <v>52</v>
      </c>
      <c r="C628" s="86" t="s">
        <v>5076</v>
      </c>
      <c r="D628" s="2" t="s">
        <v>3151</v>
      </c>
      <c r="E628" s="2" t="s">
        <v>3148</v>
      </c>
      <c r="F628" s="244"/>
      <c r="G628" s="73" t="s">
        <v>3137</v>
      </c>
      <c r="H628" s="73" t="s">
        <v>3507</v>
      </c>
      <c r="I628" s="71" t="s">
        <v>3433</v>
      </c>
      <c r="J628" s="71">
        <v>0.05</v>
      </c>
      <c r="K628" s="71">
        <v>2</v>
      </c>
      <c r="L628" s="101">
        <v>0</v>
      </c>
      <c r="M628" s="101">
        <v>0</v>
      </c>
      <c r="N628" s="120" t="str">
        <f t="shared" si="603"/>
        <v/>
      </c>
      <c r="O628" s="120">
        <f t="shared" si="604"/>
        <v>0</v>
      </c>
      <c r="P628" s="71" t="s">
        <v>3434</v>
      </c>
      <c r="Q628" s="71" t="s">
        <v>3429</v>
      </c>
      <c r="R628" s="114">
        <v>0</v>
      </c>
      <c r="S628" s="71"/>
      <c r="T628" s="71"/>
      <c r="U628" s="71"/>
      <c r="V628" s="71"/>
      <c r="W628" s="101">
        <v>0</v>
      </c>
      <c r="X628" s="101">
        <v>1</v>
      </c>
      <c r="Y628" s="101">
        <v>0</v>
      </c>
      <c r="Z628" s="101">
        <v>1</v>
      </c>
      <c r="AA628" s="101">
        <v>0</v>
      </c>
      <c r="AB628" s="101">
        <v>1</v>
      </c>
      <c r="AC628" s="101">
        <v>1</v>
      </c>
      <c r="AD628" s="101">
        <v>2</v>
      </c>
      <c r="AE628" s="101">
        <v>0</v>
      </c>
      <c r="AF628" s="101"/>
      <c r="AG628" s="101"/>
      <c r="AH628" s="101"/>
      <c r="AI628" s="109">
        <v>0</v>
      </c>
      <c r="AJ628" s="109" t="s">
        <v>4450</v>
      </c>
      <c r="AK628" s="109" t="s">
        <v>4450</v>
      </c>
      <c r="AL628" s="109" t="s">
        <v>4450</v>
      </c>
      <c r="AM628" s="9" t="s">
        <v>3850</v>
      </c>
      <c r="AN628" s="9"/>
      <c r="AO628" s="9"/>
      <c r="AP628" s="9"/>
      <c r="AQ628" s="2" t="s">
        <v>4450</v>
      </c>
      <c r="AR628" s="110" t="s">
        <v>4450</v>
      </c>
      <c r="AS628" s="110" t="s">
        <v>4450</v>
      </c>
      <c r="AT628" s="110" t="s">
        <v>4450</v>
      </c>
      <c r="AU628" s="110" t="s">
        <v>4450</v>
      </c>
      <c r="AV628" s="110">
        <v>0</v>
      </c>
      <c r="AW628" s="110" t="s">
        <v>4450</v>
      </c>
      <c r="AX628" s="110" t="s">
        <v>4450</v>
      </c>
      <c r="AY628" s="110" t="s">
        <v>4450</v>
      </c>
      <c r="AZ628" s="8" t="s">
        <v>4450</v>
      </c>
      <c r="BA628" s="8" t="s">
        <v>4450</v>
      </c>
      <c r="BB628" s="8" t="s">
        <v>4450</v>
      </c>
      <c r="BC628" s="8" t="s">
        <v>4450</v>
      </c>
      <c r="BD628" s="8" t="s">
        <v>4450</v>
      </c>
      <c r="BE628" s="8">
        <v>3.0000000000000005E-3</v>
      </c>
      <c r="BF628" s="8" t="s">
        <v>4450</v>
      </c>
      <c r="BG628" s="8">
        <v>3.0000000000000005E-3</v>
      </c>
      <c r="BJ628" s="8">
        <v>0.15</v>
      </c>
      <c r="BK628" s="8">
        <v>1</v>
      </c>
      <c r="BL628" s="8">
        <v>0.4</v>
      </c>
      <c r="BM628" s="8">
        <v>3.0000000000000005E-3</v>
      </c>
      <c r="BN628" s="23">
        <f t="shared" si="605"/>
        <v>0.15</v>
      </c>
      <c r="BO628" s="23">
        <f t="shared" ref="BO628:BQ628" si="649">BK628*BN628</f>
        <v>0.15</v>
      </c>
      <c r="BP628" s="23">
        <f t="shared" si="649"/>
        <v>0.06</v>
      </c>
      <c r="BQ628" s="23">
        <f t="shared" si="649"/>
        <v>1.8000000000000001E-4</v>
      </c>
    </row>
    <row r="629" spans="1:69" ht="20" x14ac:dyDescent="0.35">
      <c r="A629" s="102" t="s">
        <v>27</v>
      </c>
      <c r="B629" s="86">
        <v>53</v>
      </c>
      <c r="C629" s="86" t="s">
        <v>5077</v>
      </c>
      <c r="D629" s="2" t="s">
        <v>3151</v>
      </c>
      <c r="E629" s="2" t="s">
        <v>3148</v>
      </c>
      <c r="F629" s="244"/>
      <c r="G629" s="73" t="s">
        <v>3137</v>
      </c>
      <c r="H629" s="73" t="s">
        <v>3508</v>
      </c>
      <c r="I629" s="71" t="s">
        <v>3435</v>
      </c>
      <c r="J629" s="71">
        <v>0.08</v>
      </c>
      <c r="K629" s="71">
        <v>4</v>
      </c>
      <c r="L629" s="101">
        <v>1</v>
      </c>
      <c r="M629" s="101">
        <v>1</v>
      </c>
      <c r="N629" s="120">
        <f t="shared" si="603"/>
        <v>1</v>
      </c>
      <c r="O629" s="120">
        <f t="shared" si="604"/>
        <v>0.25</v>
      </c>
      <c r="P629" s="71" t="s">
        <v>3436</v>
      </c>
      <c r="Q629" s="71" t="s">
        <v>3429</v>
      </c>
      <c r="R629" s="114">
        <v>0</v>
      </c>
      <c r="S629" s="71"/>
      <c r="T629" s="71"/>
      <c r="U629" s="71"/>
      <c r="V629" s="71"/>
      <c r="W629" s="101">
        <v>1</v>
      </c>
      <c r="X629" s="101">
        <v>1</v>
      </c>
      <c r="Y629" s="101">
        <v>1</v>
      </c>
      <c r="Z629" s="101">
        <v>1</v>
      </c>
      <c r="AA629" s="101">
        <v>1</v>
      </c>
      <c r="AB629" s="101">
        <v>2</v>
      </c>
      <c r="AC629" s="101">
        <v>3</v>
      </c>
      <c r="AD629" s="101">
        <v>4</v>
      </c>
      <c r="AE629" s="101">
        <v>1</v>
      </c>
      <c r="AF629" s="101"/>
      <c r="AG629" s="101"/>
      <c r="AH629" s="101"/>
      <c r="AI629" s="109">
        <v>1</v>
      </c>
      <c r="AJ629" s="109" t="s">
        <v>4450</v>
      </c>
      <c r="AK629" s="109" t="s">
        <v>4450</v>
      </c>
      <c r="AL629" s="109" t="s">
        <v>4450</v>
      </c>
      <c r="AM629" s="9" t="s">
        <v>4040</v>
      </c>
      <c r="AN629" s="9"/>
      <c r="AO629" s="9"/>
      <c r="AP629" s="9"/>
      <c r="AQ629" s="2">
        <v>4.7999999999999996E-3</v>
      </c>
      <c r="AR629" s="110">
        <v>1</v>
      </c>
      <c r="AS629" s="110" t="s">
        <v>4450</v>
      </c>
      <c r="AT629" s="110" t="s">
        <v>4450</v>
      </c>
      <c r="AU629" s="110" t="s">
        <v>4450</v>
      </c>
      <c r="AV629" s="110">
        <v>0.25</v>
      </c>
      <c r="AW629" s="110" t="s">
        <v>4450</v>
      </c>
      <c r="AX629" s="110" t="s">
        <v>4450</v>
      </c>
      <c r="AY629" s="110" t="s">
        <v>4450</v>
      </c>
      <c r="AZ629" s="8">
        <v>4.7999999999999996E-3</v>
      </c>
      <c r="BA629" s="8" t="s">
        <v>4450</v>
      </c>
      <c r="BB629" s="8" t="s">
        <v>4450</v>
      </c>
      <c r="BC629" s="8" t="s">
        <v>4450</v>
      </c>
      <c r="BD629" s="8">
        <v>4.7999999999999996E-3</v>
      </c>
      <c r="BE629" s="8">
        <v>4.7999999999999996E-3</v>
      </c>
      <c r="BF629" s="8">
        <v>4.7999999999999996E-3</v>
      </c>
      <c r="BG629" s="8">
        <v>4.7999999999999996E-3</v>
      </c>
      <c r="BJ629" s="8">
        <v>0.15</v>
      </c>
      <c r="BK629" s="8">
        <v>1</v>
      </c>
      <c r="BL629" s="8">
        <v>0.4</v>
      </c>
      <c r="BM629" s="8">
        <v>4.7999999999999996E-3</v>
      </c>
      <c r="BN629" s="23">
        <f t="shared" si="605"/>
        <v>0.15</v>
      </c>
      <c r="BO629" s="23">
        <f t="shared" ref="BO629:BQ629" si="650">BK629*BN629</f>
        <v>0.15</v>
      </c>
      <c r="BP629" s="23">
        <f t="shared" si="650"/>
        <v>0.06</v>
      </c>
      <c r="BQ629" s="23">
        <f t="shared" si="650"/>
        <v>2.8799999999999995E-4</v>
      </c>
    </row>
    <row r="630" spans="1:69" ht="30" x14ac:dyDescent="0.35">
      <c r="A630" s="102" t="s">
        <v>27</v>
      </c>
      <c r="B630" s="86">
        <v>54</v>
      </c>
      <c r="C630" s="86" t="s">
        <v>5078</v>
      </c>
      <c r="D630" s="2" t="s">
        <v>3151</v>
      </c>
      <c r="E630" s="2" t="s">
        <v>3148</v>
      </c>
      <c r="F630" s="244"/>
      <c r="G630" s="73" t="s">
        <v>3137</v>
      </c>
      <c r="H630" s="73" t="s">
        <v>3509</v>
      </c>
      <c r="I630" s="71" t="s">
        <v>3437</v>
      </c>
      <c r="J630" s="71">
        <v>0.1</v>
      </c>
      <c r="K630" s="71">
        <v>6</v>
      </c>
      <c r="L630" s="101">
        <v>1</v>
      </c>
      <c r="M630" s="101">
        <v>1</v>
      </c>
      <c r="N630" s="120">
        <f t="shared" si="603"/>
        <v>1</v>
      </c>
      <c r="O630" s="120">
        <f t="shared" si="604"/>
        <v>0.16666666666666666</v>
      </c>
      <c r="P630" s="71" t="s">
        <v>3438</v>
      </c>
      <c r="Q630" s="71" t="s">
        <v>3429</v>
      </c>
      <c r="R630" s="114">
        <v>0</v>
      </c>
      <c r="S630" s="71"/>
      <c r="T630" s="71"/>
      <c r="U630" s="71"/>
      <c r="V630" s="71"/>
      <c r="W630" s="101">
        <v>1</v>
      </c>
      <c r="X630" s="101">
        <v>2</v>
      </c>
      <c r="Y630" s="101">
        <v>1</v>
      </c>
      <c r="Z630" s="101">
        <v>2</v>
      </c>
      <c r="AA630" s="101">
        <v>1</v>
      </c>
      <c r="AB630" s="101">
        <v>3</v>
      </c>
      <c r="AC630" s="101">
        <v>4</v>
      </c>
      <c r="AD630" s="101">
        <v>6</v>
      </c>
      <c r="AE630" s="101">
        <v>1</v>
      </c>
      <c r="AF630" s="101"/>
      <c r="AG630" s="101"/>
      <c r="AH630" s="101"/>
      <c r="AI630" s="109">
        <v>1</v>
      </c>
      <c r="AJ630" s="109" t="s">
        <v>4450</v>
      </c>
      <c r="AK630" s="109" t="s">
        <v>4450</v>
      </c>
      <c r="AL630" s="109" t="s">
        <v>4450</v>
      </c>
      <c r="AM630" s="9" t="s">
        <v>4070</v>
      </c>
      <c r="AN630" s="9"/>
      <c r="AO630" s="9"/>
      <c r="AP630" s="9"/>
      <c r="AQ630" s="2">
        <v>6.000000000000001E-3</v>
      </c>
      <c r="AR630" s="110">
        <v>1</v>
      </c>
      <c r="AS630" s="110" t="s">
        <v>4450</v>
      </c>
      <c r="AT630" s="110" t="s">
        <v>4450</v>
      </c>
      <c r="AU630" s="110" t="s">
        <v>4450</v>
      </c>
      <c r="AV630" s="110">
        <v>0.16666666666666666</v>
      </c>
      <c r="AW630" s="110" t="s">
        <v>4450</v>
      </c>
      <c r="AX630" s="110" t="s">
        <v>4450</v>
      </c>
      <c r="AY630" s="110" t="s">
        <v>4450</v>
      </c>
      <c r="AZ630" s="8">
        <v>6.000000000000001E-3</v>
      </c>
      <c r="BA630" s="8" t="s">
        <v>4450</v>
      </c>
      <c r="BB630" s="8" t="s">
        <v>4450</v>
      </c>
      <c r="BC630" s="8" t="s">
        <v>4450</v>
      </c>
      <c r="BD630" s="8">
        <v>6.000000000000001E-3</v>
      </c>
      <c r="BE630" s="8">
        <v>6.000000000000001E-3</v>
      </c>
      <c r="BF630" s="8">
        <v>6.000000000000001E-3</v>
      </c>
      <c r="BG630" s="8">
        <v>6.000000000000001E-3</v>
      </c>
      <c r="BJ630" s="8">
        <v>0.15</v>
      </c>
      <c r="BK630" s="8">
        <v>1</v>
      </c>
      <c r="BL630" s="8">
        <v>0.4</v>
      </c>
      <c r="BM630" s="8">
        <v>6.000000000000001E-3</v>
      </c>
      <c r="BN630" s="23">
        <f t="shared" si="605"/>
        <v>0.15</v>
      </c>
      <c r="BO630" s="23">
        <f t="shared" ref="BO630:BQ630" si="651">BK630*BN630</f>
        <v>0.15</v>
      </c>
      <c r="BP630" s="23">
        <f t="shared" si="651"/>
        <v>0.06</v>
      </c>
      <c r="BQ630" s="23">
        <f t="shared" si="651"/>
        <v>3.6000000000000002E-4</v>
      </c>
    </row>
    <row r="631" spans="1:69" ht="20" x14ac:dyDescent="0.35">
      <c r="A631" s="102" t="s">
        <v>27</v>
      </c>
      <c r="B631" s="86">
        <v>55</v>
      </c>
      <c r="C631" s="86" t="s">
        <v>5079</v>
      </c>
      <c r="D631" s="2" t="s">
        <v>3151</v>
      </c>
      <c r="E631" s="2" t="s">
        <v>3148</v>
      </c>
      <c r="F631" s="244"/>
      <c r="G631" s="73" t="s">
        <v>3137</v>
      </c>
      <c r="H631" s="73" t="s">
        <v>3510</v>
      </c>
      <c r="I631" s="71" t="s">
        <v>3439</v>
      </c>
      <c r="J631" s="71">
        <v>0.05</v>
      </c>
      <c r="K631" s="71">
        <v>2</v>
      </c>
      <c r="L631" s="101">
        <v>0</v>
      </c>
      <c r="M631" s="101">
        <v>0</v>
      </c>
      <c r="N631" s="120" t="str">
        <f t="shared" si="603"/>
        <v/>
      </c>
      <c r="O631" s="120">
        <f t="shared" si="604"/>
        <v>0</v>
      </c>
      <c r="P631" s="71" t="s">
        <v>3440</v>
      </c>
      <c r="Q631" s="71" t="s">
        <v>3429</v>
      </c>
      <c r="R631" s="114">
        <v>0</v>
      </c>
      <c r="S631" s="71"/>
      <c r="T631" s="71"/>
      <c r="U631" s="71"/>
      <c r="V631" s="71"/>
      <c r="W631" s="101">
        <v>0</v>
      </c>
      <c r="X631" s="101">
        <v>1</v>
      </c>
      <c r="Y631" s="101">
        <v>0</v>
      </c>
      <c r="Z631" s="101">
        <v>1</v>
      </c>
      <c r="AA631" s="101">
        <v>0</v>
      </c>
      <c r="AB631" s="101">
        <v>1</v>
      </c>
      <c r="AC631" s="101">
        <v>1</v>
      </c>
      <c r="AD631" s="101">
        <v>2</v>
      </c>
      <c r="AE631" s="101">
        <v>0</v>
      </c>
      <c r="AF631" s="101"/>
      <c r="AG631" s="101"/>
      <c r="AH631" s="101"/>
      <c r="AI631" s="109">
        <v>0</v>
      </c>
      <c r="AJ631" s="109" t="s">
        <v>4450</v>
      </c>
      <c r="AK631" s="109" t="s">
        <v>4450</v>
      </c>
      <c r="AL631" s="109" t="s">
        <v>4450</v>
      </c>
      <c r="AM631" s="9" t="s">
        <v>3850</v>
      </c>
      <c r="AN631" s="9"/>
      <c r="AO631" s="9"/>
      <c r="AP631" s="9"/>
      <c r="AQ631" s="2" t="s">
        <v>4450</v>
      </c>
      <c r="AR631" s="110" t="s">
        <v>4450</v>
      </c>
      <c r="AS631" s="110" t="s">
        <v>4450</v>
      </c>
      <c r="AT631" s="110" t="s">
        <v>4450</v>
      </c>
      <c r="AU631" s="110" t="s">
        <v>4450</v>
      </c>
      <c r="AV631" s="110">
        <v>0</v>
      </c>
      <c r="AW631" s="110" t="s">
        <v>4450</v>
      </c>
      <c r="AX631" s="110" t="s">
        <v>4450</v>
      </c>
      <c r="AY631" s="110" t="s">
        <v>4450</v>
      </c>
      <c r="AZ631" s="8" t="s">
        <v>4450</v>
      </c>
      <c r="BA631" s="8" t="s">
        <v>4450</v>
      </c>
      <c r="BB631" s="8" t="s">
        <v>4450</v>
      </c>
      <c r="BC631" s="8" t="s">
        <v>4450</v>
      </c>
      <c r="BD631" s="8" t="s">
        <v>4450</v>
      </c>
      <c r="BE631" s="8">
        <v>3.0000000000000005E-3</v>
      </c>
      <c r="BF631" s="8" t="s">
        <v>4450</v>
      </c>
      <c r="BG631" s="8">
        <v>3.0000000000000005E-3</v>
      </c>
      <c r="BJ631" s="8">
        <v>0.15</v>
      </c>
      <c r="BK631" s="8">
        <v>1</v>
      </c>
      <c r="BL631" s="8">
        <v>0.4</v>
      </c>
      <c r="BM631" s="8">
        <v>3.0000000000000005E-3</v>
      </c>
      <c r="BN631" s="23">
        <f t="shared" si="605"/>
        <v>0.15</v>
      </c>
      <c r="BO631" s="23">
        <f t="shared" ref="BO631:BQ631" si="652">BK631*BN631</f>
        <v>0.15</v>
      </c>
      <c r="BP631" s="23">
        <f t="shared" si="652"/>
        <v>0.06</v>
      </c>
      <c r="BQ631" s="23">
        <f t="shared" si="652"/>
        <v>1.8000000000000001E-4</v>
      </c>
    </row>
    <row r="632" spans="1:69" ht="20" x14ac:dyDescent="0.35">
      <c r="A632" s="102" t="s">
        <v>27</v>
      </c>
      <c r="B632" s="86">
        <v>56</v>
      </c>
      <c r="C632" s="86" t="s">
        <v>5080</v>
      </c>
      <c r="D632" s="2" t="s">
        <v>3151</v>
      </c>
      <c r="E632" s="2" t="s">
        <v>3148</v>
      </c>
      <c r="F632" s="244"/>
      <c r="G632" s="73" t="s">
        <v>3137</v>
      </c>
      <c r="H632" s="73" t="s">
        <v>3511</v>
      </c>
      <c r="I632" s="71" t="s">
        <v>3441</v>
      </c>
      <c r="J632" s="71"/>
      <c r="K632" s="71"/>
      <c r="L632" s="101">
        <v>0</v>
      </c>
      <c r="M632" s="101">
        <v>0</v>
      </c>
      <c r="N632" s="120" t="str">
        <f t="shared" si="603"/>
        <v/>
      </c>
      <c r="O632" s="120" t="e">
        <f t="shared" si="604"/>
        <v>#DIV/0!</v>
      </c>
      <c r="P632" s="71" t="s">
        <v>3442</v>
      </c>
      <c r="Q632" s="71" t="s">
        <v>3429</v>
      </c>
      <c r="R632" s="114">
        <v>0</v>
      </c>
      <c r="S632" s="71"/>
      <c r="T632" s="71"/>
      <c r="U632" s="71"/>
      <c r="V632" s="71"/>
      <c r="W632" s="101">
        <v>0</v>
      </c>
      <c r="X632" s="101">
        <v>0</v>
      </c>
      <c r="Y632" s="101">
        <v>0</v>
      </c>
      <c r="Z632" s="101">
        <v>0</v>
      </c>
      <c r="AA632" s="101">
        <v>0</v>
      </c>
      <c r="AB632" s="101">
        <v>0</v>
      </c>
      <c r="AC632" s="101">
        <v>0</v>
      </c>
      <c r="AD632" s="101">
        <v>0</v>
      </c>
      <c r="AE632" s="101">
        <v>0</v>
      </c>
      <c r="AF632" s="101"/>
      <c r="AG632" s="101"/>
      <c r="AH632" s="101"/>
      <c r="AI632" s="109">
        <v>0</v>
      </c>
      <c r="AJ632" s="109" t="s">
        <v>4450</v>
      </c>
      <c r="AK632" s="109" t="s">
        <v>4450</v>
      </c>
      <c r="AL632" s="109" t="s">
        <v>4450</v>
      </c>
      <c r="AM632" s="9" t="s">
        <v>3850</v>
      </c>
      <c r="AN632" s="9"/>
      <c r="AO632" s="9"/>
      <c r="AP632" s="9"/>
      <c r="AQ632" s="2" t="s">
        <v>4450</v>
      </c>
      <c r="AR632" s="110" t="s">
        <v>4450</v>
      </c>
      <c r="AS632" s="110" t="s">
        <v>4450</v>
      </c>
      <c r="AT632" s="110" t="s">
        <v>4450</v>
      </c>
      <c r="AU632" s="110" t="s">
        <v>4450</v>
      </c>
      <c r="AV632" s="110" t="e">
        <v>#DIV/0!</v>
      </c>
      <c r="AW632" s="110" t="s">
        <v>4450</v>
      </c>
      <c r="AX632" s="110" t="s">
        <v>4450</v>
      </c>
      <c r="AY632" s="110" t="s">
        <v>4450</v>
      </c>
      <c r="AZ632" s="8" t="s">
        <v>4450</v>
      </c>
      <c r="BA632" s="8" t="s">
        <v>4450</v>
      </c>
      <c r="BB632" s="8" t="s">
        <v>4450</v>
      </c>
      <c r="BC632" s="8" t="s">
        <v>4450</v>
      </c>
      <c r="BD632" s="8" t="s">
        <v>4450</v>
      </c>
      <c r="BE632" s="8" t="s">
        <v>4450</v>
      </c>
      <c r="BF632" s="8" t="s">
        <v>4450</v>
      </c>
      <c r="BG632" s="8" t="s">
        <v>4450</v>
      </c>
      <c r="BJ632" s="8">
        <v>0.15</v>
      </c>
      <c r="BK632" s="8">
        <v>1</v>
      </c>
      <c r="BL632" s="8">
        <v>0.4</v>
      </c>
      <c r="BM632" s="8">
        <v>0</v>
      </c>
      <c r="BN632" s="23">
        <f t="shared" si="605"/>
        <v>0.15</v>
      </c>
      <c r="BO632" s="23">
        <f t="shared" ref="BO632:BQ632" si="653">BK632*BN632</f>
        <v>0.15</v>
      </c>
      <c r="BP632" s="23">
        <f t="shared" si="653"/>
        <v>0.06</v>
      </c>
      <c r="BQ632" s="23">
        <f t="shared" si="653"/>
        <v>0</v>
      </c>
    </row>
    <row r="633" spans="1:69" ht="20" x14ac:dyDescent="0.35">
      <c r="A633" s="102" t="s">
        <v>27</v>
      </c>
      <c r="B633" s="86">
        <v>57</v>
      </c>
      <c r="C633" s="86" t="s">
        <v>5081</v>
      </c>
      <c r="D633" s="2" t="s">
        <v>3151</v>
      </c>
      <c r="E633" s="2" t="s">
        <v>3148</v>
      </c>
      <c r="F633" s="244"/>
      <c r="G633" s="73" t="s">
        <v>3137</v>
      </c>
      <c r="H633" s="73" t="s">
        <v>3512</v>
      </c>
      <c r="I633" s="71" t="s">
        <v>3443</v>
      </c>
      <c r="J633" s="71">
        <v>0.06</v>
      </c>
      <c r="K633" s="71">
        <v>4</v>
      </c>
      <c r="L633" s="101">
        <v>1</v>
      </c>
      <c r="M633" s="101">
        <v>1</v>
      </c>
      <c r="N633" s="120">
        <f t="shared" si="603"/>
        <v>1</v>
      </c>
      <c r="O633" s="120">
        <f t="shared" si="604"/>
        <v>0.25</v>
      </c>
      <c r="P633" s="71" t="s">
        <v>3444</v>
      </c>
      <c r="Q633" s="71" t="s">
        <v>3429</v>
      </c>
      <c r="R633" s="114">
        <v>0</v>
      </c>
      <c r="S633" s="71"/>
      <c r="T633" s="71"/>
      <c r="U633" s="71"/>
      <c r="V633" s="71"/>
      <c r="W633" s="101">
        <v>1</v>
      </c>
      <c r="X633" s="101">
        <v>1</v>
      </c>
      <c r="Y633" s="101">
        <v>1</v>
      </c>
      <c r="Z633" s="101">
        <v>1</v>
      </c>
      <c r="AA633" s="101">
        <v>1</v>
      </c>
      <c r="AB633" s="101">
        <v>2</v>
      </c>
      <c r="AC633" s="101">
        <v>3</v>
      </c>
      <c r="AD633" s="101">
        <v>4</v>
      </c>
      <c r="AE633" s="101">
        <v>1</v>
      </c>
      <c r="AF633" s="101"/>
      <c r="AG633" s="101"/>
      <c r="AH633" s="101"/>
      <c r="AI633" s="109">
        <v>1</v>
      </c>
      <c r="AJ633" s="109" t="s">
        <v>4450</v>
      </c>
      <c r="AK633" s="109" t="s">
        <v>4450</v>
      </c>
      <c r="AL633" s="109" t="s">
        <v>4450</v>
      </c>
      <c r="AM633" s="9" t="s">
        <v>4071</v>
      </c>
      <c r="AN633" s="9"/>
      <c r="AO633" s="9"/>
      <c r="AP633" s="9"/>
      <c r="AQ633" s="2">
        <v>3.5999999999999999E-3</v>
      </c>
      <c r="AR633" s="110">
        <v>1</v>
      </c>
      <c r="AS633" s="110" t="s">
        <v>4450</v>
      </c>
      <c r="AT633" s="110" t="s">
        <v>4450</v>
      </c>
      <c r="AU633" s="110" t="s">
        <v>4450</v>
      </c>
      <c r="AV633" s="110">
        <v>0.25</v>
      </c>
      <c r="AW633" s="110" t="s">
        <v>4450</v>
      </c>
      <c r="AX633" s="110" t="s">
        <v>4450</v>
      </c>
      <c r="AY633" s="110" t="s">
        <v>4450</v>
      </c>
      <c r="AZ633" s="8">
        <v>3.5999999999999999E-3</v>
      </c>
      <c r="BA633" s="8" t="s">
        <v>4450</v>
      </c>
      <c r="BB633" s="8" t="s">
        <v>4450</v>
      </c>
      <c r="BC633" s="8" t="s">
        <v>4450</v>
      </c>
      <c r="BD633" s="8">
        <v>3.5999999999999999E-3</v>
      </c>
      <c r="BE633" s="8">
        <v>3.5999999999999999E-3</v>
      </c>
      <c r="BF633" s="8">
        <v>3.5999999999999999E-3</v>
      </c>
      <c r="BG633" s="8">
        <v>3.5999999999999999E-3</v>
      </c>
      <c r="BJ633" s="8">
        <v>0.15</v>
      </c>
      <c r="BK633" s="8">
        <v>1</v>
      </c>
      <c r="BL633" s="8">
        <v>0.4</v>
      </c>
      <c r="BM633" s="8">
        <v>3.5999999999999999E-3</v>
      </c>
      <c r="BN633" s="23">
        <f t="shared" si="605"/>
        <v>0.15</v>
      </c>
      <c r="BO633" s="23">
        <f t="shared" ref="BO633:BQ633" si="654">BK633*BN633</f>
        <v>0.15</v>
      </c>
      <c r="BP633" s="23">
        <f t="shared" si="654"/>
        <v>0.06</v>
      </c>
      <c r="BQ633" s="23">
        <f t="shared" si="654"/>
        <v>2.1599999999999999E-4</v>
      </c>
    </row>
    <row r="634" spans="1:69" ht="20" x14ac:dyDescent="0.35">
      <c r="A634" s="102" t="s">
        <v>27</v>
      </c>
      <c r="B634" s="86">
        <v>58</v>
      </c>
      <c r="C634" s="86" t="s">
        <v>5082</v>
      </c>
      <c r="D634" s="2" t="s">
        <v>3151</v>
      </c>
      <c r="E634" s="2" t="s">
        <v>3148</v>
      </c>
      <c r="F634" s="244"/>
      <c r="G634" s="73" t="s">
        <v>3137</v>
      </c>
      <c r="H634" s="73" t="s">
        <v>3513</v>
      </c>
      <c r="I634" s="71" t="s">
        <v>3445</v>
      </c>
      <c r="J634" s="71">
        <v>0.28000000000000003</v>
      </c>
      <c r="K634" s="71">
        <v>6</v>
      </c>
      <c r="L634" s="101">
        <v>1</v>
      </c>
      <c r="M634" s="101">
        <v>1</v>
      </c>
      <c r="N634" s="120">
        <f t="shared" si="603"/>
        <v>1</v>
      </c>
      <c r="O634" s="120">
        <f t="shared" si="604"/>
        <v>0.16666666666666666</v>
      </c>
      <c r="P634" s="71" t="s">
        <v>3423</v>
      </c>
      <c r="Q634" s="71" t="s">
        <v>3429</v>
      </c>
      <c r="R634" s="114">
        <v>0</v>
      </c>
      <c r="S634" s="71"/>
      <c r="T634" s="71"/>
      <c r="U634" s="71"/>
      <c r="V634" s="71"/>
      <c r="W634" s="101">
        <v>1</v>
      </c>
      <c r="X634" s="101">
        <v>2</v>
      </c>
      <c r="Y634" s="101">
        <v>1</v>
      </c>
      <c r="Z634" s="101">
        <v>2</v>
      </c>
      <c r="AA634" s="101">
        <v>1</v>
      </c>
      <c r="AB634" s="101">
        <v>3</v>
      </c>
      <c r="AC634" s="101">
        <v>4</v>
      </c>
      <c r="AD634" s="101">
        <v>6</v>
      </c>
      <c r="AE634" s="101">
        <v>1</v>
      </c>
      <c r="AF634" s="101"/>
      <c r="AG634" s="101"/>
      <c r="AH634" s="101"/>
      <c r="AI634" s="109">
        <v>1</v>
      </c>
      <c r="AJ634" s="109" t="s">
        <v>4450</v>
      </c>
      <c r="AK634" s="109" t="s">
        <v>4450</v>
      </c>
      <c r="AL634" s="109" t="s">
        <v>4450</v>
      </c>
      <c r="AM634" s="9" t="s">
        <v>4072</v>
      </c>
      <c r="AN634" s="9"/>
      <c r="AO634" s="9"/>
      <c r="AP634" s="9"/>
      <c r="AQ634" s="2">
        <v>1.6800000000000002E-2</v>
      </c>
      <c r="AR634" s="110">
        <v>1</v>
      </c>
      <c r="AS634" s="110" t="s">
        <v>4450</v>
      </c>
      <c r="AT634" s="110" t="s">
        <v>4450</v>
      </c>
      <c r="AU634" s="110" t="s">
        <v>4450</v>
      </c>
      <c r="AV634" s="110">
        <v>0.16666666666666666</v>
      </c>
      <c r="AW634" s="110" t="s">
        <v>4450</v>
      </c>
      <c r="AX634" s="110" t="s">
        <v>4450</v>
      </c>
      <c r="AY634" s="110" t="s">
        <v>4450</v>
      </c>
      <c r="AZ634" s="8">
        <v>1.6800000000000002E-2</v>
      </c>
      <c r="BA634" s="8" t="s">
        <v>4450</v>
      </c>
      <c r="BB634" s="8" t="s">
        <v>4450</v>
      </c>
      <c r="BC634" s="8" t="s">
        <v>4450</v>
      </c>
      <c r="BD634" s="8">
        <v>1.6800000000000002E-2</v>
      </c>
      <c r="BE634" s="8">
        <v>1.6800000000000002E-2</v>
      </c>
      <c r="BF634" s="8">
        <v>1.6800000000000002E-2</v>
      </c>
      <c r="BG634" s="8">
        <v>1.6800000000000002E-2</v>
      </c>
      <c r="BJ634" s="8">
        <v>0.15</v>
      </c>
      <c r="BK634" s="8">
        <v>1</v>
      </c>
      <c r="BL634" s="8">
        <v>0.4</v>
      </c>
      <c r="BM634" s="8">
        <v>1.6800000000000002E-2</v>
      </c>
      <c r="BN634" s="23">
        <f t="shared" si="605"/>
        <v>0.15</v>
      </c>
      <c r="BO634" s="23">
        <f t="shared" ref="BO634:BQ634" si="655">BK634*BN634</f>
        <v>0.15</v>
      </c>
      <c r="BP634" s="23">
        <f t="shared" si="655"/>
        <v>0.06</v>
      </c>
      <c r="BQ634" s="23">
        <f t="shared" si="655"/>
        <v>1.0080000000000002E-3</v>
      </c>
    </row>
    <row r="635" spans="1:69" ht="20" x14ac:dyDescent="0.35">
      <c r="A635" s="102" t="s">
        <v>27</v>
      </c>
      <c r="B635" s="86">
        <v>59</v>
      </c>
      <c r="C635" s="86" t="s">
        <v>5083</v>
      </c>
      <c r="D635" s="2" t="s">
        <v>3151</v>
      </c>
      <c r="E635" s="2" t="s">
        <v>3148</v>
      </c>
      <c r="F635" s="244"/>
      <c r="G635" s="73" t="s">
        <v>3138</v>
      </c>
      <c r="H635" s="73" t="s">
        <v>3514</v>
      </c>
      <c r="I635" s="71" t="s">
        <v>3446</v>
      </c>
      <c r="J635" s="71">
        <v>1</v>
      </c>
      <c r="K635" s="71">
        <v>1</v>
      </c>
      <c r="L635" s="101">
        <v>1</v>
      </c>
      <c r="M635" s="101">
        <v>1</v>
      </c>
      <c r="N635" s="120">
        <f t="shared" si="603"/>
        <v>1</v>
      </c>
      <c r="O635" s="120">
        <f t="shared" si="604"/>
        <v>1</v>
      </c>
      <c r="P635" s="71" t="s">
        <v>3447</v>
      </c>
      <c r="Q635" s="71" t="s">
        <v>874</v>
      </c>
      <c r="R635" s="114">
        <v>4500000</v>
      </c>
      <c r="S635" s="71" t="s">
        <v>3448</v>
      </c>
      <c r="T635" s="71">
        <v>4500000</v>
      </c>
      <c r="U635" s="71"/>
      <c r="V635" s="71"/>
      <c r="W635" s="101">
        <v>1</v>
      </c>
      <c r="X635" s="101">
        <v>0</v>
      </c>
      <c r="Y635" s="101">
        <v>0</v>
      </c>
      <c r="Z635" s="101">
        <v>0</v>
      </c>
      <c r="AA635" s="101">
        <v>1</v>
      </c>
      <c r="AB635" s="101">
        <v>1</v>
      </c>
      <c r="AC635" s="101">
        <v>1</v>
      </c>
      <c r="AD635" s="101">
        <v>1</v>
      </c>
      <c r="AE635" s="101">
        <v>1</v>
      </c>
      <c r="AF635" s="101"/>
      <c r="AG635" s="101"/>
      <c r="AH635" s="101"/>
      <c r="AI635" s="109">
        <v>1</v>
      </c>
      <c r="AJ635" s="109" t="s">
        <v>4450</v>
      </c>
      <c r="AK635" s="109" t="s">
        <v>4450</v>
      </c>
      <c r="AL635" s="109" t="s">
        <v>4450</v>
      </c>
      <c r="AM635" s="9" t="s">
        <v>4073</v>
      </c>
      <c r="AN635" s="9"/>
      <c r="AO635" s="9"/>
      <c r="AP635" s="9"/>
      <c r="AQ635" s="2">
        <v>0.03</v>
      </c>
      <c r="AR635" s="110">
        <v>1</v>
      </c>
      <c r="AS635" s="110" t="s">
        <v>4450</v>
      </c>
      <c r="AT635" s="110" t="s">
        <v>4450</v>
      </c>
      <c r="AU635" s="110" t="s">
        <v>4450</v>
      </c>
      <c r="AV635" s="110">
        <v>1</v>
      </c>
      <c r="AW635" s="110" t="s">
        <v>4450</v>
      </c>
      <c r="AX635" s="110" t="s">
        <v>4450</v>
      </c>
      <c r="AY635" s="110" t="s">
        <v>4450</v>
      </c>
      <c r="AZ635" s="8">
        <v>0.03</v>
      </c>
      <c r="BA635" s="8" t="s">
        <v>4450</v>
      </c>
      <c r="BB635" s="8" t="s">
        <v>4450</v>
      </c>
      <c r="BC635" s="8" t="s">
        <v>4450</v>
      </c>
      <c r="BD635" s="8">
        <v>0.03</v>
      </c>
      <c r="BE635" s="8" t="s">
        <v>4450</v>
      </c>
      <c r="BF635" s="8" t="s">
        <v>4450</v>
      </c>
      <c r="BG635" s="8" t="s">
        <v>4450</v>
      </c>
      <c r="BJ635" s="8">
        <v>0.15</v>
      </c>
      <c r="BK635" s="8">
        <v>1</v>
      </c>
      <c r="BL635" s="8">
        <v>0.2</v>
      </c>
      <c r="BM635" s="8">
        <v>0.03</v>
      </c>
      <c r="BN635" s="23">
        <f t="shared" si="605"/>
        <v>0.15</v>
      </c>
      <c r="BO635" s="23">
        <f t="shared" ref="BO635:BQ635" si="656">BK635*BN635</f>
        <v>0.15</v>
      </c>
      <c r="BP635" s="23">
        <f t="shared" si="656"/>
        <v>0.03</v>
      </c>
      <c r="BQ635" s="23">
        <f t="shared" si="656"/>
        <v>8.9999999999999998E-4</v>
      </c>
    </row>
    <row r="636" spans="1:69" ht="60" x14ac:dyDescent="0.35">
      <c r="A636" s="102" t="s">
        <v>27</v>
      </c>
      <c r="B636" s="86">
        <v>60</v>
      </c>
      <c r="C636" s="86" t="s">
        <v>5084</v>
      </c>
      <c r="D636" s="2" t="s">
        <v>3151</v>
      </c>
      <c r="E636" s="2" t="s">
        <v>3148</v>
      </c>
      <c r="F636" s="244"/>
      <c r="G636" s="73" t="s">
        <v>3139</v>
      </c>
      <c r="H636" s="73" t="s">
        <v>3515</v>
      </c>
      <c r="I636" s="71" t="s">
        <v>3449</v>
      </c>
      <c r="J636" s="71">
        <v>0.3</v>
      </c>
      <c r="K636" s="71">
        <v>12</v>
      </c>
      <c r="L636" s="101">
        <v>3</v>
      </c>
      <c r="M636" s="101">
        <v>3</v>
      </c>
      <c r="N636" s="120">
        <f t="shared" si="603"/>
        <v>1</v>
      </c>
      <c r="O636" s="120">
        <f t="shared" si="604"/>
        <v>0.25</v>
      </c>
      <c r="P636" s="71" t="s">
        <v>3423</v>
      </c>
      <c r="Q636" s="71" t="s">
        <v>3450</v>
      </c>
      <c r="R636" s="114">
        <v>1878881498</v>
      </c>
      <c r="S636" s="71" t="s">
        <v>3353</v>
      </c>
      <c r="T636" s="71">
        <v>1183131498</v>
      </c>
      <c r="U636" s="71" t="s">
        <v>3451</v>
      </c>
      <c r="V636" s="71">
        <v>362250000</v>
      </c>
      <c r="W636" s="101">
        <v>3</v>
      </c>
      <c r="X636" s="101">
        <v>3</v>
      </c>
      <c r="Y636" s="101">
        <v>3</v>
      </c>
      <c r="Z636" s="101">
        <v>3</v>
      </c>
      <c r="AA636" s="101">
        <v>3</v>
      </c>
      <c r="AB636" s="101">
        <v>6</v>
      </c>
      <c r="AC636" s="101">
        <v>9</v>
      </c>
      <c r="AD636" s="101">
        <v>12</v>
      </c>
      <c r="AE636" s="101">
        <v>3</v>
      </c>
      <c r="AF636" s="101"/>
      <c r="AG636" s="101"/>
      <c r="AH636" s="101"/>
      <c r="AI636" s="109">
        <v>3</v>
      </c>
      <c r="AJ636" s="109" t="s">
        <v>4450</v>
      </c>
      <c r="AK636" s="109" t="s">
        <v>4450</v>
      </c>
      <c r="AL636" s="109" t="s">
        <v>4450</v>
      </c>
      <c r="AM636" s="9" t="s">
        <v>4074</v>
      </c>
      <c r="AN636" s="9"/>
      <c r="AO636" s="9"/>
      <c r="AP636" s="9"/>
      <c r="AQ636" s="2">
        <v>1.7999999999999999E-2</v>
      </c>
      <c r="AR636" s="110">
        <v>1</v>
      </c>
      <c r="AS636" s="110" t="s">
        <v>4450</v>
      </c>
      <c r="AT636" s="110" t="s">
        <v>4450</v>
      </c>
      <c r="AU636" s="110" t="s">
        <v>4450</v>
      </c>
      <c r="AV636" s="110">
        <v>0.25</v>
      </c>
      <c r="AW636" s="110" t="s">
        <v>4450</v>
      </c>
      <c r="AX636" s="110" t="s">
        <v>4450</v>
      </c>
      <c r="AY636" s="110" t="s">
        <v>4450</v>
      </c>
      <c r="AZ636" s="8">
        <v>1.7999999999999999E-2</v>
      </c>
      <c r="BA636" s="8" t="s">
        <v>4450</v>
      </c>
      <c r="BB636" s="8" t="s">
        <v>4450</v>
      </c>
      <c r="BC636" s="8" t="s">
        <v>4450</v>
      </c>
      <c r="BD636" s="8">
        <v>1.7999999999999999E-2</v>
      </c>
      <c r="BE636" s="8">
        <v>1.7999999999999999E-2</v>
      </c>
      <c r="BF636" s="8">
        <v>1.7999999999999999E-2</v>
      </c>
      <c r="BG636" s="8">
        <v>1.7999999999999999E-2</v>
      </c>
      <c r="BJ636" s="8">
        <v>0.15</v>
      </c>
      <c r="BK636" s="8">
        <v>1</v>
      </c>
      <c r="BL636" s="8">
        <v>0.4</v>
      </c>
      <c r="BM636" s="8">
        <v>1.7999999999999999E-2</v>
      </c>
      <c r="BN636" s="23">
        <f t="shared" si="605"/>
        <v>0.15</v>
      </c>
      <c r="BO636" s="23">
        <f t="shared" ref="BO636:BQ636" si="657">BK636*BN636</f>
        <v>0.15</v>
      </c>
      <c r="BP636" s="23">
        <f t="shared" si="657"/>
        <v>0.06</v>
      </c>
      <c r="BQ636" s="23">
        <f t="shared" si="657"/>
        <v>1.0799999999999998E-3</v>
      </c>
    </row>
    <row r="637" spans="1:69" ht="130" x14ac:dyDescent="0.35">
      <c r="A637" s="102" t="s">
        <v>27</v>
      </c>
      <c r="B637" s="86">
        <v>61</v>
      </c>
      <c r="C637" s="86" t="s">
        <v>5085</v>
      </c>
      <c r="D637" s="2" t="s">
        <v>3151</v>
      </c>
      <c r="E637" s="2" t="s">
        <v>3148</v>
      </c>
      <c r="F637" s="244"/>
      <c r="G637" s="73" t="s">
        <v>3139</v>
      </c>
      <c r="H637" s="73" t="s">
        <v>3516</v>
      </c>
      <c r="I637" s="71" t="s">
        <v>3452</v>
      </c>
      <c r="J637" s="71">
        <v>0.3</v>
      </c>
      <c r="K637" s="71">
        <v>12</v>
      </c>
      <c r="L637" s="101">
        <v>3</v>
      </c>
      <c r="M637" s="101">
        <v>3</v>
      </c>
      <c r="N637" s="120">
        <f t="shared" si="603"/>
        <v>1</v>
      </c>
      <c r="O637" s="120">
        <f t="shared" si="604"/>
        <v>0.25</v>
      </c>
      <c r="P637" s="71" t="s">
        <v>3423</v>
      </c>
      <c r="Q637" s="71" t="s">
        <v>3450</v>
      </c>
      <c r="R637" s="114">
        <v>7471967446</v>
      </c>
      <c r="S637" s="71" t="s">
        <v>3453</v>
      </c>
      <c r="T637" s="71">
        <v>6510000000</v>
      </c>
      <c r="U637" s="71" t="s">
        <v>3366</v>
      </c>
      <c r="V637" s="71">
        <v>45000000</v>
      </c>
      <c r="W637" s="101">
        <v>3</v>
      </c>
      <c r="X637" s="101">
        <v>3</v>
      </c>
      <c r="Y637" s="101">
        <v>3</v>
      </c>
      <c r="Z637" s="101">
        <v>3</v>
      </c>
      <c r="AA637" s="101">
        <v>3</v>
      </c>
      <c r="AB637" s="101">
        <v>6</v>
      </c>
      <c r="AC637" s="101">
        <v>9</v>
      </c>
      <c r="AD637" s="101">
        <v>12</v>
      </c>
      <c r="AE637" s="101">
        <v>3</v>
      </c>
      <c r="AF637" s="101"/>
      <c r="AG637" s="101"/>
      <c r="AH637" s="101"/>
      <c r="AI637" s="109">
        <v>3</v>
      </c>
      <c r="AJ637" s="109" t="s">
        <v>4450</v>
      </c>
      <c r="AK637" s="109" t="s">
        <v>4450</v>
      </c>
      <c r="AL637" s="109" t="s">
        <v>4450</v>
      </c>
      <c r="AM637" s="9" t="s">
        <v>4075</v>
      </c>
      <c r="AN637" s="9"/>
      <c r="AO637" s="9"/>
      <c r="AP637" s="9"/>
      <c r="AQ637" s="2">
        <v>1.7999999999999999E-2</v>
      </c>
      <c r="AR637" s="110">
        <v>1</v>
      </c>
      <c r="AS637" s="110" t="s">
        <v>4450</v>
      </c>
      <c r="AT637" s="110" t="s">
        <v>4450</v>
      </c>
      <c r="AU637" s="110" t="s">
        <v>4450</v>
      </c>
      <c r="AV637" s="110">
        <v>0.25</v>
      </c>
      <c r="AW637" s="110" t="s">
        <v>4450</v>
      </c>
      <c r="AX637" s="110" t="s">
        <v>4450</v>
      </c>
      <c r="AY637" s="110" t="s">
        <v>4450</v>
      </c>
      <c r="AZ637" s="8">
        <v>1.7999999999999999E-2</v>
      </c>
      <c r="BA637" s="8" t="s">
        <v>4450</v>
      </c>
      <c r="BB637" s="8" t="s">
        <v>4450</v>
      </c>
      <c r="BC637" s="8" t="s">
        <v>4450</v>
      </c>
      <c r="BD637" s="8">
        <v>1.7999999999999999E-2</v>
      </c>
      <c r="BE637" s="8">
        <v>1.7999999999999999E-2</v>
      </c>
      <c r="BF637" s="8">
        <v>1.7999999999999999E-2</v>
      </c>
      <c r="BG637" s="8">
        <v>1.7999999999999999E-2</v>
      </c>
      <c r="BJ637" s="8">
        <v>0.15</v>
      </c>
      <c r="BK637" s="8">
        <v>1</v>
      </c>
      <c r="BL637" s="8">
        <v>0.4</v>
      </c>
      <c r="BM637" s="8">
        <v>1.7999999999999999E-2</v>
      </c>
      <c r="BN637" s="23">
        <f t="shared" si="605"/>
        <v>0.15</v>
      </c>
      <c r="BO637" s="23">
        <f t="shared" ref="BO637:BQ637" si="658">BK637*BN637</f>
        <v>0.15</v>
      </c>
      <c r="BP637" s="23">
        <f t="shared" si="658"/>
        <v>0.06</v>
      </c>
      <c r="BQ637" s="23">
        <f t="shared" si="658"/>
        <v>1.0799999999999998E-3</v>
      </c>
    </row>
    <row r="638" spans="1:69" ht="40" x14ac:dyDescent="0.35">
      <c r="A638" s="102" t="s">
        <v>27</v>
      </c>
      <c r="B638" s="86">
        <v>62</v>
      </c>
      <c r="C638" s="86" t="s">
        <v>5086</v>
      </c>
      <c r="D638" s="2" t="s">
        <v>3151</v>
      </c>
      <c r="E638" s="2" t="s">
        <v>3148</v>
      </c>
      <c r="F638" s="244"/>
      <c r="G638" s="73" t="s">
        <v>3139</v>
      </c>
      <c r="H638" s="73" t="s">
        <v>3517</v>
      </c>
      <c r="I638" s="71" t="s">
        <v>3454</v>
      </c>
      <c r="J638" s="71">
        <v>0.3</v>
      </c>
      <c r="K638" s="71">
        <v>12</v>
      </c>
      <c r="L638" s="101">
        <v>3</v>
      </c>
      <c r="M638" s="101">
        <v>3</v>
      </c>
      <c r="N638" s="120">
        <f t="shared" si="603"/>
        <v>1</v>
      </c>
      <c r="O638" s="120">
        <f t="shared" si="604"/>
        <v>0.25</v>
      </c>
      <c r="P638" s="71" t="s">
        <v>3423</v>
      </c>
      <c r="Q638" s="71" t="s">
        <v>3450</v>
      </c>
      <c r="R638" s="114">
        <v>149591056</v>
      </c>
      <c r="S638" s="71" t="s">
        <v>3426</v>
      </c>
      <c r="T638" s="71">
        <v>22000000</v>
      </c>
      <c r="U638" s="71" t="s">
        <v>3432</v>
      </c>
      <c r="V638" s="71">
        <v>77591056</v>
      </c>
      <c r="W638" s="101">
        <v>3</v>
      </c>
      <c r="X638" s="101">
        <v>3</v>
      </c>
      <c r="Y638" s="101">
        <v>3</v>
      </c>
      <c r="Z638" s="101">
        <v>3</v>
      </c>
      <c r="AA638" s="101">
        <v>3</v>
      </c>
      <c r="AB638" s="101">
        <v>6</v>
      </c>
      <c r="AC638" s="101">
        <v>9</v>
      </c>
      <c r="AD638" s="101">
        <v>12</v>
      </c>
      <c r="AE638" s="101">
        <v>3</v>
      </c>
      <c r="AF638" s="101"/>
      <c r="AG638" s="101"/>
      <c r="AH638" s="101"/>
      <c r="AI638" s="109">
        <v>3</v>
      </c>
      <c r="AJ638" s="109" t="s">
        <v>4450</v>
      </c>
      <c r="AK638" s="109" t="s">
        <v>4450</v>
      </c>
      <c r="AL638" s="109" t="s">
        <v>4450</v>
      </c>
      <c r="AM638" s="9" t="s">
        <v>4076</v>
      </c>
      <c r="AN638" s="9"/>
      <c r="AO638" s="9"/>
      <c r="AP638" s="9"/>
      <c r="AQ638" s="2">
        <v>1.7999999999999999E-2</v>
      </c>
      <c r="AR638" s="110">
        <v>1</v>
      </c>
      <c r="AS638" s="110" t="s">
        <v>4450</v>
      </c>
      <c r="AT638" s="110" t="s">
        <v>4450</v>
      </c>
      <c r="AU638" s="110" t="s">
        <v>4450</v>
      </c>
      <c r="AV638" s="110">
        <v>0.25</v>
      </c>
      <c r="AW638" s="110" t="s">
        <v>4450</v>
      </c>
      <c r="AX638" s="110" t="s">
        <v>4450</v>
      </c>
      <c r="AY638" s="110" t="s">
        <v>4450</v>
      </c>
      <c r="AZ638" s="8">
        <v>1.7999999999999999E-2</v>
      </c>
      <c r="BA638" s="8" t="s">
        <v>4450</v>
      </c>
      <c r="BB638" s="8" t="s">
        <v>4450</v>
      </c>
      <c r="BC638" s="8" t="s">
        <v>4450</v>
      </c>
      <c r="BD638" s="8">
        <v>1.7999999999999999E-2</v>
      </c>
      <c r="BE638" s="8">
        <v>1.7999999999999999E-2</v>
      </c>
      <c r="BF638" s="8">
        <v>1.7999999999999999E-2</v>
      </c>
      <c r="BG638" s="8">
        <v>1.7999999999999999E-2</v>
      </c>
      <c r="BJ638" s="8">
        <v>0.15</v>
      </c>
      <c r="BK638" s="8">
        <v>1</v>
      </c>
      <c r="BL638" s="8">
        <v>0.4</v>
      </c>
      <c r="BM638" s="8">
        <v>1.7999999999999999E-2</v>
      </c>
      <c r="BN638" s="23">
        <f t="shared" si="605"/>
        <v>0.15</v>
      </c>
      <c r="BO638" s="23">
        <f t="shared" ref="BO638:BQ638" si="659">BK638*BN638</f>
        <v>0.15</v>
      </c>
      <c r="BP638" s="23">
        <f t="shared" si="659"/>
        <v>0.06</v>
      </c>
      <c r="BQ638" s="23">
        <f t="shared" si="659"/>
        <v>1.0799999999999998E-3</v>
      </c>
    </row>
    <row r="639" spans="1:69" ht="60" x14ac:dyDescent="0.35">
      <c r="A639" s="102" t="s">
        <v>27</v>
      </c>
      <c r="B639" s="86">
        <v>63</v>
      </c>
      <c r="C639" s="86" t="s">
        <v>5087</v>
      </c>
      <c r="D639" s="2" t="s">
        <v>3151</v>
      </c>
      <c r="E639" s="2" t="s">
        <v>3148</v>
      </c>
      <c r="F639" s="245"/>
      <c r="G639" s="73" t="s">
        <v>3139</v>
      </c>
      <c r="H639" s="73" t="s">
        <v>3518</v>
      </c>
      <c r="I639" s="71" t="s">
        <v>3455</v>
      </c>
      <c r="J639" s="71">
        <v>0.1</v>
      </c>
      <c r="K639" s="71">
        <v>12</v>
      </c>
      <c r="L639" s="101">
        <v>3</v>
      </c>
      <c r="M639" s="101">
        <v>3</v>
      </c>
      <c r="N639" s="120">
        <f t="shared" si="603"/>
        <v>1</v>
      </c>
      <c r="O639" s="120">
        <f t="shared" si="604"/>
        <v>0.25</v>
      </c>
      <c r="P639" s="71" t="s">
        <v>3423</v>
      </c>
      <c r="Q639" s="71" t="s">
        <v>3450</v>
      </c>
      <c r="R639" s="114">
        <v>0</v>
      </c>
      <c r="S639" s="71"/>
      <c r="T639" s="71"/>
      <c r="U639" s="71"/>
      <c r="V639" s="71"/>
      <c r="W639" s="101">
        <v>3</v>
      </c>
      <c r="X639" s="101">
        <v>3</v>
      </c>
      <c r="Y639" s="101">
        <v>3</v>
      </c>
      <c r="Z639" s="101">
        <v>3</v>
      </c>
      <c r="AA639" s="101">
        <v>3</v>
      </c>
      <c r="AB639" s="101">
        <v>6</v>
      </c>
      <c r="AC639" s="101">
        <v>9</v>
      </c>
      <c r="AD639" s="101">
        <v>12</v>
      </c>
      <c r="AE639" s="101">
        <v>3</v>
      </c>
      <c r="AF639" s="101"/>
      <c r="AG639" s="101"/>
      <c r="AH639" s="101"/>
      <c r="AI639" s="109">
        <v>3</v>
      </c>
      <c r="AJ639" s="109" t="s">
        <v>4450</v>
      </c>
      <c r="AK639" s="109" t="s">
        <v>4450</v>
      </c>
      <c r="AL639" s="109" t="s">
        <v>4450</v>
      </c>
      <c r="AM639" s="9" t="s">
        <v>4077</v>
      </c>
      <c r="AN639" s="9"/>
      <c r="AO639" s="9"/>
      <c r="AP639" s="9"/>
      <c r="AQ639" s="2">
        <v>6.000000000000001E-3</v>
      </c>
      <c r="AR639" s="110">
        <v>1</v>
      </c>
      <c r="AS639" s="110" t="s">
        <v>4450</v>
      </c>
      <c r="AT639" s="110" t="s">
        <v>4450</v>
      </c>
      <c r="AU639" s="110" t="s">
        <v>4450</v>
      </c>
      <c r="AV639" s="110">
        <v>0.25</v>
      </c>
      <c r="AW639" s="110" t="s">
        <v>4450</v>
      </c>
      <c r="AX639" s="110" t="s">
        <v>4450</v>
      </c>
      <c r="AY639" s="110" t="s">
        <v>4450</v>
      </c>
      <c r="AZ639" s="8">
        <v>6.000000000000001E-3</v>
      </c>
      <c r="BA639" s="8" t="s">
        <v>4450</v>
      </c>
      <c r="BB639" s="8" t="s">
        <v>4450</v>
      </c>
      <c r="BC639" s="8" t="s">
        <v>4450</v>
      </c>
      <c r="BD639" s="8">
        <v>6.000000000000001E-3</v>
      </c>
      <c r="BE639" s="8">
        <v>6.000000000000001E-3</v>
      </c>
      <c r="BF639" s="8">
        <v>6.000000000000001E-3</v>
      </c>
      <c r="BG639" s="8">
        <v>6.000000000000001E-3</v>
      </c>
      <c r="BJ639" s="8">
        <v>0.15</v>
      </c>
      <c r="BK639" s="8">
        <v>1</v>
      </c>
      <c r="BL639" s="8">
        <v>0.4</v>
      </c>
      <c r="BM639" s="8">
        <v>6.000000000000001E-3</v>
      </c>
      <c r="BN639" s="23">
        <f t="shared" si="605"/>
        <v>0.15</v>
      </c>
      <c r="BO639" s="23">
        <f t="shared" ref="BO639:BQ639" si="660">BK639*BN639</f>
        <v>0.15</v>
      </c>
      <c r="BP639" s="23">
        <f t="shared" si="660"/>
        <v>0.06</v>
      </c>
      <c r="BQ639" s="23">
        <f t="shared" si="660"/>
        <v>3.6000000000000002E-4</v>
      </c>
    </row>
    <row r="640" spans="1:69" ht="20" x14ac:dyDescent="0.35">
      <c r="A640" s="102" t="s">
        <v>29</v>
      </c>
      <c r="B640" s="86">
        <v>1</v>
      </c>
      <c r="C640" s="86" t="s">
        <v>4634</v>
      </c>
      <c r="D640" s="2" t="s">
        <v>3008</v>
      </c>
      <c r="E640" s="2" t="s">
        <v>3013</v>
      </c>
      <c r="F640" s="243" t="s">
        <v>28</v>
      </c>
      <c r="G640" s="73" t="s">
        <v>3019</v>
      </c>
      <c r="H640" s="73" t="s">
        <v>3039</v>
      </c>
      <c r="I640" s="71" t="s">
        <v>854</v>
      </c>
      <c r="J640" s="71">
        <v>1</v>
      </c>
      <c r="K640" s="71">
        <v>4</v>
      </c>
      <c r="L640" s="101">
        <v>1</v>
      </c>
      <c r="M640" s="101">
        <v>1</v>
      </c>
      <c r="N640" s="120">
        <f t="shared" si="603"/>
        <v>1</v>
      </c>
      <c r="O640" s="120">
        <f t="shared" si="604"/>
        <v>0.25</v>
      </c>
      <c r="P640" s="71" t="s">
        <v>881</v>
      </c>
      <c r="Q640" s="71" t="s">
        <v>867</v>
      </c>
      <c r="R640" s="114">
        <v>0</v>
      </c>
      <c r="S640" s="71"/>
      <c r="T640" s="71"/>
      <c r="U640" s="71"/>
      <c r="V640" s="71"/>
      <c r="W640" s="101">
        <v>1</v>
      </c>
      <c r="X640" s="101">
        <v>1</v>
      </c>
      <c r="Y640" s="101">
        <v>1</v>
      </c>
      <c r="Z640" s="101">
        <v>1</v>
      </c>
      <c r="AA640" s="101">
        <v>1</v>
      </c>
      <c r="AB640" s="101">
        <v>2</v>
      </c>
      <c r="AC640" s="101">
        <v>3</v>
      </c>
      <c r="AD640" s="101">
        <v>4</v>
      </c>
      <c r="AE640" s="101">
        <v>1</v>
      </c>
      <c r="AF640" s="101"/>
      <c r="AG640" s="101"/>
      <c r="AH640" s="101"/>
      <c r="AI640" s="109">
        <v>1</v>
      </c>
      <c r="AJ640" s="109" t="s">
        <v>4450</v>
      </c>
      <c r="AK640" s="109" t="s">
        <v>4450</v>
      </c>
      <c r="AL640" s="109" t="s">
        <v>4450</v>
      </c>
      <c r="AM640" s="9" t="s">
        <v>3843</v>
      </c>
      <c r="AN640" s="9"/>
      <c r="AO640" s="9"/>
      <c r="AP640" s="9"/>
      <c r="AQ640" s="2">
        <v>2.5000000000000001E-2</v>
      </c>
      <c r="AR640" s="110">
        <v>1</v>
      </c>
      <c r="AS640" s="110" t="s">
        <v>4450</v>
      </c>
      <c r="AT640" s="110" t="s">
        <v>4450</v>
      </c>
      <c r="AU640" s="110" t="s">
        <v>4450</v>
      </c>
      <c r="AV640" s="110">
        <v>0.25</v>
      </c>
      <c r="AW640" s="110" t="s">
        <v>4450</v>
      </c>
      <c r="AX640" s="110" t="s">
        <v>4450</v>
      </c>
      <c r="AY640" s="110" t="s">
        <v>4450</v>
      </c>
      <c r="AZ640" s="8">
        <v>2.5000000000000001E-2</v>
      </c>
      <c r="BA640" s="8" t="s">
        <v>4450</v>
      </c>
      <c r="BB640" s="8" t="s">
        <v>4450</v>
      </c>
      <c r="BC640" s="8" t="s">
        <v>4450</v>
      </c>
      <c r="BD640" s="8">
        <v>2.5000000000000001E-2</v>
      </c>
      <c r="BE640" s="8">
        <v>2.5000000000000001E-2</v>
      </c>
      <c r="BF640" s="8">
        <v>2.5000000000000001E-2</v>
      </c>
      <c r="BG640" s="8">
        <v>2.5000000000000001E-2</v>
      </c>
      <c r="BJ640" s="8">
        <v>0.1</v>
      </c>
      <c r="BK640" s="8">
        <v>0.25</v>
      </c>
      <c r="BL640" s="8">
        <v>1</v>
      </c>
      <c r="BM640" s="8">
        <v>2.5000000000000001E-2</v>
      </c>
      <c r="BN640" s="23">
        <f t="shared" si="605"/>
        <v>0.1</v>
      </c>
      <c r="BO640" s="23">
        <f t="shared" ref="BO640:BQ640" si="661">BK640*BN640</f>
        <v>2.5000000000000001E-2</v>
      </c>
      <c r="BP640" s="23">
        <f t="shared" si="661"/>
        <v>2.5000000000000001E-2</v>
      </c>
      <c r="BQ640" s="23">
        <f t="shared" si="661"/>
        <v>6.2500000000000012E-4</v>
      </c>
    </row>
    <row r="641" spans="1:69" ht="20" x14ac:dyDescent="0.35">
      <c r="A641" s="102" t="s">
        <v>29</v>
      </c>
      <c r="B641" s="86">
        <v>2</v>
      </c>
      <c r="C641" s="86" t="s">
        <v>4635</v>
      </c>
      <c r="D641" s="2" t="s">
        <v>3008</v>
      </c>
      <c r="E641" s="2" t="s">
        <v>3014</v>
      </c>
      <c r="F641" s="244"/>
      <c r="G641" s="73" t="s">
        <v>3020</v>
      </c>
      <c r="H641" s="73" t="s">
        <v>3040</v>
      </c>
      <c r="I641" s="71" t="s">
        <v>860</v>
      </c>
      <c r="J641" s="71">
        <v>0.25</v>
      </c>
      <c r="K641" s="71">
        <v>12</v>
      </c>
      <c r="L641" s="101">
        <v>3</v>
      </c>
      <c r="M641" s="101">
        <v>3</v>
      </c>
      <c r="N641" s="120">
        <f t="shared" si="603"/>
        <v>1</v>
      </c>
      <c r="O641" s="120">
        <f t="shared" si="604"/>
        <v>0.25</v>
      </c>
      <c r="P641" s="71" t="s">
        <v>869</v>
      </c>
      <c r="Q641" s="71" t="s">
        <v>868</v>
      </c>
      <c r="R641" s="114">
        <v>0</v>
      </c>
      <c r="S641" s="71"/>
      <c r="T641" s="71"/>
      <c r="U641" s="71"/>
      <c r="V641" s="71"/>
      <c r="W641" s="101">
        <v>3</v>
      </c>
      <c r="X641" s="101">
        <v>3</v>
      </c>
      <c r="Y641" s="101">
        <v>3</v>
      </c>
      <c r="Z641" s="101">
        <v>3</v>
      </c>
      <c r="AA641" s="101">
        <v>3</v>
      </c>
      <c r="AB641" s="101">
        <v>6</v>
      </c>
      <c r="AC641" s="101">
        <v>9</v>
      </c>
      <c r="AD641" s="101">
        <v>12</v>
      </c>
      <c r="AE641" s="101">
        <v>3</v>
      </c>
      <c r="AF641" s="101"/>
      <c r="AG641" s="101"/>
      <c r="AH641" s="101"/>
      <c r="AI641" s="109">
        <v>3</v>
      </c>
      <c r="AJ641" s="109" t="s">
        <v>4450</v>
      </c>
      <c r="AK641" s="109" t="s">
        <v>4450</v>
      </c>
      <c r="AL641" s="109" t="s">
        <v>4450</v>
      </c>
      <c r="AM641" s="9" t="s">
        <v>3844</v>
      </c>
      <c r="AN641" s="9"/>
      <c r="AO641" s="9"/>
      <c r="AP641" s="9"/>
      <c r="AQ641" s="2">
        <v>6.2500000000000003E-3</v>
      </c>
      <c r="AR641" s="110">
        <v>1</v>
      </c>
      <c r="AS641" s="110" t="s">
        <v>4450</v>
      </c>
      <c r="AT641" s="110" t="s">
        <v>4450</v>
      </c>
      <c r="AU641" s="110" t="s">
        <v>4450</v>
      </c>
      <c r="AV641" s="110">
        <v>0.25</v>
      </c>
      <c r="AW641" s="110" t="s">
        <v>4450</v>
      </c>
      <c r="AX641" s="110" t="s">
        <v>4450</v>
      </c>
      <c r="AY641" s="110" t="s">
        <v>4450</v>
      </c>
      <c r="AZ641" s="8">
        <v>6.2500000000000003E-3</v>
      </c>
      <c r="BA641" s="8" t="s">
        <v>4450</v>
      </c>
      <c r="BB641" s="8" t="s">
        <v>4450</v>
      </c>
      <c r="BC641" s="8" t="s">
        <v>4450</v>
      </c>
      <c r="BD641" s="8">
        <v>6.2500000000000003E-3</v>
      </c>
      <c r="BE641" s="8">
        <v>6.2500000000000003E-3</v>
      </c>
      <c r="BF641" s="8">
        <v>6.2500000000000003E-3</v>
      </c>
      <c r="BG641" s="8">
        <v>6.2500000000000003E-3</v>
      </c>
      <c r="BJ641" s="8">
        <v>0.1</v>
      </c>
      <c r="BK641" s="8">
        <v>0.25</v>
      </c>
      <c r="BL641" s="8">
        <v>1</v>
      </c>
      <c r="BM641" s="8">
        <v>6.2500000000000003E-3</v>
      </c>
      <c r="BN641" s="23">
        <f t="shared" si="605"/>
        <v>0.1</v>
      </c>
      <c r="BO641" s="23">
        <f t="shared" ref="BO641:BQ641" si="662">BK641*BN641</f>
        <v>2.5000000000000001E-2</v>
      </c>
      <c r="BP641" s="23">
        <f t="shared" si="662"/>
        <v>2.5000000000000001E-2</v>
      </c>
      <c r="BQ641" s="23">
        <f t="shared" si="662"/>
        <v>1.5625000000000003E-4</v>
      </c>
    </row>
    <row r="642" spans="1:69" ht="30" x14ac:dyDescent="0.35">
      <c r="A642" s="102" t="s">
        <v>29</v>
      </c>
      <c r="B642" s="86">
        <v>3</v>
      </c>
      <c r="C642" s="86" t="s">
        <v>4636</v>
      </c>
      <c r="D642" s="2" t="s">
        <v>3008</v>
      </c>
      <c r="E642" s="2" t="s">
        <v>3014</v>
      </c>
      <c r="F642" s="244"/>
      <c r="G642" s="73" t="s">
        <v>3020</v>
      </c>
      <c r="H642" s="73" t="s">
        <v>3041</v>
      </c>
      <c r="I642" s="71" t="s">
        <v>861</v>
      </c>
      <c r="J642" s="71">
        <v>0.25</v>
      </c>
      <c r="K642" s="71">
        <v>1</v>
      </c>
      <c r="L642" s="101">
        <v>1</v>
      </c>
      <c r="M642" s="101">
        <v>1</v>
      </c>
      <c r="N642" s="120">
        <f t="shared" si="603"/>
        <v>1</v>
      </c>
      <c r="O642" s="120">
        <f t="shared" si="604"/>
        <v>1</v>
      </c>
      <c r="P642" s="71" t="s">
        <v>870</v>
      </c>
      <c r="Q642" s="71" t="s">
        <v>868</v>
      </c>
      <c r="R642" s="114">
        <v>0</v>
      </c>
      <c r="S642" s="71"/>
      <c r="T642" s="71"/>
      <c r="U642" s="71"/>
      <c r="V642" s="71"/>
      <c r="W642" s="101">
        <v>1</v>
      </c>
      <c r="X642" s="101">
        <v>0</v>
      </c>
      <c r="Y642" s="101">
        <v>0</v>
      </c>
      <c r="Z642" s="101">
        <v>0</v>
      </c>
      <c r="AA642" s="101">
        <v>1</v>
      </c>
      <c r="AB642" s="101">
        <v>1</v>
      </c>
      <c r="AC642" s="101">
        <v>1</v>
      </c>
      <c r="AD642" s="101">
        <v>1</v>
      </c>
      <c r="AE642" s="101">
        <v>1</v>
      </c>
      <c r="AF642" s="101"/>
      <c r="AG642" s="101"/>
      <c r="AH642" s="101"/>
      <c r="AI642" s="109">
        <v>1</v>
      </c>
      <c r="AJ642" s="109" t="s">
        <v>4450</v>
      </c>
      <c r="AK642" s="109" t="s">
        <v>4450</v>
      </c>
      <c r="AL642" s="109" t="s">
        <v>4450</v>
      </c>
      <c r="AM642" s="9" t="s">
        <v>3845</v>
      </c>
      <c r="AN642" s="9"/>
      <c r="AO642" s="9"/>
      <c r="AP642" s="9"/>
      <c r="AQ642" s="2">
        <v>6.2500000000000003E-3</v>
      </c>
      <c r="AR642" s="110">
        <v>1</v>
      </c>
      <c r="AS642" s="110" t="s">
        <v>4450</v>
      </c>
      <c r="AT642" s="110" t="s">
        <v>4450</v>
      </c>
      <c r="AU642" s="110" t="s">
        <v>4450</v>
      </c>
      <c r="AV642" s="110">
        <v>1</v>
      </c>
      <c r="AW642" s="110" t="s">
        <v>4450</v>
      </c>
      <c r="AX642" s="110" t="s">
        <v>4450</v>
      </c>
      <c r="AY642" s="110" t="s">
        <v>4450</v>
      </c>
      <c r="AZ642" s="8">
        <v>6.2500000000000003E-3</v>
      </c>
      <c r="BA642" s="8" t="s">
        <v>4450</v>
      </c>
      <c r="BB642" s="8" t="s">
        <v>4450</v>
      </c>
      <c r="BC642" s="8" t="s">
        <v>4450</v>
      </c>
      <c r="BD642" s="8">
        <v>6.2500000000000003E-3</v>
      </c>
      <c r="BE642" s="8" t="s">
        <v>4450</v>
      </c>
      <c r="BF642" s="8" t="s">
        <v>4450</v>
      </c>
      <c r="BG642" s="8" t="s">
        <v>4450</v>
      </c>
      <c r="BJ642" s="8">
        <v>0.1</v>
      </c>
      <c r="BK642" s="8">
        <v>0.25</v>
      </c>
      <c r="BL642" s="8">
        <v>1</v>
      </c>
      <c r="BM642" s="8">
        <v>6.2500000000000003E-3</v>
      </c>
      <c r="BN642" s="23">
        <f t="shared" si="605"/>
        <v>0.1</v>
      </c>
      <c r="BO642" s="23">
        <f t="shared" ref="BO642:BQ642" si="663">BK642*BN642</f>
        <v>2.5000000000000001E-2</v>
      </c>
      <c r="BP642" s="23">
        <f t="shared" si="663"/>
        <v>2.5000000000000001E-2</v>
      </c>
      <c r="BQ642" s="23">
        <f t="shared" si="663"/>
        <v>1.5625000000000003E-4</v>
      </c>
    </row>
    <row r="643" spans="1:69" ht="30" x14ac:dyDescent="0.35">
      <c r="A643" s="102" t="s">
        <v>29</v>
      </c>
      <c r="B643" s="86">
        <v>4</v>
      </c>
      <c r="C643" s="86" t="s">
        <v>4637</v>
      </c>
      <c r="D643" s="2" t="s">
        <v>3008</v>
      </c>
      <c r="E643" s="2" t="s">
        <v>3014</v>
      </c>
      <c r="F643" s="244"/>
      <c r="G643" s="73" t="s">
        <v>3020</v>
      </c>
      <c r="H643" s="73" t="s">
        <v>3042</v>
      </c>
      <c r="I643" s="71" t="s">
        <v>855</v>
      </c>
      <c r="J643" s="71">
        <v>0.25</v>
      </c>
      <c r="K643" s="71">
        <v>4</v>
      </c>
      <c r="L643" s="101">
        <v>1</v>
      </c>
      <c r="M643" s="101">
        <v>1</v>
      </c>
      <c r="N643" s="120">
        <f t="shared" si="603"/>
        <v>1</v>
      </c>
      <c r="O643" s="120">
        <f t="shared" si="604"/>
        <v>0.25</v>
      </c>
      <c r="P643" s="71" t="s">
        <v>871</v>
      </c>
      <c r="Q643" s="71" t="s">
        <v>868</v>
      </c>
      <c r="R643" s="114">
        <v>0</v>
      </c>
      <c r="S643" s="71"/>
      <c r="T643" s="71"/>
      <c r="U643" s="71"/>
      <c r="V643" s="71"/>
      <c r="W643" s="101">
        <v>1</v>
      </c>
      <c r="X643" s="101">
        <v>1</v>
      </c>
      <c r="Y643" s="101">
        <v>1</v>
      </c>
      <c r="Z643" s="101">
        <v>1</v>
      </c>
      <c r="AA643" s="101">
        <v>1</v>
      </c>
      <c r="AB643" s="101">
        <v>2</v>
      </c>
      <c r="AC643" s="101">
        <v>3</v>
      </c>
      <c r="AD643" s="101">
        <v>4</v>
      </c>
      <c r="AE643" s="101">
        <v>1</v>
      </c>
      <c r="AF643" s="101"/>
      <c r="AG643" s="101"/>
      <c r="AH643" s="101"/>
      <c r="AI643" s="109">
        <v>1</v>
      </c>
      <c r="AJ643" s="109" t="s">
        <v>4450</v>
      </c>
      <c r="AK643" s="109" t="s">
        <v>4450</v>
      </c>
      <c r="AL643" s="109" t="s">
        <v>4450</v>
      </c>
      <c r="AM643" s="9" t="s">
        <v>3846</v>
      </c>
      <c r="AN643" s="9"/>
      <c r="AO643" s="9"/>
      <c r="AP643" s="9"/>
      <c r="AQ643" s="2">
        <v>6.2500000000000003E-3</v>
      </c>
      <c r="AR643" s="110">
        <v>1</v>
      </c>
      <c r="AS643" s="110" t="s">
        <v>4450</v>
      </c>
      <c r="AT643" s="110" t="s">
        <v>4450</v>
      </c>
      <c r="AU643" s="110" t="s">
        <v>4450</v>
      </c>
      <c r="AV643" s="110">
        <v>0.25</v>
      </c>
      <c r="AW643" s="110" t="s">
        <v>4450</v>
      </c>
      <c r="AX643" s="110" t="s">
        <v>4450</v>
      </c>
      <c r="AY643" s="110" t="s">
        <v>4450</v>
      </c>
      <c r="AZ643" s="8">
        <v>6.2500000000000003E-3</v>
      </c>
      <c r="BA643" s="8" t="s">
        <v>4450</v>
      </c>
      <c r="BB643" s="8" t="s">
        <v>4450</v>
      </c>
      <c r="BC643" s="8" t="s">
        <v>4450</v>
      </c>
      <c r="BD643" s="8">
        <v>6.2500000000000003E-3</v>
      </c>
      <c r="BE643" s="8">
        <v>6.2500000000000003E-3</v>
      </c>
      <c r="BF643" s="8">
        <v>6.2500000000000003E-3</v>
      </c>
      <c r="BG643" s="8">
        <v>6.2500000000000003E-3</v>
      </c>
      <c r="BJ643" s="8">
        <v>0.1</v>
      </c>
      <c r="BK643" s="8">
        <v>0.25</v>
      </c>
      <c r="BL643" s="8">
        <v>1</v>
      </c>
      <c r="BM643" s="8">
        <v>6.2500000000000003E-3</v>
      </c>
      <c r="BN643" s="23">
        <f t="shared" si="605"/>
        <v>0.1</v>
      </c>
      <c r="BO643" s="23">
        <f t="shared" ref="BO643:BQ643" si="664">BK643*BN643</f>
        <v>2.5000000000000001E-2</v>
      </c>
      <c r="BP643" s="23">
        <f t="shared" si="664"/>
        <v>2.5000000000000001E-2</v>
      </c>
      <c r="BQ643" s="23">
        <f t="shared" si="664"/>
        <v>1.5625000000000003E-4</v>
      </c>
    </row>
    <row r="644" spans="1:69" ht="30" x14ac:dyDescent="0.35">
      <c r="A644" s="102" t="s">
        <v>29</v>
      </c>
      <c r="B644" s="86">
        <v>5</v>
      </c>
      <c r="C644" s="86" t="s">
        <v>4638</v>
      </c>
      <c r="D644" s="2" t="s">
        <v>3008</v>
      </c>
      <c r="E644" s="2" t="s">
        <v>3014</v>
      </c>
      <c r="F644" s="244"/>
      <c r="G644" s="73" t="s">
        <v>3020</v>
      </c>
      <c r="H644" s="73" t="s">
        <v>3043</v>
      </c>
      <c r="I644" s="71" t="s">
        <v>858</v>
      </c>
      <c r="J644" s="71">
        <v>0.25</v>
      </c>
      <c r="K644" s="71">
        <v>4</v>
      </c>
      <c r="L644" s="101">
        <v>1</v>
      </c>
      <c r="M644" s="101">
        <v>1</v>
      </c>
      <c r="N644" s="120">
        <f t="shared" si="603"/>
        <v>1</v>
      </c>
      <c r="O644" s="120">
        <f t="shared" si="604"/>
        <v>0.25</v>
      </c>
      <c r="P644" s="71" t="s">
        <v>872</v>
      </c>
      <c r="Q644" s="71" t="s">
        <v>868</v>
      </c>
      <c r="R644" s="114">
        <v>0</v>
      </c>
      <c r="S644" s="71"/>
      <c r="T644" s="71"/>
      <c r="U644" s="71"/>
      <c r="V644" s="71"/>
      <c r="W644" s="101">
        <v>1</v>
      </c>
      <c r="X644" s="101">
        <v>1</v>
      </c>
      <c r="Y644" s="101">
        <v>1</v>
      </c>
      <c r="Z644" s="101">
        <v>1</v>
      </c>
      <c r="AA644" s="101">
        <v>1</v>
      </c>
      <c r="AB644" s="101">
        <v>2</v>
      </c>
      <c r="AC644" s="101">
        <v>3</v>
      </c>
      <c r="AD644" s="101">
        <v>4</v>
      </c>
      <c r="AE644" s="101">
        <v>1</v>
      </c>
      <c r="AF644" s="101"/>
      <c r="AG644" s="101"/>
      <c r="AH644" s="101"/>
      <c r="AI644" s="109">
        <v>1</v>
      </c>
      <c r="AJ644" s="109" t="s">
        <v>4450</v>
      </c>
      <c r="AK644" s="109" t="s">
        <v>4450</v>
      </c>
      <c r="AL644" s="109" t="s">
        <v>4450</v>
      </c>
      <c r="AM644" s="9" t="s">
        <v>3847</v>
      </c>
      <c r="AN644" s="9"/>
      <c r="AO644" s="9"/>
      <c r="AP644" s="9"/>
      <c r="AQ644" s="2">
        <v>6.2500000000000003E-3</v>
      </c>
      <c r="AR644" s="110">
        <v>1</v>
      </c>
      <c r="AS644" s="110" t="s">
        <v>4450</v>
      </c>
      <c r="AT644" s="110" t="s">
        <v>4450</v>
      </c>
      <c r="AU644" s="110" t="s">
        <v>4450</v>
      </c>
      <c r="AV644" s="110">
        <v>0.25</v>
      </c>
      <c r="AW644" s="110" t="s">
        <v>4450</v>
      </c>
      <c r="AX644" s="110" t="s">
        <v>4450</v>
      </c>
      <c r="AY644" s="110" t="s">
        <v>4450</v>
      </c>
      <c r="AZ644" s="8">
        <v>6.2500000000000003E-3</v>
      </c>
      <c r="BA644" s="8" t="s">
        <v>4450</v>
      </c>
      <c r="BB644" s="8" t="s">
        <v>4450</v>
      </c>
      <c r="BC644" s="8" t="s">
        <v>4450</v>
      </c>
      <c r="BD644" s="8">
        <v>6.2500000000000003E-3</v>
      </c>
      <c r="BE644" s="8">
        <v>6.2500000000000003E-3</v>
      </c>
      <c r="BF644" s="8">
        <v>6.2500000000000003E-3</v>
      </c>
      <c r="BG644" s="8">
        <v>6.2500000000000003E-3</v>
      </c>
      <c r="BJ644" s="8">
        <v>0.1</v>
      </c>
      <c r="BK644" s="8">
        <v>0.25</v>
      </c>
      <c r="BL644" s="8">
        <v>1</v>
      </c>
      <c r="BM644" s="8">
        <v>6.2500000000000003E-3</v>
      </c>
      <c r="BN644" s="23">
        <f t="shared" si="605"/>
        <v>0.1</v>
      </c>
      <c r="BO644" s="23">
        <f t="shared" ref="BO644:BQ644" si="665">BK644*BN644</f>
        <v>2.5000000000000001E-2</v>
      </c>
      <c r="BP644" s="23">
        <f t="shared" si="665"/>
        <v>2.5000000000000001E-2</v>
      </c>
      <c r="BQ644" s="23">
        <f t="shared" si="665"/>
        <v>1.5625000000000003E-4</v>
      </c>
    </row>
    <row r="645" spans="1:69" ht="20" x14ac:dyDescent="0.35">
      <c r="A645" s="102" t="s">
        <v>29</v>
      </c>
      <c r="B645" s="86">
        <v>6</v>
      </c>
      <c r="C645" s="86" t="s">
        <v>4639</v>
      </c>
      <c r="D645" s="2" t="s">
        <v>3008</v>
      </c>
      <c r="E645" s="2" t="s">
        <v>3015</v>
      </c>
      <c r="F645" s="244"/>
      <c r="G645" s="73" t="s">
        <v>3021</v>
      </c>
      <c r="H645" s="73" t="s">
        <v>3044</v>
      </c>
      <c r="I645" s="71" t="s">
        <v>1303</v>
      </c>
      <c r="J645" s="71">
        <v>0.15</v>
      </c>
      <c r="K645" s="71">
        <v>1</v>
      </c>
      <c r="L645" s="101">
        <v>1</v>
      </c>
      <c r="M645" s="101">
        <v>1</v>
      </c>
      <c r="N645" s="120">
        <f t="shared" si="603"/>
        <v>1</v>
      </c>
      <c r="O645" s="120">
        <f t="shared" si="604"/>
        <v>1</v>
      </c>
      <c r="P645" s="71" t="s">
        <v>873</v>
      </c>
      <c r="Q645" s="71" t="s">
        <v>874</v>
      </c>
      <c r="R645" s="114">
        <v>0</v>
      </c>
      <c r="S645" s="71"/>
      <c r="T645" s="71"/>
      <c r="U645" s="71"/>
      <c r="V645" s="71"/>
      <c r="W645" s="101">
        <v>1</v>
      </c>
      <c r="X645" s="101">
        <v>0</v>
      </c>
      <c r="Y645" s="101">
        <v>0</v>
      </c>
      <c r="Z645" s="101">
        <v>0</v>
      </c>
      <c r="AA645" s="101">
        <v>1</v>
      </c>
      <c r="AB645" s="101">
        <v>1</v>
      </c>
      <c r="AC645" s="101">
        <v>1</v>
      </c>
      <c r="AD645" s="101">
        <v>1</v>
      </c>
      <c r="AE645" s="101">
        <v>1</v>
      </c>
      <c r="AF645" s="101"/>
      <c r="AG645" s="101"/>
      <c r="AH645" s="101"/>
      <c r="AI645" s="109">
        <v>1</v>
      </c>
      <c r="AJ645" s="109" t="s">
        <v>4450</v>
      </c>
      <c r="AK645" s="109" t="s">
        <v>4450</v>
      </c>
      <c r="AL645" s="109" t="s">
        <v>4450</v>
      </c>
      <c r="AM645" s="9" t="s">
        <v>3848</v>
      </c>
      <c r="AN645" s="9"/>
      <c r="AO645" s="9"/>
      <c r="AP645" s="9"/>
      <c r="AQ645" s="2">
        <v>3.7499999999999999E-3</v>
      </c>
      <c r="AR645" s="110">
        <v>1</v>
      </c>
      <c r="AS645" s="110" t="s">
        <v>4450</v>
      </c>
      <c r="AT645" s="110" t="s">
        <v>4450</v>
      </c>
      <c r="AU645" s="110" t="s">
        <v>4450</v>
      </c>
      <c r="AV645" s="110">
        <v>1</v>
      </c>
      <c r="AW645" s="110" t="s">
        <v>4450</v>
      </c>
      <c r="AX645" s="110" t="s">
        <v>4450</v>
      </c>
      <c r="AY645" s="110" t="s">
        <v>4450</v>
      </c>
      <c r="AZ645" s="8">
        <v>3.7499999999999999E-3</v>
      </c>
      <c r="BA645" s="8" t="s">
        <v>4450</v>
      </c>
      <c r="BB645" s="8" t="s">
        <v>4450</v>
      </c>
      <c r="BC645" s="8" t="s">
        <v>4450</v>
      </c>
      <c r="BD645" s="8">
        <v>3.7499999999999999E-3</v>
      </c>
      <c r="BE645" s="8" t="s">
        <v>4450</v>
      </c>
      <c r="BF645" s="8" t="s">
        <v>4450</v>
      </c>
      <c r="BG645" s="8" t="s">
        <v>4450</v>
      </c>
      <c r="BJ645" s="8">
        <v>0.1</v>
      </c>
      <c r="BK645" s="8">
        <v>0.25</v>
      </c>
      <c r="BL645" s="8">
        <v>1</v>
      </c>
      <c r="BM645" s="8">
        <v>3.7499999999999999E-3</v>
      </c>
      <c r="BN645" s="23">
        <f t="shared" si="605"/>
        <v>0.1</v>
      </c>
      <c r="BO645" s="23">
        <f t="shared" ref="BO645:BQ645" si="666">BK645*BN645</f>
        <v>2.5000000000000001E-2</v>
      </c>
      <c r="BP645" s="23">
        <f t="shared" si="666"/>
        <v>2.5000000000000001E-2</v>
      </c>
      <c r="BQ645" s="23">
        <f t="shared" si="666"/>
        <v>9.3750000000000002E-5</v>
      </c>
    </row>
    <row r="646" spans="1:69" ht="30" x14ac:dyDescent="0.35">
      <c r="A646" s="102" t="s">
        <v>29</v>
      </c>
      <c r="B646" s="86">
        <v>7</v>
      </c>
      <c r="C646" s="86" t="s">
        <v>4640</v>
      </c>
      <c r="D646" s="2" t="s">
        <v>3008</v>
      </c>
      <c r="E646" s="2" t="s">
        <v>3015</v>
      </c>
      <c r="F646" s="244"/>
      <c r="G646" s="73" t="s">
        <v>3021</v>
      </c>
      <c r="H646" s="73" t="s">
        <v>3045</v>
      </c>
      <c r="I646" s="71" t="s">
        <v>859</v>
      </c>
      <c r="J646" s="71">
        <v>0.7</v>
      </c>
      <c r="K646" s="71">
        <v>4</v>
      </c>
      <c r="L646" s="101">
        <v>1</v>
      </c>
      <c r="M646" s="101">
        <v>1</v>
      </c>
      <c r="N646" s="120">
        <f t="shared" si="603"/>
        <v>1</v>
      </c>
      <c r="O646" s="120">
        <f t="shared" si="604"/>
        <v>0.25</v>
      </c>
      <c r="P646" s="71" t="s">
        <v>875</v>
      </c>
      <c r="Q646" s="71" t="s">
        <v>874</v>
      </c>
      <c r="R646" s="114">
        <v>0</v>
      </c>
      <c r="S646" s="71"/>
      <c r="T646" s="71"/>
      <c r="U646" s="71"/>
      <c r="V646" s="71"/>
      <c r="W646" s="101">
        <v>1</v>
      </c>
      <c r="X646" s="101">
        <v>1</v>
      </c>
      <c r="Y646" s="101">
        <v>1</v>
      </c>
      <c r="Z646" s="101">
        <v>1</v>
      </c>
      <c r="AA646" s="101">
        <v>1</v>
      </c>
      <c r="AB646" s="101">
        <v>2</v>
      </c>
      <c r="AC646" s="101">
        <v>3</v>
      </c>
      <c r="AD646" s="101">
        <v>4</v>
      </c>
      <c r="AE646" s="101">
        <v>1</v>
      </c>
      <c r="AF646" s="101"/>
      <c r="AG646" s="101"/>
      <c r="AH646" s="101"/>
      <c r="AI646" s="109">
        <v>1</v>
      </c>
      <c r="AJ646" s="109" t="s">
        <v>4450</v>
      </c>
      <c r="AK646" s="109" t="s">
        <v>4450</v>
      </c>
      <c r="AL646" s="109" t="s">
        <v>4450</v>
      </c>
      <c r="AM646" s="9" t="s">
        <v>3849</v>
      </c>
      <c r="AN646" s="9"/>
      <c r="AO646" s="9"/>
      <c r="AP646" s="9"/>
      <c r="AQ646" s="2">
        <v>1.7499999999999998E-2</v>
      </c>
      <c r="AR646" s="110">
        <v>1</v>
      </c>
      <c r="AS646" s="110" t="s">
        <v>4450</v>
      </c>
      <c r="AT646" s="110" t="s">
        <v>4450</v>
      </c>
      <c r="AU646" s="110" t="s">
        <v>4450</v>
      </c>
      <c r="AV646" s="110">
        <v>0.25</v>
      </c>
      <c r="AW646" s="110" t="s">
        <v>4450</v>
      </c>
      <c r="AX646" s="110" t="s">
        <v>4450</v>
      </c>
      <c r="AY646" s="110" t="s">
        <v>4450</v>
      </c>
      <c r="AZ646" s="8">
        <v>1.7499999999999998E-2</v>
      </c>
      <c r="BA646" s="8" t="s">
        <v>4450</v>
      </c>
      <c r="BB646" s="8" t="s">
        <v>4450</v>
      </c>
      <c r="BC646" s="8" t="s">
        <v>4450</v>
      </c>
      <c r="BD646" s="8">
        <v>1.7499999999999998E-2</v>
      </c>
      <c r="BE646" s="8">
        <v>1.7499999999999998E-2</v>
      </c>
      <c r="BF646" s="8">
        <v>1.7499999999999998E-2</v>
      </c>
      <c r="BG646" s="8">
        <v>1.7499999999999998E-2</v>
      </c>
      <c r="BJ646" s="8">
        <v>0.1</v>
      </c>
      <c r="BK646" s="8">
        <v>0.25</v>
      </c>
      <c r="BL646" s="8">
        <v>1</v>
      </c>
      <c r="BM646" s="8">
        <v>1.7499999999999998E-2</v>
      </c>
      <c r="BN646" s="23">
        <f t="shared" si="605"/>
        <v>0.1</v>
      </c>
      <c r="BO646" s="23">
        <f t="shared" ref="BO646:BQ646" si="667">BK646*BN646</f>
        <v>2.5000000000000001E-2</v>
      </c>
      <c r="BP646" s="23">
        <f t="shared" si="667"/>
        <v>2.5000000000000001E-2</v>
      </c>
      <c r="BQ646" s="23">
        <f t="shared" si="667"/>
        <v>4.3749999999999995E-4</v>
      </c>
    </row>
    <row r="647" spans="1:69" ht="20" x14ac:dyDescent="0.35">
      <c r="A647" s="102" t="s">
        <v>29</v>
      </c>
      <c r="B647" s="86">
        <v>8</v>
      </c>
      <c r="C647" s="86" t="s">
        <v>4641</v>
      </c>
      <c r="D647" s="2" t="s">
        <v>3008</v>
      </c>
      <c r="E647" s="2" t="s">
        <v>3015</v>
      </c>
      <c r="F647" s="244"/>
      <c r="G647" s="73" t="s">
        <v>3021</v>
      </c>
      <c r="H647" s="73" t="s">
        <v>3046</v>
      </c>
      <c r="I647" s="71" t="s">
        <v>1304</v>
      </c>
      <c r="J647" s="71">
        <v>0.05</v>
      </c>
      <c r="K647" s="71">
        <v>1</v>
      </c>
      <c r="L647" s="101">
        <v>0</v>
      </c>
      <c r="M647" s="101">
        <v>0</v>
      </c>
      <c r="N647" s="120" t="str">
        <f t="shared" si="603"/>
        <v/>
      </c>
      <c r="O647" s="120">
        <f t="shared" si="604"/>
        <v>0</v>
      </c>
      <c r="P647" s="71" t="s">
        <v>876</v>
      </c>
      <c r="Q647" s="71" t="s">
        <v>874</v>
      </c>
      <c r="R647" s="114">
        <v>0</v>
      </c>
      <c r="S647" s="71"/>
      <c r="T647" s="71"/>
      <c r="U647" s="71"/>
      <c r="V647" s="71"/>
      <c r="W647" s="101">
        <v>0</v>
      </c>
      <c r="X647" s="101">
        <v>0</v>
      </c>
      <c r="Y647" s="101">
        <v>0</v>
      </c>
      <c r="Z647" s="101">
        <v>1</v>
      </c>
      <c r="AA647" s="101">
        <v>0</v>
      </c>
      <c r="AB647" s="101">
        <v>0</v>
      </c>
      <c r="AC647" s="101">
        <v>0</v>
      </c>
      <c r="AD647" s="101">
        <v>1</v>
      </c>
      <c r="AE647" s="101">
        <v>0</v>
      </c>
      <c r="AF647" s="101"/>
      <c r="AG647" s="101"/>
      <c r="AH647" s="101"/>
      <c r="AI647" s="109">
        <v>0</v>
      </c>
      <c r="AJ647" s="109" t="s">
        <v>4450</v>
      </c>
      <c r="AK647" s="109" t="s">
        <v>4450</v>
      </c>
      <c r="AL647" s="109" t="s">
        <v>4450</v>
      </c>
      <c r="AM647" s="9" t="s">
        <v>3850</v>
      </c>
      <c r="AN647" s="9"/>
      <c r="AO647" s="9"/>
      <c r="AP647" s="9"/>
      <c r="AQ647" s="2" t="s">
        <v>4450</v>
      </c>
      <c r="AR647" s="110" t="s">
        <v>4450</v>
      </c>
      <c r="AS647" s="110" t="s">
        <v>4450</v>
      </c>
      <c r="AT647" s="110" t="s">
        <v>4450</v>
      </c>
      <c r="AU647" s="110" t="s">
        <v>4450</v>
      </c>
      <c r="AV647" s="110">
        <v>0</v>
      </c>
      <c r="AW647" s="110" t="s">
        <v>4450</v>
      </c>
      <c r="AX647" s="110" t="s">
        <v>4450</v>
      </c>
      <c r="AY647" s="110" t="s">
        <v>4450</v>
      </c>
      <c r="AZ647" s="8" t="s">
        <v>4450</v>
      </c>
      <c r="BA647" s="8" t="s">
        <v>4450</v>
      </c>
      <c r="BB647" s="8" t="s">
        <v>4450</v>
      </c>
      <c r="BC647" s="8" t="s">
        <v>4450</v>
      </c>
      <c r="BD647" s="8" t="s">
        <v>4450</v>
      </c>
      <c r="BE647" s="8" t="s">
        <v>4450</v>
      </c>
      <c r="BF647" s="8" t="s">
        <v>4450</v>
      </c>
      <c r="BG647" s="8">
        <v>1.2500000000000002E-3</v>
      </c>
      <c r="BJ647" s="8">
        <v>0.1</v>
      </c>
      <c r="BK647" s="8">
        <v>0.25</v>
      </c>
      <c r="BL647" s="8">
        <v>1</v>
      </c>
      <c r="BM647" s="8">
        <v>1.2500000000000002E-3</v>
      </c>
      <c r="BN647" s="23">
        <f t="shared" si="605"/>
        <v>0.1</v>
      </c>
      <c r="BO647" s="23">
        <f t="shared" ref="BO647:BQ647" si="668">BK647*BN647</f>
        <v>2.5000000000000001E-2</v>
      </c>
      <c r="BP647" s="23">
        <f t="shared" si="668"/>
        <v>2.5000000000000001E-2</v>
      </c>
      <c r="BQ647" s="23">
        <f t="shared" si="668"/>
        <v>3.1250000000000007E-5</v>
      </c>
    </row>
    <row r="648" spans="1:69" x14ac:dyDescent="0.35">
      <c r="A648" s="102" t="s">
        <v>29</v>
      </c>
      <c r="B648" s="86">
        <v>9</v>
      </c>
      <c r="C648" s="86" t="s">
        <v>4642</v>
      </c>
      <c r="D648" s="2" t="s">
        <v>3008</v>
      </c>
      <c r="E648" s="2" t="s">
        <v>3015</v>
      </c>
      <c r="F648" s="244"/>
      <c r="G648" s="73" t="s">
        <v>3021</v>
      </c>
      <c r="H648" s="73" t="s">
        <v>3047</v>
      </c>
      <c r="I648" s="71" t="s">
        <v>1305</v>
      </c>
      <c r="J648" s="71">
        <v>0.1</v>
      </c>
      <c r="K648" s="71">
        <v>1</v>
      </c>
      <c r="L648" s="101">
        <v>0</v>
      </c>
      <c r="M648" s="101">
        <v>0</v>
      </c>
      <c r="N648" s="120" t="str">
        <f t="shared" si="603"/>
        <v/>
      </c>
      <c r="O648" s="120">
        <f t="shared" si="604"/>
        <v>0</v>
      </c>
      <c r="P648" s="71" t="s">
        <v>877</v>
      </c>
      <c r="Q648" s="71" t="s">
        <v>874</v>
      </c>
      <c r="R648" s="114">
        <v>0</v>
      </c>
      <c r="S648" s="71"/>
      <c r="T648" s="71"/>
      <c r="U648" s="71"/>
      <c r="V648" s="71"/>
      <c r="W648" s="101">
        <v>0</v>
      </c>
      <c r="X648" s="101">
        <v>0</v>
      </c>
      <c r="Y648" s="101">
        <v>0</v>
      </c>
      <c r="Z648" s="101">
        <v>1</v>
      </c>
      <c r="AA648" s="101">
        <v>0</v>
      </c>
      <c r="AB648" s="101">
        <v>0</v>
      </c>
      <c r="AC648" s="101">
        <v>0</v>
      </c>
      <c r="AD648" s="101">
        <v>1</v>
      </c>
      <c r="AE648" s="101">
        <v>0</v>
      </c>
      <c r="AF648" s="101"/>
      <c r="AG648" s="101"/>
      <c r="AH648" s="101"/>
      <c r="AI648" s="109">
        <v>0</v>
      </c>
      <c r="AJ648" s="109" t="s">
        <v>4450</v>
      </c>
      <c r="AK648" s="109" t="s">
        <v>4450</v>
      </c>
      <c r="AL648" s="109" t="s">
        <v>4450</v>
      </c>
      <c r="AM648" s="9" t="s">
        <v>3850</v>
      </c>
      <c r="AN648" s="9"/>
      <c r="AO648" s="9"/>
      <c r="AP648" s="9"/>
      <c r="AQ648" s="2" t="s">
        <v>4450</v>
      </c>
      <c r="AR648" s="110" t="s">
        <v>4450</v>
      </c>
      <c r="AS648" s="110" t="s">
        <v>4450</v>
      </c>
      <c r="AT648" s="110" t="s">
        <v>4450</v>
      </c>
      <c r="AU648" s="110" t="s">
        <v>4450</v>
      </c>
      <c r="AV648" s="110">
        <v>0</v>
      </c>
      <c r="AW648" s="110" t="s">
        <v>4450</v>
      </c>
      <c r="AX648" s="110" t="s">
        <v>4450</v>
      </c>
      <c r="AY648" s="110" t="s">
        <v>4450</v>
      </c>
      <c r="AZ648" s="8" t="s">
        <v>4450</v>
      </c>
      <c r="BA648" s="8" t="s">
        <v>4450</v>
      </c>
      <c r="BB648" s="8" t="s">
        <v>4450</v>
      </c>
      <c r="BC648" s="8" t="s">
        <v>4450</v>
      </c>
      <c r="BD648" s="8" t="s">
        <v>4450</v>
      </c>
      <c r="BE648" s="8" t="s">
        <v>4450</v>
      </c>
      <c r="BF648" s="8" t="s">
        <v>4450</v>
      </c>
      <c r="BG648" s="8">
        <v>2.5000000000000005E-3</v>
      </c>
      <c r="BJ648" s="8">
        <v>0.1</v>
      </c>
      <c r="BK648" s="8">
        <v>0.25</v>
      </c>
      <c r="BL648" s="8">
        <v>1</v>
      </c>
      <c r="BM648" s="8">
        <v>2.5000000000000005E-3</v>
      </c>
      <c r="BN648" s="23">
        <f t="shared" si="605"/>
        <v>0.1</v>
      </c>
      <c r="BO648" s="23">
        <f t="shared" ref="BO648:BQ648" si="669">BK648*BN648</f>
        <v>2.5000000000000001E-2</v>
      </c>
      <c r="BP648" s="23">
        <f t="shared" si="669"/>
        <v>2.5000000000000001E-2</v>
      </c>
      <c r="BQ648" s="23">
        <f t="shared" si="669"/>
        <v>6.2500000000000015E-5</v>
      </c>
    </row>
    <row r="649" spans="1:69" ht="20" x14ac:dyDescent="0.35">
      <c r="A649" s="102" t="s">
        <v>29</v>
      </c>
      <c r="B649" s="86">
        <v>10</v>
      </c>
      <c r="C649" s="86" t="s">
        <v>4643</v>
      </c>
      <c r="D649" s="2" t="s">
        <v>3008</v>
      </c>
      <c r="E649" s="2" t="s">
        <v>3016</v>
      </c>
      <c r="F649" s="244"/>
      <c r="G649" s="73" t="s">
        <v>3022</v>
      </c>
      <c r="H649" s="73" t="s">
        <v>3048</v>
      </c>
      <c r="I649" s="71" t="s">
        <v>862</v>
      </c>
      <c r="J649" s="71">
        <v>0.25</v>
      </c>
      <c r="K649" s="71">
        <v>12</v>
      </c>
      <c r="L649" s="101">
        <v>3</v>
      </c>
      <c r="M649" s="101">
        <v>3</v>
      </c>
      <c r="N649" s="120">
        <f t="shared" ref="N649:N671" si="670">IF(L649=0,"",IF(M649/L649&gt;1,1,M649/L649))</f>
        <v>1</v>
      </c>
      <c r="O649" s="120">
        <f t="shared" ref="O649:O671" si="671">M649/K649</f>
        <v>0.25</v>
      </c>
      <c r="P649" s="71" t="s">
        <v>878</v>
      </c>
      <c r="Q649" s="71" t="s">
        <v>868</v>
      </c>
      <c r="R649" s="114">
        <v>0</v>
      </c>
      <c r="S649" s="71"/>
      <c r="T649" s="71"/>
      <c r="U649" s="71"/>
      <c r="V649" s="71"/>
      <c r="W649" s="101">
        <v>3</v>
      </c>
      <c r="X649" s="101">
        <v>3</v>
      </c>
      <c r="Y649" s="101">
        <v>3</v>
      </c>
      <c r="Z649" s="101">
        <v>3</v>
      </c>
      <c r="AA649" s="101">
        <v>3</v>
      </c>
      <c r="AB649" s="101">
        <v>6</v>
      </c>
      <c r="AC649" s="101">
        <v>9</v>
      </c>
      <c r="AD649" s="101">
        <v>12</v>
      </c>
      <c r="AE649" s="101">
        <v>3</v>
      </c>
      <c r="AF649" s="101"/>
      <c r="AG649" s="101"/>
      <c r="AH649" s="101"/>
      <c r="AI649" s="109">
        <v>3</v>
      </c>
      <c r="AJ649" s="109" t="s">
        <v>4450</v>
      </c>
      <c r="AK649" s="109" t="s">
        <v>4450</v>
      </c>
      <c r="AL649" s="109" t="s">
        <v>4450</v>
      </c>
      <c r="AM649" s="9" t="s">
        <v>3851</v>
      </c>
      <c r="AN649" s="9"/>
      <c r="AO649" s="9"/>
      <c r="AP649" s="9"/>
      <c r="AQ649" s="2">
        <v>6.2500000000000003E-3</v>
      </c>
      <c r="AR649" s="110">
        <v>1</v>
      </c>
      <c r="AS649" s="110" t="s">
        <v>4450</v>
      </c>
      <c r="AT649" s="110" t="s">
        <v>4450</v>
      </c>
      <c r="AU649" s="110" t="s">
        <v>4450</v>
      </c>
      <c r="AV649" s="110">
        <v>0.25</v>
      </c>
      <c r="AW649" s="110" t="s">
        <v>4450</v>
      </c>
      <c r="AX649" s="110" t="s">
        <v>4450</v>
      </c>
      <c r="AY649" s="110" t="s">
        <v>4450</v>
      </c>
      <c r="AZ649" s="8">
        <v>6.2500000000000003E-3</v>
      </c>
      <c r="BA649" s="8" t="s">
        <v>4450</v>
      </c>
      <c r="BB649" s="8" t="s">
        <v>4450</v>
      </c>
      <c r="BC649" s="8" t="s">
        <v>4450</v>
      </c>
      <c r="BD649" s="8">
        <v>6.2500000000000003E-3</v>
      </c>
      <c r="BE649" s="8">
        <v>6.2500000000000003E-3</v>
      </c>
      <c r="BF649" s="8">
        <v>6.2500000000000003E-3</v>
      </c>
      <c r="BG649" s="8">
        <v>6.2500000000000003E-3</v>
      </c>
      <c r="BJ649" s="8">
        <v>0.1</v>
      </c>
      <c r="BK649" s="8">
        <v>0.25</v>
      </c>
      <c r="BL649" s="8">
        <v>1</v>
      </c>
      <c r="BM649" s="8">
        <v>6.2500000000000003E-3</v>
      </c>
      <c r="BN649" s="23">
        <f t="shared" ref="BN649:BN671" si="672">BJ649</f>
        <v>0.1</v>
      </c>
      <c r="BO649" s="23">
        <f t="shared" ref="BO649:BQ649" si="673">BK649*BN649</f>
        <v>2.5000000000000001E-2</v>
      </c>
      <c r="BP649" s="23">
        <f t="shared" si="673"/>
        <v>2.5000000000000001E-2</v>
      </c>
      <c r="BQ649" s="23">
        <f t="shared" si="673"/>
        <v>1.5625000000000003E-4</v>
      </c>
    </row>
    <row r="650" spans="1:69" ht="20" x14ac:dyDescent="0.35">
      <c r="A650" s="102" t="s">
        <v>29</v>
      </c>
      <c r="B650" s="86">
        <v>11</v>
      </c>
      <c r="C650" s="86" t="s">
        <v>4644</v>
      </c>
      <c r="D650" s="2" t="s">
        <v>3008</v>
      </c>
      <c r="E650" s="2" t="s">
        <v>3016</v>
      </c>
      <c r="F650" s="244"/>
      <c r="G650" s="73" t="s">
        <v>3022</v>
      </c>
      <c r="H650" s="73" t="s">
        <v>3049</v>
      </c>
      <c r="I650" s="71" t="s">
        <v>863</v>
      </c>
      <c r="J650" s="71">
        <v>0.25</v>
      </c>
      <c r="K650" s="71">
        <v>12</v>
      </c>
      <c r="L650" s="101">
        <v>3</v>
      </c>
      <c r="M650" s="101">
        <v>3</v>
      </c>
      <c r="N650" s="120">
        <f t="shared" si="670"/>
        <v>1</v>
      </c>
      <c r="O650" s="120">
        <f t="shared" si="671"/>
        <v>0.25</v>
      </c>
      <c r="P650" s="71" t="s">
        <v>879</v>
      </c>
      <c r="Q650" s="71" t="s">
        <v>880</v>
      </c>
      <c r="R650" s="114">
        <v>0</v>
      </c>
      <c r="S650" s="71"/>
      <c r="T650" s="71"/>
      <c r="U650" s="71"/>
      <c r="V650" s="71"/>
      <c r="W650" s="101">
        <v>3</v>
      </c>
      <c r="X650" s="101">
        <v>3</v>
      </c>
      <c r="Y650" s="101">
        <v>3</v>
      </c>
      <c r="Z650" s="101">
        <v>3</v>
      </c>
      <c r="AA650" s="101">
        <v>3</v>
      </c>
      <c r="AB650" s="101">
        <v>6</v>
      </c>
      <c r="AC650" s="101">
        <v>9</v>
      </c>
      <c r="AD650" s="101">
        <v>12</v>
      </c>
      <c r="AE650" s="101">
        <v>3</v>
      </c>
      <c r="AF650" s="101"/>
      <c r="AG650" s="101"/>
      <c r="AH650" s="101"/>
      <c r="AI650" s="109">
        <v>3</v>
      </c>
      <c r="AJ650" s="109" t="s">
        <v>4450</v>
      </c>
      <c r="AK650" s="109" t="s">
        <v>4450</v>
      </c>
      <c r="AL650" s="109" t="s">
        <v>4450</v>
      </c>
      <c r="AM650" s="9" t="s">
        <v>3852</v>
      </c>
      <c r="AN650" s="9"/>
      <c r="AO650" s="9"/>
      <c r="AP650" s="9"/>
      <c r="AQ650" s="2">
        <v>6.2500000000000003E-3</v>
      </c>
      <c r="AR650" s="110">
        <v>1</v>
      </c>
      <c r="AS650" s="110" t="s">
        <v>4450</v>
      </c>
      <c r="AT650" s="110" t="s">
        <v>4450</v>
      </c>
      <c r="AU650" s="110" t="s">
        <v>4450</v>
      </c>
      <c r="AV650" s="110">
        <v>0.25</v>
      </c>
      <c r="AW650" s="110" t="s">
        <v>4450</v>
      </c>
      <c r="AX650" s="110" t="s">
        <v>4450</v>
      </c>
      <c r="AY650" s="110" t="s">
        <v>4450</v>
      </c>
      <c r="AZ650" s="8">
        <v>6.2500000000000003E-3</v>
      </c>
      <c r="BA650" s="8" t="s">
        <v>4450</v>
      </c>
      <c r="BB650" s="8" t="s">
        <v>4450</v>
      </c>
      <c r="BC650" s="8" t="s">
        <v>4450</v>
      </c>
      <c r="BD650" s="8">
        <v>6.2500000000000003E-3</v>
      </c>
      <c r="BE650" s="8">
        <v>6.2500000000000003E-3</v>
      </c>
      <c r="BF650" s="8">
        <v>6.2500000000000003E-3</v>
      </c>
      <c r="BG650" s="8">
        <v>6.2500000000000003E-3</v>
      </c>
      <c r="BJ650" s="8">
        <v>0.1</v>
      </c>
      <c r="BK650" s="8">
        <v>0.25</v>
      </c>
      <c r="BL650" s="8">
        <v>1</v>
      </c>
      <c r="BM650" s="8">
        <v>6.2500000000000003E-3</v>
      </c>
      <c r="BN650" s="23">
        <f t="shared" si="672"/>
        <v>0.1</v>
      </c>
      <c r="BO650" s="23">
        <f t="shared" ref="BO650:BQ650" si="674">BK650*BN650</f>
        <v>2.5000000000000001E-2</v>
      </c>
      <c r="BP650" s="23">
        <f t="shared" si="674"/>
        <v>2.5000000000000001E-2</v>
      </c>
      <c r="BQ650" s="23">
        <f t="shared" si="674"/>
        <v>1.5625000000000003E-4</v>
      </c>
    </row>
    <row r="651" spans="1:69" ht="30" x14ac:dyDescent="0.35">
      <c r="A651" s="102" t="s">
        <v>29</v>
      </c>
      <c r="B651" s="86">
        <v>12</v>
      </c>
      <c r="C651" s="86" t="s">
        <v>4645</v>
      </c>
      <c r="D651" s="2" t="s">
        <v>3008</v>
      </c>
      <c r="E651" s="2" t="s">
        <v>3016</v>
      </c>
      <c r="F651" s="244"/>
      <c r="G651" s="73" t="s">
        <v>3022</v>
      </c>
      <c r="H651" s="73" t="s">
        <v>3050</v>
      </c>
      <c r="I651" s="71" t="s">
        <v>864</v>
      </c>
      <c r="J651" s="71">
        <v>0.25</v>
      </c>
      <c r="K651" s="71">
        <v>2</v>
      </c>
      <c r="L651" s="101">
        <v>1</v>
      </c>
      <c r="M651" s="101">
        <v>1</v>
      </c>
      <c r="N651" s="120">
        <f t="shared" si="670"/>
        <v>1</v>
      </c>
      <c r="O651" s="120">
        <f t="shared" si="671"/>
        <v>0.5</v>
      </c>
      <c r="P651" s="71" t="s">
        <v>882</v>
      </c>
      <c r="Q651" s="71" t="s">
        <v>880</v>
      </c>
      <c r="R651" s="114">
        <v>0</v>
      </c>
      <c r="S651" s="71"/>
      <c r="T651" s="71"/>
      <c r="U651" s="71"/>
      <c r="V651" s="71"/>
      <c r="W651" s="101">
        <v>1</v>
      </c>
      <c r="X651" s="101">
        <v>1</v>
      </c>
      <c r="Y651" s="101">
        <v>0</v>
      </c>
      <c r="Z651" s="101">
        <v>0</v>
      </c>
      <c r="AA651" s="101">
        <v>1</v>
      </c>
      <c r="AB651" s="101">
        <v>2</v>
      </c>
      <c r="AC651" s="101">
        <v>2</v>
      </c>
      <c r="AD651" s="101">
        <v>2</v>
      </c>
      <c r="AE651" s="101">
        <v>1</v>
      </c>
      <c r="AF651" s="101"/>
      <c r="AG651" s="101"/>
      <c r="AH651" s="101"/>
      <c r="AI651" s="109">
        <v>1</v>
      </c>
      <c r="AJ651" s="109" t="s">
        <v>4450</v>
      </c>
      <c r="AK651" s="109" t="s">
        <v>4450</v>
      </c>
      <c r="AL651" s="109" t="s">
        <v>4450</v>
      </c>
      <c r="AM651" s="9" t="s">
        <v>3853</v>
      </c>
      <c r="AN651" s="9"/>
      <c r="AO651" s="9"/>
      <c r="AP651" s="9"/>
      <c r="AQ651" s="2">
        <v>6.2500000000000003E-3</v>
      </c>
      <c r="AR651" s="110">
        <v>1</v>
      </c>
      <c r="AS651" s="110" t="s">
        <v>4450</v>
      </c>
      <c r="AT651" s="110" t="s">
        <v>4450</v>
      </c>
      <c r="AU651" s="110" t="s">
        <v>4450</v>
      </c>
      <c r="AV651" s="110">
        <v>0.5</v>
      </c>
      <c r="AW651" s="110" t="s">
        <v>4450</v>
      </c>
      <c r="AX651" s="110" t="s">
        <v>4450</v>
      </c>
      <c r="AY651" s="110" t="s">
        <v>4450</v>
      </c>
      <c r="AZ651" s="8">
        <v>6.2500000000000003E-3</v>
      </c>
      <c r="BA651" s="8" t="s">
        <v>4450</v>
      </c>
      <c r="BB651" s="8" t="s">
        <v>4450</v>
      </c>
      <c r="BC651" s="8" t="s">
        <v>4450</v>
      </c>
      <c r="BD651" s="8">
        <v>6.2500000000000003E-3</v>
      </c>
      <c r="BE651" s="8">
        <v>6.2500000000000003E-3</v>
      </c>
      <c r="BF651" s="8" t="s">
        <v>4450</v>
      </c>
      <c r="BG651" s="8" t="s">
        <v>4450</v>
      </c>
      <c r="BJ651" s="8">
        <v>0.1</v>
      </c>
      <c r="BK651" s="8">
        <v>0.25</v>
      </c>
      <c r="BL651" s="8">
        <v>1</v>
      </c>
      <c r="BM651" s="8">
        <v>6.2500000000000003E-3</v>
      </c>
      <c r="BN651" s="23">
        <f t="shared" si="672"/>
        <v>0.1</v>
      </c>
      <c r="BO651" s="23">
        <f t="shared" ref="BO651:BQ651" si="675">BK651*BN651</f>
        <v>2.5000000000000001E-2</v>
      </c>
      <c r="BP651" s="23">
        <f t="shared" si="675"/>
        <v>2.5000000000000001E-2</v>
      </c>
      <c r="BQ651" s="23">
        <f t="shared" si="675"/>
        <v>1.5625000000000003E-4</v>
      </c>
    </row>
    <row r="652" spans="1:69" ht="20" x14ac:dyDescent="0.35">
      <c r="A652" s="102" t="s">
        <v>29</v>
      </c>
      <c r="B652" s="86">
        <v>13</v>
      </c>
      <c r="C652" s="86" t="s">
        <v>5088</v>
      </c>
      <c r="D652" s="2" t="s">
        <v>3008</v>
      </c>
      <c r="E652" s="2" t="s">
        <v>3016</v>
      </c>
      <c r="F652" s="244"/>
      <c r="G652" s="73" t="s">
        <v>3022</v>
      </c>
      <c r="H652" s="73" t="s">
        <v>3051</v>
      </c>
      <c r="I652" s="71" t="s">
        <v>865</v>
      </c>
      <c r="J652" s="71">
        <v>0.25</v>
      </c>
      <c r="K652" s="71">
        <v>2</v>
      </c>
      <c r="L652" s="101">
        <v>1</v>
      </c>
      <c r="M652" s="101">
        <v>1</v>
      </c>
      <c r="N652" s="120">
        <f t="shared" si="670"/>
        <v>1</v>
      </c>
      <c r="O652" s="120">
        <f t="shared" si="671"/>
        <v>0.5</v>
      </c>
      <c r="P652" s="71" t="s">
        <v>883</v>
      </c>
      <c r="Q652" s="71" t="s">
        <v>884</v>
      </c>
      <c r="R652" s="114">
        <v>0</v>
      </c>
      <c r="S652" s="71"/>
      <c r="T652" s="71"/>
      <c r="U652" s="71"/>
      <c r="V652" s="71"/>
      <c r="W652" s="101">
        <v>1</v>
      </c>
      <c r="X652" s="101">
        <v>1</v>
      </c>
      <c r="Y652" s="101">
        <v>0</v>
      </c>
      <c r="Z652" s="101">
        <v>0</v>
      </c>
      <c r="AA652" s="101">
        <v>1</v>
      </c>
      <c r="AB652" s="101">
        <v>2</v>
      </c>
      <c r="AC652" s="101">
        <v>2</v>
      </c>
      <c r="AD652" s="101">
        <v>2</v>
      </c>
      <c r="AE652" s="101">
        <v>1</v>
      </c>
      <c r="AF652" s="101"/>
      <c r="AG652" s="101"/>
      <c r="AH652" s="101"/>
      <c r="AI652" s="109">
        <v>1</v>
      </c>
      <c r="AJ652" s="109" t="s">
        <v>4450</v>
      </c>
      <c r="AK652" s="109" t="s">
        <v>4450</v>
      </c>
      <c r="AL652" s="109" t="s">
        <v>4450</v>
      </c>
      <c r="AM652" s="9" t="s">
        <v>3854</v>
      </c>
      <c r="AN652" s="9"/>
      <c r="AO652" s="9"/>
      <c r="AP652" s="9"/>
      <c r="AQ652" s="2">
        <v>6.2500000000000003E-3</v>
      </c>
      <c r="AR652" s="110">
        <v>1</v>
      </c>
      <c r="AS652" s="110" t="s">
        <v>4450</v>
      </c>
      <c r="AT652" s="110" t="s">
        <v>4450</v>
      </c>
      <c r="AU652" s="110" t="s">
        <v>4450</v>
      </c>
      <c r="AV652" s="110">
        <v>0.5</v>
      </c>
      <c r="AW652" s="110" t="s">
        <v>4450</v>
      </c>
      <c r="AX652" s="110" t="s">
        <v>4450</v>
      </c>
      <c r="AY652" s="110" t="s">
        <v>4450</v>
      </c>
      <c r="AZ652" s="8">
        <v>6.2500000000000003E-3</v>
      </c>
      <c r="BA652" s="8" t="s">
        <v>4450</v>
      </c>
      <c r="BB652" s="8" t="s">
        <v>4450</v>
      </c>
      <c r="BC652" s="8" t="s">
        <v>4450</v>
      </c>
      <c r="BD652" s="8">
        <v>6.2500000000000003E-3</v>
      </c>
      <c r="BE652" s="8">
        <v>6.2500000000000003E-3</v>
      </c>
      <c r="BF652" s="8" t="s">
        <v>4450</v>
      </c>
      <c r="BG652" s="8" t="s">
        <v>4450</v>
      </c>
      <c r="BJ652" s="8">
        <v>0.1</v>
      </c>
      <c r="BK652" s="8">
        <v>0.25</v>
      </c>
      <c r="BL652" s="8">
        <v>1</v>
      </c>
      <c r="BM652" s="8">
        <v>6.2500000000000003E-3</v>
      </c>
      <c r="BN652" s="23">
        <f t="shared" si="672"/>
        <v>0.1</v>
      </c>
      <c r="BO652" s="23">
        <f t="shared" ref="BO652:BQ652" si="676">BK652*BN652</f>
        <v>2.5000000000000001E-2</v>
      </c>
      <c r="BP652" s="23">
        <f t="shared" si="676"/>
        <v>2.5000000000000001E-2</v>
      </c>
      <c r="BQ652" s="23">
        <f t="shared" si="676"/>
        <v>1.5625000000000003E-4</v>
      </c>
    </row>
    <row r="653" spans="1:69" ht="20" x14ac:dyDescent="0.35">
      <c r="A653" s="102" t="s">
        <v>29</v>
      </c>
      <c r="B653" s="86">
        <v>14</v>
      </c>
      <c r="C653" s="86" t="s">
        <v>5089</v>
      </c>
      <c r="D653" s="2" t="s">
        <v>3009</v>
      </c>
      <c r="E653" s="2" t="s">
        <v>3017</v>
      </c>
      <c r="F653" s="244"/>
      <c r="G653" s="73" t="s">
        <v>3023</v>
      </c>
      <c r="H653" s="73" t="s">
        <v>3053</v>
      </c>
      <c r="I653" s="71" t="s">
        <v>3054</v>
      </c>
      <c r="J653" s="71">
        <v>0.2</v>
      </c>
      <c r="K653" s="71">
        <v>1</v>
      </c>
      <c r="L653" s="101">
        <v>1</v>
      </c>
      <c r="M653" s="101">
        <v>1</v>
      </c>
      <c r="N653" s="120">
        <f t="shared" si="670"/>
        <v>1</v>
      </c>
      <c r="O653" s="120">
        <f t="shared" si="671"/>
        <v>1</v>
      </c>
      <c r="P653" s="71" t="s">
        <v>3055</v>
      </c>
      <c r="Q653" s="71" t="s">
        <v>3056</v>
      </c>
      <c r="R653" s="114">
        <v>61436704</v>
      </c>
      <c r="S653" s="71" t="s">
        <v>3052</v>
      </c>
      <c r="T653" s="71">
        <v>20532909</v>
      </c>
      <c r="U653" s="71" t="s">
        <v>3052</v>
      </c>
      <c r="V653" s="71">
        <v>20451898</v>
      </c>
      <c r="W653" s="101">
        <v>1</v>
      </c>
      <c r="X653" s="101">
        <v>0</v>
      </c>
      <c r="Y653" s="101">
        <v>0</v>
      </c>
      <c r="Z653" s="101">
        <v>0</v>
      </c>
      <c r="AA653" s="101">
        <v>1</v>
      </c>
      <c r="AB653" s="101">
        <v>1</v>
      </c>
      <c r="AC653" s="101">
        <v>1</v>
      </c>
      <c r="AD653" s="101">
        <v>1</v>
      </c>
      <c r="AE653" s="101">
        <v>1</v>
      </c>
      <c r="AF653" s="101"/>
      <c r="AG653" s="101"/>
      <c r="AH653" s="101"/>
      <c r="AI653" s="109">
        <v>1</v>
      </c>
      <c r="AJ653" s="109" t="s">
        <v>4450</v>
      </c>
      <c r="AK653" s="109" t="s">
        <v>4450</v>
      </c>
      <c r="AL653" s="109" t="s">
        <v>4450</v>
      </c>
      <c r="AM653" s="9" t="s">
        <v>4094</v>
      </c>
      <c r="AN653" s="9"/>
      <c r="AO653" s="9"/>
      <c r="AP653" s="9"/>
      <c r="AQ653" s="2">
        <v>3.6000000000000011E-2</v>
      </c>
      <c r="AR653" s="110">
        <v>1</v>
      </c>
      <c r="AS653" s="110" t="s">
        <v>4450</v>
      </c>
      <c r="AT653" s="110" t="s">
        <v>4450</v>
      </c>
      <c r="AU653" s="110" t="s">
        <v>4450</v>
      </c>
      <c r="AV653" s="110">
        <v>1</v>
      </c>
      <c r="AW653" s="110" t="s">
        <v>4450</v>
      </c>
      <c r="AX653" s="110" t="s">
        <v>4450</v>
      </c>
      <c r="AY653" s="110" t="s">
        <v>4450</v>
      </c>
      <c r="AZ653" s="8">
        <v>3.6000000000000011E-2</v>
      </c>
      <c r="BA653" s="8" t="s">
        <v>4450</v>
      </c>
      <c r="BB653" s="8" t="s">
        <v>4450</v>
      </c>
      <c r="BC653" s="8" t="s">
        <v>4450</v>
      </c>
      <c r="BD653" s="8">
        <v>3.6000000000000011E-2</v>
      </c>
      <c r="BE653" s="8" t="s">
        <v>4450</v>
      </c>
      <c r="BF653" s="8" t="s">
        <v>4450</v>
      </c>
      <c r="BG653" s="8" t="s">
        <v>4450</v>
      </c>
      <c r="BJ653" s="8">
        <v>0.45</v>
      </c>
      <c r="BK653" s="8">
        <v>1</v>
      </c>
      <c r="BL653" s="8">
        <v>0.4</v>
      </c>
      <c r="BM653" s="8">
        <v>3.6000000000000011E-2</v>
      </c>
      <c r="BN653" s="23">
        <f t="shared" si="672"/>
        <v>0.45</v>
      </c>
      <c r="BO653" s="23">
        <f t="shared" ref="BO653:BQ653" si="677">BK653*BN653</f>
        <v>0.45</v>
      </c>
      <c r="BP653" s="23">
        <f t="shared" si="677"/>
        <v>0.18000000000000002</v>
      </c>
      <c r="BQ653" s="23">
        <f t="shared" si="677"/>
        <v>6.4800000000000031E-3</v>
      </c>
    </row>
    <row r="654" spans="1:69" ht="20" x14ac:dyDescent="0.35">
      <c r="A654" s="102" t="s">
        <v>29</v>
      </c>
      <c r="B654" s="86">
        <v>15</v>
      </c>
      <c r="C654" s="86" t="s">
        <v>5090</v>
      </c>
      <c r="D654" s="2" t="s">
        <v>3009</v>
      </c>
      <c r="E654" s="2" t="s">
        <v>3017</v>
      </c>
      <c r="F654" s="244"/>
      <c r="G654" s="73" t="s">
        <v>3023</v>
      </c>
      <c r="H654" s="73" t="s">
        <v>3057</v>
      </c>
      <c r="I654" s="71" t="s">
        <v>3058</v>
      </c>
      <c r="J654" s="71">
        <v>0.3</v>
      </c>
      <c r="K654" s="71">
        <v>1</v>
      </c>
      <c r="L654" s="101">
        <v>0</v>
      </c>
      <c r="M654" s="101">
        <v>0</v>
      </c>
      <c r="N654" s="120" t="str">
        <f t="shared" si="670"/>
        <v/>
      </c>
      <c r="O654" s="120">
        <f t="shared" si="671"/>
        <v>0</v>
      </c>
      <c r="P654" s="71" t="s">
        <v>3059</v>
      </c>
      <c r="Q654" s="71" t="s">
        <v>3056</v>
      </c>
      <c r="R654" s="114">
        <v>56274693</v>
      </c>
      <c r="S654" s="71" t="s">
        <v>3052</v>
      </c>
      <c r="T654" s="71">
        <v>18758231</v>
      </c>
      <c r="U654" s="71" t="s">
        <v>3052</v>
      </c>
      <c r="V654" s="71">
        <v>18758231</v>
      </c>
      <c r="W654" s="101">
        <v>0</v>
      </c>
      <c r="X654" s="101">
        <v>0</v>
      </c>
      <c r="Y654" s="101">
        <v>0</v>
      </c>
      <c r="Z654" s="101">
        <v>1</v>
      </c>
      <c r="AA654" s="101">
        <v>0</v>
      </c>
      <c r="AB654" s="101">
        <v>0</v>
      </c>
      <c r="AC654" s="101">
        <v>0</v>
      </c>
      <c r="AD654" s="101">
        <v>1</v>
      </c>
      <c r="AE654" s="101">
        <v>0</v>
      </c>
      <c r="AF654" s="101"/>
      <c r="AG654" s="101"/>
      <c r="AH654" s="101"/>
      <c r="AI654" s="109">
        <v>0</v>
      </c>
      <c r="AJ654" s="109" t="s">
        <v>4450</v>
      </c>
      <c r="AK654" s="109" t="s">
        <v>4450</v>
      </c>
      <c r="AL654" s="109" t="s">
        <v>4450</v>
      </c>
      <c r="AM654" s="9" t="s">
        <v>4095</v>
      </c>
      <c r="AN654" s="9"/>
      <c r="AO654" s="9"/>
      <c r="AP654" s="9"/>
      <c r="AQ654" s="2" t="s">
        <v>4450</v>
      </c>
      <c r="AR654" s="110" t="s">
        <v>4450</v>
      </c>
      <c r="AS654" s="110" t="s">
        <v>4450</v>
      </c>
      <c r="AT654" s="110" t="s">
        <v>4450</v>
      </c>
      <c r="AU654" s="110" t="s">
        <v>4450</v>
      </c>
      <c r="AV654" s="110">
        <v>0</v>
      </c>
      <c r="AW654" s="110" t="s">
        <v>4450</v>
      </c>
      <c r="AX654" s="110" t="s">
        <v>4450</v>
      </c>
      <c r="AY654" s="110" t="s">
        <v>4450</v>
      </c>
      <c r="AZ654" s="8" t="s">
        <v>4450</v>
      </c>
      <c r="BA654" s="8" t="s">
        <v>4450</v>
      </c>
      <c r="BB654" s="8" t="s">
        <v>4450</v>
      </c>
      <c r="BC654" s="8" t="s">
        <v>4450</v>
      </c>
      <c r="BD654" s="8" t="s">
        <v>4450</v>
      </c>
      <c r="BE654" s="8" t="s">
        <v>4450</v>
      </c>
      <c r="BF654" s="8" t="s">
        <v>4450</v>
      </c>
      <c r="BG654" s="8">
        <v>5.3999999999999999E-2</v>
      </c>
      <c r="BJ654" s="8">
        <v>0.45</v>
      </c>
      <c r="BK654" s="8">
        <v>1</v>
      </c>
      <c r="BL654" s="8">
        <v>0.4</v>
      </c>
      <c r="BM654" s="8">
        <v>5.3999999999999999E-2</v>
      </c>
      <c r="BN654" s="23">
        <f t="shared" si="672"/>
        <v>0.45</v>
      </c>
      <c r="BO654" s="23">
        <f t="shared" ref="BO654:BQ654" si="678">BK654*BN654</f>
        <v>0.45</v>
      </c>
      <c r="BP654" s="23">
        <f t="shared" si="678"/>
        <v>0.18000000000000002</v>
      </c>
      <c r="BQ654" s="23">
        <f t="shared" si="678"/>
        <v>9.7200000000000012E-3</v>
      </c>
    </row>
    <row r="655" spans="1:69" ht="20" x14ac:dyDescent="0.35">
      <c r="A655" s="102" t="s">
        <v>29</v>
      </c>
      <c r="B655" s="86">
        <v>16</v>
      </c>
      <c r="C655" s="86" t="s">
        <v>5091</v>
      </c>
      <c r="D655" s="2" t="s">
        <v>3009</v>
      </c>
      <c r="E655" s="2" t="s">
        <v>3017</v>
      </c>
      <c r="F655" s="244"/>
      <c r="G655" s="73" t="s">
        <v>3023</v>
      </c>
      <c r="H655" s="73" t="s">
        <v>3060</v>
      </c>
      <c r="I655" s="71" t="s">
        <v>3061</v>
      </c>
      <c r="J655" s="71">
        <v>0.5</v>
      </c>
      <c r="K655" s="71">
        <v>2</v>
      </c>
      <c r="L655" s="101">
        <v>0</v>
      </c>
      <c r="M655" s="101">
        <v>0</v>
      </c>
      <c r="N655" s="120" t="str">
        <f t="shared" si="670"/>
        <v/>
      </c>
      <c r="O655" s="120">
        <f t="shared" si="671"/>
        <v>0</v>
      </c>
      <c r="P655" s="71" t="s">
        <v>3062</v>
      </c>
      <c r="Q655" s="71" t="s">
        <v>3056</v>
      </c>
      <c r="R655" s="114">
        <v>117711386</v>
      </c>
      <c r="S655" s="71" t="s">
        <v>3052</v>
      </c>
      <c r="T655" s="71">
        <v>39237128</v>
      </c>
      <c r="U655" s="71" t="s">
        <v>3052</v>
      </c>
      <c r="V655" s="71">
        <v>39237129</v>
      </c>
      <c r="W655" s="101">
        <v>0</v>
      </c>
      <c r="X655" s="101">
        <v>1</v>
      </c>
      <c r="Y655" s="101">
        <v>1</v>
      </c>
      <c r="Z655" s="101">
        <v>0</v>
      </c>
      <c r="AA655" s="101">
        <v>0</v>
      </c>
      <c r="AB655" s="101">
        <v>1</v>
      </c>
      <c r="AC655" s="101">
        <v>2</v>
      </c>
      <c r="AD655" s="101">
        <v>2</v>
      </c>
      <c r="AE655" s="101">
        <v>0</v>
      </c>
      <c r="AF655" s="101"/>
      <c r="AG655" s="101"/>
      <c r="AH655" s="101"/>
      <c r="AI655" s="109">
        <v>0</v>
      </c>
      <c r="AJ655" s="109" t="s">
        <v>4450</v>
      </c>
      <c r="AK655" s="109" t="s">
        <v>4450</v>
      </c>
      <c r="AL655" s="109" t="s">
        <v>4450</v>
      </c>
      <c r="AM655" s="9" t="s">
        <v>4095</v>
      </c>
      <c r="AN655" s="9"/>
      <c r="AO655" s="9"/>
      <c r="AP655" s="9"/>
      <c r="AQ655" s="2" t="s">
        <v>4450</v>
      </c>
      <c r="AR655" s="110" t="s">
        <v>4450</v>
      </c>
      <c r="AS655" s="110" t="s">
        <v>4450</v>
      </c>
      <c r="AT655" s="110" t="s">
        <v>4450</v>
      </c>
      <c r="AU655" s="110" t="s">
        <v>4450</v>
      </c>
      <c r="AV655" s="110">
        <v>0</v>
      </c>
      <c r="AW655" s="110" t="s">
        <v>4450</v>
      </c>
      <c r="AX655" s="110" t="s">
        <v>4450</v>
      </c>
      <c r="AY655" s="110" t="s">
        <v>4450</v>
      </c>
      <c r="AZ655" s="8" t="s">
        <v>4450</v>
      </c>
      <c r="BA655" s="8" t="s">
        <v>4450</v>
      </c>
      <c r="BB655" s="8" t="s">
        <v>4450</v>
      </c>
      <c r="BC655" s="8" t="s">
        <v>4450</v>
      </c>
      <c r="BD655" s="8" t="s">
        <v>4450</v>
      </c>
      <c r="BE655" s="8">
        <v>9.0000000000000011E-2</v>
      </c>
      <c r="BF655" s="8">
        <v>9.0000000000000011E-2</v>
      </c>
      <c r="BG655" s="8" t="s">
        <v>4450</v>
      </c>
      <c r="BJ655" s="8">
        <v>0.45</v>
      </c>
      <c r="BK655" s="8">
        <v>1</v>
      </c>
      <c r="BL655" s="8">
        <v>0.4</v>
      </c>
      <c r="BM655" s="8">
        <v>9.0000000000000011E-2</v>
      </c>
      <c r="BN655" s="23">
        <f t="shared" si="672"/>
        <v>0.45</v>
      </c>
      <c r="BO655" s="23">
        <f t="shared" ref="BO655:BQ655" si="679">BK655*BN655</f>
        <v>0.45</v>
      </c>
      <c r="BP655" s="23">
        <f t="shared" si="679"/>
        <v>0.18000000000000002</v>
      </c>
      <c r="BQ655" s="23">
        <f t="shared" si="679"/>
        <v>1.6200000000000003E-2</v>
      </c>
    </row>
    <row r="656" spans="1:69" ht="20" x14ac:dyDescent="0.35">
      <c r="A656" s="102" t="s">
        <v>29</v>
      </c>
      <c r="B656" s="86">
        <v>17</v>
      </c>
      <c r="C656" s="86" t="s">
        <v>5092</v>
      </c>
      <c r="D656" s="2" t="s">
        <v>3009</v>
      </c>
      <c r="E656" s="2" t="s">
        <v>3017</v>
      </c>
      <c r="F656" s="244"/>
      <c r="G656" s="73" t="s">
        <v>3025</v>
      </c>
      <c r="H656" s="73" t="s">
        <v>3063</v>
      </c>
      <c r="I656" s="71" t="s">
        <v>3064</v>
      </c>
      <c r="J656" s="71">
        <v>0.5</v>
      </c>
      <c r="K656" s="71">
        <v>2</v>
      </c>
      <c r="L656" s="101">
        <v>1</v>
      </c>
      <c r="M656" s="101">
        <v>1</v>
      </c>
      <c r="N656" s="120">
        <f t="shared" si="670"/>
        <v>1</v>
      </c>
      <c r="O656" s="120">
        <f t="shared" si="671"/>
        <v>0.5</v>
      </c>
      <c r="P656" s="71" t="s">
        <v>3065</v>
      </c>
      <c r="Q656" s="71" t="s">
        <v>3066</v>
      </c>
      <c r="R656" s="114">
        <v>61355693</v>
      </c>
      <c r="S656" s="71" t="s">
        <v>3052</v>
      </c>
      <c r="T656" s="71">
        <v>20451898</v>
      </c>
      <c r="U656" s="71" t="s">
        <v>3052</v>
      </c>
      <c r="V656" s="71">
        <v>20451898</v>
      </c>
      <c r="W656" s="101">
        <v>1</v>
      </c>
      <c r="X656" s="101">
        <v>0</v>
      </c>
      <c r="Y656" s="101">
        <v>1</v>
      </c>
      <c r="Z656" s="101">
        <v>0</v>
      </c>
      <c r="AA656" s="101">
        <v>1</v>
      </c>
      <c r="AB656" s="101">
        <v>1</v>
      </c>
      <c r="AC656" s="101">
        <v>2</v>
      </c>
      <c r="AD656" s="101">
        <v>2</v>
      </c>
      <c r="AE656" s="101">
        <v>1</v>
      </c>
      <c r="AF656" s="101"/>
      <c r="AG656" s="101"/>
      <c r="AH656" s="101"/>
      <c r="AI656" s="109">
        <v>1</v>
      </c>
      <c r="AJ656" s="109" t="s">
        <v>4450</v>
      </c>
      <c r="AK656" s="109" t="s">
        <v>4450</v>
      </c>
      <c r="AL656" s="109" t="s">
        <v>4450</v>
      </c>
      <c r="AM656" s="9" t="s">
        <v>4096</v>
      </c>
      <c r="AN656" s="9"/>
      <c r="AO656" s="9"/>
      <c r="AP656" s="9"/>
      <c r="AQ656" s="2">
        <v>4.5000000000000005E-2</v>
      </c>
      <c r="AR656" s="110">
        <v>1</v>
      </c>
      <c r="AS656" s="110" t="s">
        <v>4450</v>
      </c>
      <c r="AT656" s="110" t="s">
        <v>4450</v>
      </c>
      <c r="AU656" s="110" t="s">
        <v>4450</v>
      </c>
      <c r="AV656" s="110">
        <v>0.5</v>
      </c>
      <c r="AW656" s="110" t="s">
        <v>4450</v>
      </c>
      <c r="AX656" s="110" t="s">
        <v>4450</v>
      </c>
      <c r="AY656" s="110" t="s">
        <v>4450</v>
      </c>
      <c r="AZ656" s="8">
        <v>4.5000000000000005E-2</v>
      </c>
      <c r="BA656" s="8" t="s">
        <v>4450</v>
      </c>
      <c r="BB656" s="8" t="s">
        <v>4450</v>
      </c>
      <c r="BC656" s="8" t="s">
        <v>4450</v>
      </c>
      <c r="BD656" s="8">
        <v>4.5000000000000005E-2</v>
      </c>
      <c r="BE656" s="8" t="s">
        <v>4450</v>
      </c>
      <c r="BF656" s="8">
        <v>4.5000000000000005E-2</v>
      </c>
      <c r="BG656" s="8" t="s">
        <v>4450</v>
      </c>
      <c r="BJ656" s="8">
        <v>0.45</v>
      </c>
      <c r="BK656" s="8">
        <v>1</v>
      </c>
      <c r="BL656" s="8">
        <v>0.2</v>
      </c>
      <c r="BM656" s="8">
        <v>4.5000000000000005E-2</v>
      </c>
      <c r="BN656" s="23">
        <f t="shared" si="672"/>
        <v>0.45</v>
      </c>
      <c r="BO656" s="23">
        <f t="shared" ref="BO656:BQ656" si="680">BK656*BN656</f>
        <v>0.45</v>
      </c>
      <c r="BP656" s="23">
        <f t="shared" si="680"/>
        <v>9.0000000000000011E-2</v>
      </c>
      <c r="BQ656" s="23">
        <f t="shared" si="680"/>
        <v>4.0500000000000006E-3</v>
      </c>
    </row>
    <row r="657" spans="1:69" ht="20" x14ac:dyDescent="0.35">
      <c r="A657" s="102" t="s">
        <v>29</v>
      </c>
      <c r="B657" s="86">
        <v>18</v>
      </c>
      <c r="C657" s="86" t="s">
        <v>5093</v>
      </c>
      <c r="D657" s="2" t="s">
        <v>3009</v>
      </c>
      <c r="E657" s="2" t="s">
        <v>3017</v>
      </c>
      <c r="F657" s="244"/>
      <c r="G657" s="73" t="s">
        <v>3025</v>
      </c>
      <c r="H657" s="73" t="s">
        <v>3067</v>
      </c>
      <c r="I657" s="71" t="s">
        <v>3068</v>
      </c>
      <c r="J657" s="71">
        <v>0.5</v>
      </c>
      <c r="K657" s="71">
        <v>2</v>
      </c>
      <c r="L657" s="101">
        <v>0</v>
      </c>
      <c r="M657" s="101">
        <v>0</v>
      </c>
      <c r="N657" s="120" t="str">
        <f t="shared" si="670"/>
        <v/>
      </c>
      <c r="O657" s="120">
        <f t="shared" si="671"/>
        <v>0</v>
      </c>
      <c r="P657" s="71" t="s">
        <v>3069</v>
      </c>
      <c r="Q657" s="71" t="s">
        <v>3066</v>
      </c>
      <c r="R657" s="114">
        <v>5000000</v>
      </c>
      <c r="S657" s="71" t="s">
        <v>3052</v>
      </c>
      <c r="T657" s="71"/>
      <c r="U657" s="71" t="s">
        <v>3052</v>
      </c>
      <c r="V657" s="71">
        <v>2500000</v>
      </c>
      <c r="W657" s="101">
        <v>0</v>
      </c>
      <c r="X657" s="101">
        <v>1</v>
      </c>
      <c r="Y657" s="101">
        <v>0</v>
      </c>
      <c r="Z657" s="101">
        <v>1</v>
      </c>
      <c r="AA657" s="101">
        <v>0</v>
      </c>
      <c r="AB657" s="101">
        <v>1</v>
      </c>
      <c r="AC657" s="101">
        <v>1</v>
      </c>
      <c r="AD657" s="101">
        <v>2</v>
      </c>
      <c r="AE657" s="101">
        <v>0</v>
      </c>
      <c r="AF657" s="101"/>
      <c r="AG657" s="101"/>
      <c r="AH657" s="101"/>
      <c r="AI657" s="109">
        <v>0</v>
      </c>
      <c r="AJ657" s="109" t="s">
        <v>4450</v>
      </c>
      <c r="AK657" s="109" t="s">
        <v>4450</v>
      </c>
      <c r="AL657" s="109" t="s">
        <v>4450</v>
      </c>
      <c r="AM657" s="9" t="s">
        <v>4095</v>
      </c>
      <c r="AN657" s="9"/>
      <c r="AO657" s="9"/>
      <c r="AP657" s="9"/>
      <c r="AQ657" s="2" t="s">
        <v>4450</v>
      </c>
      <c r="AR657" s="110" t="s">
        <v>4450</v>
      </c>
      <c r="AS657" s="110" t="s">
        <v>4450</v>
      </c>
      <c r="AT657" s="110" t="s">
        <v>4450</v>
      </c>
      <c r="AU657" s="110" t="s">
        <v>4450</v>
      </c>
      <c r="AV657" s="110">
        <v>0</v>
      </c>
      <c r="AW657" s="110" t="s">
        <v>4450</v>
      </c>
      <c r="AX657" s="110" t="s">
        <v>4450</v>
      </c>
      <c r="AY657" s="110" t="s">
        <v>4450</v>
      </c>
      <c r="AZ657" s="8" t="s">
        <v>4450</v>
      </c>
      <c r="BA657" s="8" t="s">
        <v>4450</v>
      </c>
      <c r="BB657" s="8" t="s">
        <v>4450</v>
      </c>
      <c r="BC657" s="8" t="s">
        <v>4450</v>
      </c>
      <c r="BD657" s="8" t="s">
        <v>4450</v>
      </c>
      <c r="BE657" s="8">
        <v>4.5000000000000005E-2</v>
      </c>
      <c r="BF657" s="8" t="s">
        <v>4450</v>
      </c>
      <c r="BG657" s="8">
        <v>4.5000000000000005E-2</v>
      </c>
      <c r="BJ657" s="8">
        <v>0.45</v>
      </c>
      <c r="BK657" s="8">
        <v>1</v>
      </c>
      <c r="BL657" s="8">
        <v>0.2</v>
      </c>
      <c r="BM657" s="8">
        <v>4.5000000000000005E-2</v>
      </c>
      <c r="BN657" s="23">
        <f t="shared" si="672"/>
        <v>0.45</v>
      </c>
      <c r="BO657" s="23">
        <f t="shared" ref="BO657:BQ657" si="681">BK657*BN657</f>
        <v>0.45</v>
      </c>
      <c r="BP657" s="23">
        <f t="shared" si="681"/>
        <v>9.0000000000000011E-2</v>
      </c>
      <c r="BQ657" s="23">
        <f t="shared" si="681"/>
        <v>4.0500000000000006E-3</v>
      </c>
    </row>
    <row r="658" spans="1:69" ht="20" x14ac:dyDescent="0.35">
      <c r="A658" s="102" t="s">
        <v>29</v>
      </c>
      <c r="B658" s="86">
        <v>19</v>
      </c>
      <c r="C658" s="86" t="s">
        <v>5094</v>
      </c>
      <c r="D658" s="2" t="s">
        <v>3009</v>
      </c>
      <c r="E658" s="2" t="s">
        <v>3017</v>
      </c>
      <c r="F658" s="244"/>
      <c r="G658" s="73" t="s">
        <v>3027</v>
      </c>
      <c r="H658" s="73" t="s">
        <v>3070</v>
      </c>
      <c r="I658" s="71" t="s">
        <v>3071</v>
      </c>
      <c r="J658" s="71">
        <v>0.5</v>
      </c>
      <c r="K658" s="71">
        <v>2</v>
      </c>
      <c r="L658" s="101">
        <v>0</v>
      </c>
      <c r="M658" s="101">
        <v>0</v>
      </c>
      <c r="N658" s="120" t="str">
        <f t="shared" si="670"/>
        <v/>
      </c>
      <c r="O658" s="120">
        <f t="shared" si="671"/>
        <v>0</v>
      </c>
      <c r="P658" s="71" t="s">
        <v>2760</v>
      </c>
      <c r="Q658" s="71" t="s">
        <v>3056</v>
      </c>
      <c r="R658" s="114">
        <v>61355693</v>
      </c>
      <c r="S658" s="71" t="s">
        <v>3052</v>
      </c>
      <c r="T658" s="71">
        <v>20451898</v>
      </c>
      <c r="U658" s="71" t="s">
        <v>3052</v>
      </c>
      <c r="V658" s="71">
        <v>20451898</v>
      </c>
      <c r="W658" s="101">
        <v>0</v>
      </c>
      <c r="X658" s="101">
        <v>1</v>
      </c>
      <c r="Y658" s="101">
        <v>0</v>
      </c>
      <c r="Z658" s="101">
        <v>1</v>
      </c>
      <c r="AA658" s="101">
        <v>0</v>
      </c>
      <c r="AB658" s="101">
        <v>1</v>
      </c>
      <c r="AC658" s="101">
        <v>1</v>
      </c>
      <c r="AD658" s="101">
        <v>2</v>
      </c>
      <c r="AE658" s="101">
        <v>0</v>
      </c>
      <c r="AF658" s="101"/>
      <c r="AG658" s="101"/>
      <c r="AH658" s="101"/>
      <c r="AI658" s="109">
        <v>0</v>
      </c>
      <c r="AJ658" s="109" t="s">
        <v>4450</v>
      </c>
      <c r="AK658" s="109" t="s">
        <v>4450</v>
      </c>
      <c r="AL658" s="109" t="s">
        <v>4450</v>
      </c>
      <c r="AM658" s="9" t="s">
        <v>4095</v>
      </c>
      <c r="AN658" s="9"/>
      <c r="AO658" s="9"/>
      <c r="AP658" s="9"/>
      <c r="AQ658" s="2" t="s">
        <v>4450</v>
      </c>
      <c r="AR658" s="110" t="s">
        <v>4450</v>
      </c>
      <c r="AS658" s="110" t="s">
        <v>4450</v>
      </c>
      <c r="AT658" s="110" t="s">
        <v>4450</v>
      </c>
      <c r="AU658" s="110" t="s">
        <v>4450</v>
      </c>
      <c r="AV658" s="110">
        <v>0</v>
      </c>
      <c r="AW658" s="110" t="s">
        <v>4450</v>
      </c>
      <c r="AX658" s="110" t="s">
        <v>4450</v>
      </c>
      <c r="AY658" s="110" t="s">
        <v>4450</v>
      </c>
      <c r="AZ658" s="8" t="s">
        <v>4450</v>
      </c>
      <c r="BA658" s="8" t="s">
        <v>4450</v>
      </c>
      <c r="BB658" s="8" t="s">
        <v>4450</v>
      </c>
      <c r="BC658" s="8" t="s">
        <v>4450</v>
      </c>
      <c r="BD658" s="8" t="s">
        <v>4450</v>
      </c>
      <c r="BE658" s="8">
        <v>4.5000000000000005E-2</v>
      </c>
      <c r="BF658" s="8" t="s">
        <v>4450</v>
      </c>
      <c r="BG658" s="8">
        <v>4.5000000000000005E-2</v>
      </c>
      <c r="BJ658" s="8">
        <v>0.45</v>
      </c>
      <c r="BK658" s="8">
        <v>1</v>
      </c>
      <c r="BL658" s="8">
        <v>0.2</v>
      </c>
      <c r="BM658" s="8">
        <v>4.5000000000000005E-2</v>
      </c>
      <c r="BN658" s="23">
        <f t="shared" si="672"/>
        <v>0.45</v>
      </c>
      <c r="BO658" s="23">
        <f t="shared" ref="BO658:BQ658" si="682">BK658*BN658</f>
        <v>0.45</v>
      </c>
      <c r="BP658" s="23">
        <f t="shared" si="682"/>
        <v>9.0000000000000011E-2</v>
      </c>
      <c r="BQ658" s="23">
        <f t="shared" si="682"/>
        <v>4.0500000000000006E-3</v>
      </c>
    </row>
    <row r="659" spans="1:69" ht="20" x14ac:dyDescent="0.35">
      <c r="A659" s="102" t="s">
        <v>29</v>
      </c>
      <c r="B659" s="86">
        <v>20</v>
      </c>
      <c r="C659" s="86" t="s">
        <v>5095</v>
      </c>
      <c r="D659" s="2" t="s">
        <v>3009</v>
      </c>
      <c r="E659" s="2" t="s">
        <v>3017</v>
      </c>
      <c r="F659" s="244"/>
      <c r="G659" s="73" t="s">
        <v>3027</v>
      </c>
      <c r="H659" s="73" t="s">
        <v>3072</v>
      </c>
      <c r="I659" s="71" t="s">
        <v>3073</v>
      </c>
      <c r="J659" s="71">
        <v>0.5</v>
      </c>
      <c r="K659" s="71">
        <v>2</v>
      </c>
      <c r="L659" s="101">
        <v>0</v>
      </c>
      <c r="M659" s="101">
        <v>0</v>
      </c>
      <c r="N659" s="120" t="str">
        <f t="shared" si="670"/>
        <v/>
      </c>
      <c r="O659" s="120">
        <f t="shared" si="671"/>
        <v>0</v>
      </c>
      <c r="P659" s="71" t="s">
        <v>3074</v>
      </c>
      <c r="Q659" s="71" t="s">
        <v>3066</v>
      </c>
      <c r="R659" s="114">
        <v>5000000</v>
      </c>
      <c r="S659" s="71" t="s">
        <v>3052</v>
      </c>
      <c r="T659" s="71"/>
      <c r="U659" s="71" t="s">
        <v>3052</v>
      </c>
      <c r="V659" s="71">
        <v>2500000</v>
      </c>
      <c r="W659" s="101">
        <v>0</v>
      </c>
      <c r="X659" s="101">
        <v>1</v>
      </c>
      <c r="Y659" s="101">
        <v>0</v>
      </c>
      <c r="Z659" s="101">
        <v>1</v>
      </c>
      <c r="AA659" s="101">
        <v>0</v>
      </c>
      <c r="AB659" s="101">
        <v>1</v>
      </c>
      <c r="AC659" s="101">
        <v>1</v>
      </c>
      <c r="AD659" s="101">
        <v>2</v>
      </c>
      <c r="AE659" s="101">
        <v>0</v>
      </c>
      <c r="AF659" s="101"/>
      <c r="AG659" s="101"/>
      <c r="AH659" s="101"/>
      <c r="AI659" s="109">
        <v>0</v>
      </c>
      <c r="AJ659" s="109" t="s">
        <v>4450</v>
      </c>
      <c r="AK659" s="109" t="s">
        <v>4450</v>
      </c>
      <c r="AL659" s="109" t="s">
        <v>4450</v>
      </c>
      <c r="AM659" s="9" t="s">
        <v>4095</v>
      </c>
      <c r="AN659" s="9"/>
      <c r="AO659" s="9"/>
      <c r="AP659" s="9"/>
      <c r="AQ659" s="2" t="s">
        <v>4450</v>
      </c>
      <c r="AR659" s="110" t="s">
        <v>4450</v>
      </c>
      <c r="AS659" s="110" t="s">
        <v>4450</v>
      </c>
      <c r="AT659" s="110" t="s">
        <v>4450</v>
      </c>
      <c r="AU659" s="110" t="s">
        <v>4450</v>
      </c>
      <c r="AV659" s="110">
        <v>0</v>
      </c>
      <c r="AW659" s="110" t="s">
        <v>4450</v>
      </c>
      <c r="AX659" s="110" t="s">
        <v>4450</v>
      </c>
      <c r="AY659" s="110" t="s">
        <v>4450</v>
      </c>
      <c r="AZ659" s="8" t="s">
        <v>4450</v>
      </c>
      <c r="BA659" s="8" t="s">
        <v>4450</v>
      </c>
      <c r="BB659" s="8" t="s">
        <v>4450</v>
      </c>
      <c r="BC659" s="8" t="s">
        <v>4450</v>
      </c>
      <c r="BD659" s="8" t="s">
        <v>4450</v>
      </c>
      <c r="BE659" s="8">
        <v>4.5000000000000005E-2</v>
      </c>
      <c r="BF659" s="8" t="s">
        <v>4450</v>
      </c>
      <c r="BG659" s="8">
        <v>4.5000000000000005E-2</v>
      </c>
      <c r="BJ659" s="8">
        <v>0.45</v>
      </c>
      <c r="BK659" s="8">
        <v>1</v>
      </c>
      <c r="BL659" s="8">
        <v>0.2</v>
      </c>
      <c r="BM659" s="8">
        <v>4.5000000000000005E-2</v>
      </c>
      <c r="BN659" s="23">
        <f t="shared" si="672"/>
        <v>0.45</v>
      </c>
      <c r="BO659" s="23">
        <f t="shared" ref="BO659:BQ659" si="683">BK659*BN659</f>
        <v>0.45</v>
      </c>
      <c r="BP659" s="23">
        <f t="shared" si="683"/>
        <v>9.0000000000000011E-2</v>
      </c>
      <c r="BQ659" s="23">
        <f t="shared" si="683"/>
        <v>4.0500000000000006E-3</v>
      </c>
    </row>
    <row r="660" spans="1:69" ht="20" x14ac:dyDescent="0.35">
      <c r="A660" s="102" t="s">
        <v>29</v>
      </c>
      <c r="B660" s="86">
        <v>21</v>
      </c>
      <c r="C660" s="86" t="s">
        <v>5096</v>
      </c>
      <c r="D660" s="2" t="s">
        <v>3009</v>
      </c>
      <c r="E660" s="2" t="s">
        <v>3017</v>
      </c>
      <c r="F660" s="244"/>
      <c r="G660" s="73" t="s">
        <v>3029</v>
      </c>
      <c r="H660" s="73" t="s">
        <v>3075</v>
      </c>
      <c r="I660" s="71" t="s">
        <v>3076</v>
      </c>
      <c r="J660" s="71">
        <v>0.3</v>
      </c>
      <c r="K660" s="71">
        <v>3</v>
      </c>
      <c r="L660" s="101">
        <v>0</v>
      </c>
      <c r="M660" s="101">
        <v>0</v>
      </c>
      <c r="N660" s="120" t="str">
        <f t="shared" si="670"/>
        <v/>
      </c>
      <c r="O660" s="120">
        <f t="shared" si="671"/>
        <v>0</v>
      </c>
      <c r="P660" s="71" t="s">
        <v>3077</v>
      </c>
      <c r="Q660" s="71" t="s">
        <v>884</v>
      </c>
      <c r="R660" s="114">
        <v>61355691</v>
      </c>
      <c r="S660" s="71" t="s">
        <v>3052</v>
      </c>
      <c r="T660" s="71">
        <v>20451897</v>
      </c>
      <c r="U660" s="71" t="s">
        <v>3052</v>
      </c>
      <c r="V660" s="71">
        <v>20451897</v>
      </c>
      <c r="W660" s="101">
        <v>0</v>
      </c>
      <c r="X660" s="101">
        <v>1</v>
      </c>
      <c r="Y660" s="101">
        <v>1</v>
      </c>
      <c r="Z660" s="101">
        <v>1</v>
      </c>
      <c r="AA660" s="101">
        <v>0</v>
      </c>
      <c r="AB660" s="101">
        <v>1</v>
      </c>
      <c r="AC660" s="101">
        <v>2</v>
      </c>
      <c r="AD660" s="101">
        <v>3</v>
      </c>
      <c r="AE660" s="101">
        <v>0</v>
      </c>
      <c r="AF660" s="101"/>
      <c r="AG660" s="101"/>
      <c r="AH660" s="101"/>
      <c r="AI660" s="109">
        <v>0</v>
      </c>
      <c r="AJ660" s="109" t="s">
        <v>4450</v>
      </c>
      <c r="AK660" s="109" t="s">
        <v>4450</v>
      </c>
      <c r="AL660" s="109" t="s">
        <v>4450</v>
      </c>
      <c r="AM660" s="9" t="s">
        <v>4095</v>
      </c>
      <c r="AN660" s="9"/>
      <c r="AO660" s="9"/>
      <c r="AP660" s="9"/>
      <c r="AQ660" s="2" t="s">
        <v>4450</v>
      </c>
      <c r="AR660" s="110" t="s">
        <v>4450</v>
      </c>
      <c r="AS660" s="110" t="s">
        <v>4450</v>
      </c>
      <c r="AT660" s="110" t="s">
        <v>4450</v>
      </c>
      <c r="AU660" s="110" t="s">
        <v>4450</v>
      </c>
      <c r="AV660" s="110">
        <v>0</v>
      </c>
      <c r="AW660" s="110" t="s">
        <v>4450</v>
      </c>
      <c r="AX660" s="110" t="s">
        <v>4450</v>
      </c>
      <c r="AY660" s="110" t="s">
        <v>4450</v>
      </c>
      <c r="AZ660" s="8" t="s">
        <v>4450</v>
      </c>
      <c r="BA660" s="8" t="s">
        <v>4450</v>
      </c>
      <c r="BB660" s="8" t="s">
        <v>4450</v>
      </c>
      <c r="BC660" s="8" t="s">
        <v>4450</v>
      </c>
      <c r="BD660" s="8" t="s">
        <v>4450</v>
      </c>
      <c r="BE660" s="8">
        <v>2.7E-2</v>
      </c>
      <c r="BF660" s="8">
        <v>2.7E-2</v>
      </c>
      <c r="BG660" s="8">
        <v>2.7E-2</v>
      </c>
      <c r="BJ660" s="8">
        <v>0.45</v>
      </c>
      <c r="BK660" s="8">
        <v>1</v>
      </c>
      <c r="BL660" s="8">
        <v>0.2</v>
      </c>
      <c r="BM660" s="8">
        <v>2.7E-2</v>
      </c>
      <c r="BN660" s="23">
        <f t="shared" si="672"/>
        <v>0.45</v>
      </c>
      <c r="BO660" s="23">
        <f t="shared" ref="BO660:BQ660" si="684">BK660*BN660</f>
        <v>0.45</v>
      </c>
      <c r="BP660" s="23">
        <f t="shared" si="684"/>
        <v>9.0000000000000011E-2</v>
      </c>
      <c r="BQ660" s="23">
        <f t="shared" si="684"/>
        <v>2.4300000000000003E-3</v>
      </c>
    </row>
    <row r="661" spans="1:69" ht="80" x14ac:dyDescent="0.35">
      <c r="A661" s="102" t="s">
        <v>29</v>
      </c>
      <c r="B661" s="86">
        <v>22</v>
      </c>
      <c r="C661" s="86" t="s">
        <v>5097</v>
      </c>
      <c r="D661" s="2" t="s">
        <v>3009</v>
      </c>
      <c r="E661" s="2" t="s">
        <v>3017</v>
      </c>
      <c r="F661" s="244"/>
      <c r="G661" s="73" t="s">
        <v>3029</v>
      </c>
      <c r="H661" s="73" t="s">
        <v>3078</v>
      </c>
      <c r="I661" s="71" t="s">
        <v>3079</v>
      </c>
      <c r="J661" s="71">
        <v>0.1</v>
      </c>
      <c r="K661" s="71">
        <v>4</v>
      </c>
      <c r="L661" s="101">
        <v>1</v>
      </c>
      <c r="M661" s="101">
        <v>1</v>
      </c>
      <c r="N661" s="120">
        <f t="shared" si="670"/>
        <v>1</v>
      </c>
      <c r="O661" s="120">
        <f t="shared" si="671"/>
        <v>0.25</v>
      </c>
      <c r="P661" s="71" t="s">
        <v>3080</v>
      </c>
      <c r="Q661" s="71" t="s">
        <v>3066</v>
      </c>
      <c r="R661" s="114">
        <v>61355691</v>
      </c>
      <c r="S661" s="71" t="s">
        <v>3052</v>
      </c>
      <c r="T661" s="71">
        <v>20451897</v>
      </c>
      <c r="U661" s="71" t="s">
        <v>3052</v>
      </c>
      <c r="V661" s="71">
        <v>20451897</v>
      </c>
      <c r="W661" s="101">
        <v>1</v>
      </c>
      <c r="X661" s="101">
        <v>1</v>
      </c>
      <c r="Y661" s="101">
        <v>1</v>
      </c>
      <c r="Z661" s="101">
        <v>1</v>
      </c>
      <c r="AA661" s="101">
        <v>1</v>
      </c>
      <c r="AB661" s="101">
        <v>2</v>
      </c>
      <c r="AC661" s="101">
        <v>3</v>
      </c>
      <c r="AD661" s="101">
        <v>4</v>
      </c>
      <c r="AE661" s="101">
        <v>1</v>
      </c>
      <c r="AF661" s="101"/>
      <c r="AG661" s="101"/>
      <c r="AH661" s="101"/>
      <c r="AI661" s="109">
        <v>1</v>
      </c>
      <c r="AJ661" s="109" t="s">
        <v>4450</v>
      </c>
      <c r="AK661" s="109" t="s">
        <v>4450</v>
      </c>
      <c r="AL661" s="109" t="s">
        <v>4450</v>
      </c>
      <c r="AM661" s="9" t="s">
        <v>4097</v>
      </c>
      <c r="AN661" s="9"/>
      <c r="AO661" s="9"/>
      <c r="AP661" s="9"/>
      <c r="AQ661" s="2">
        <v>9.0000000000000028E-3</v>
      </c>
      <c r="AR661" s="110">
        <v>1</v>
      </c>
      <c r="AS661" s="110" t="s">
        <v>4450</v>
      </c>
      <c r="AT661" s="110" t="s">
        <v>4450</v>
      </c>
      <c r="AU661" s="110" t="s">
        <v>4450</v>
      </c>
      <c r="AV661" s="110">
        <v>0.25</v>
      </c>
      <c r="AW661" s="110" t="s">
        <v>4450</v>
      </c>
      <c r="AX661" s="110" t="s">
        <v>4450</v>
      </c>
      <c r="AY661" s="110" t="s">
        <v>4450</v>
      </c>
      <c r="AZ661" s="8">
        <v>9.0000000000000028E-3</v>
      </c>
      <c r="BA661" s="8" t="s">
        <v>4450</v>
      </c>
      <c r="BB661" s="8" t="s">
        <v>4450</v>
      </c>
      <c r="BC661" s="8" t="s">
        <v>4450</v>
      </c>
      <c r="BD661" s="8">
        <v>9.0000000000000028E-3</v>
      </c>
      <c r="BE661" s="8">
        <v>9.0000000000000028E-3</v>
      </c>
      <c r="BF661" s="8">
        <v>9.0000000000000028E-3</v>
      </c>
      <c r="BG661" s="8">
        <v>9.0000000000000028E-3</v>
      </c>
      <c r="BJ661" s="8">
        <v>0.45</v>
      </c>
      <c r="BK661" s="8">
        <v>1</v>
      </c>
      <c r="BL661" s="8">
        <v>0.2</v>
      </c>
      <c r="BM661" s="8">
        <v>9.0000000000000028E-3</v>
      </c>
      <c r="BN661" s="23">
        <f t="shared" si="672"/>
        <v>0.45</v>
      </c>
      <c r="BO661" s="23">
        <f t="shared" ref="BO661:BQ661" si="685">BK661*BN661</f>
        <v>0.45</v>
      </c>
      <c r="BP661" s="23">
        <f t="shared" si="685"/>
        <v>9.0000000000000011E-2</v>
      </c>
      <c r="BQ661" s="23">
        <f t="shared" si="685"/>
        <v>8.1000000000000039E-4</v>
      </c>
    </row>
    <row r="662" spans="1:69" ht="20" x14ac:dyDescent="0.35">
      <c r="A662" s="102" t="s">
        <v>29</v>
      </c>
      <c r="B662" s="86">
        <v>23</v>
      </c>
      <c r="C662" s="86" t="s">
        <v>5098</v>
      </c>
      <c r="D662" s="2" t="s">
        <v>3009</v>
      </c>
      <c r="E662" s="2" t="s">
        <v>3017</v>
      </c>
      <c r="F662" s="244"/>
      <c r="G662" s="73" t="s">
        <v>3029</v>
      </c>
      <c r="H662" s="73" t="s">
        <v>3081</v>
      </c>
      <c r="I662" s="71" t="s">
        <v>3082</v>
      </c>
      <c r="J662" s="71">
        <v>0.2</v>
      </c>
      <c r="K662" s="71">
        <v>1</v>
      </c>
      <c r="L662" s="101">
        <v>0</v>
      </c>
      <c r="M662" s="101">
        <v>0</v>
      </c>
      <c r="N662" s="120" t="str">
        <f t="shared" si="670"/>
        <v/>
      </c>
      <c r="O662" s="120">
        <f t="shared" si="671"/>
        <v>0</v>
      </c>
      <c r="P662" s="71" t="s">
        <v>3083</v>
      </c>
      <c r="Q662" s="71" t="s">
        <v>3056</v>
      </c>
      <c r="R662" s="114">
        <v>61355691</v>
      </c>
      <c r="S662" s="71" t="s">
        <v>3052</v>
      </c>
      <c r="T662" s="71">
        <v>20451897</v>
      </c>
      <c r="U662" s="71" t="s">
        <v>3052</v>
      </c>
      <c r="V662" s="71">
        <v>20451897</v>
      </c>
      <c r="W662" s="101">
        <v>0</v>
      </c>
      <c r="X662" s="101">
        <v>0</v>
      </c>
      <c r="Y662" s="101">
        <v>0</v>
      </c>
      <c r="Z662" s="101">
        <v>1</v>
      </c>
      <c r="AA662" s="101">
        <v>0</v>
      </c>
      <c r="AB662" s="101">
        <v>0</v>
      </c>
      <c r="AC662" s="101">
        <v>0</v>
      </c>
      <c r="AD662" s="101">
        <v>1</v>
      </c>
      <c r="AE662" s="101">
        <v>0</v>
      </c>
      <c r="AF662" s="101"/>
      <c r="AG662" s="101"/>
      <c r="AH662" s="101"/>
      <c r="AI662" s="109">
        <v>0</v>
      </c>
      <c r="AJ662" s="109" t="s">
        <v>4450</v>
      </c>
      <c r="AK662" s="109" t="s">
        <v>4450</v>
      </c>
      <c r="AL662" s="109" t="s">
        <v>4450</v>
      </c>
      <c r="AM662" s="9" t="s">
        <v>4095</v>
      </c>
      <c r="AN662" s="9"/>
      <c r="AO662" s="9"/>
      <c r="AP662" s="9"/>
      <c r="AQ662" s="2" t="s">
        <v>4450</v>
      </c>
      <c r="AR662" s="110" t="s">
        <v>4450</v>
      </c>
      <c r="AS662" s="110" t="s">
        <v>4450</v>
      </c>
      <c r="AT662" s="110" t="s">
        <v>4450</v>
      </c>
      <c r="AU662" s="110" t="s">
        <v>4450</v>
      </c>
      <c r="AV662" s="110">
        <v>0</v>
      </c>
      <c r="AW662" s="110" t="s">
        <v>4450</v>
      </c>
      <c r="AX662" s="110" t="s">
        <v>4450</v>
      </c>
      <c r="AY662" s="110" t="s">
        <v>4450</v>
      </c>
      <c r="AZ662" s="8" t="s">
        <v>4450</v>
      </c>
      <c r="BA662" s="8" t="s">
        <v>4450</v>
      </c>
      <c r="BB662" s="8" t="s">
        <v>4450</v>
      </c>
      <c r="BC662" s="8" t="s">
        <v>4450</v>
      </c>
      <c r="BD662" s="8" t="s">
        <v>4450</v>
      </c>
      <c r="BE662" s="8" t="s">
        <v>4450</v>
      </c>
      <c r="BF662" s="8" t="s">
        <v>4450</v>
      </c>
      <c r="BG662" s="8">
        <v>1.8000000000000006E-2</v>
      </c>
      <c r="BJ662" s="8">
        <v>0.45</v>
      </c>
      <c r="BK662" s="8">
        <v>1</v>
      </c>
      <c r="BL662" s="8">
        <v>0.2</v>
      </c>
      <c r="BM662" s="8">
        <v>1.8000000000000006E-2</v>
      </c>
      <c r="BN662" s="23">
        <f t="shared" si="672"/>
        <v>0.45</v>
      </c>
      <c r="BO662" s="23">
        <f t="shared" ref="BO662:BQ662" si="686">BK662*BN662</f>
        <v>0.45</v>
      </c>
      <c r="BP662" s="23">
        <f t="shared" si="686"/>
        <v>9.0000000000000011E-2</v>
      </c>
      <c r="BQ662" s="23">
        <f t="shared" si="686"/>
        <v>1.6200000000000008E-3</v>
      </c>
    </row>
    <row r="663" spans="1:69" ht="30" x14ac:dyDescent="0.35">
      <c r="A663" s="102" t="s">
        <v>29</v>
      </c>
      <c r="B663" s="86">
        <v>24</v>
      </c>
      <c r="C663" s="86" t="s">
        <v>5099</v>
      </c>
      <c r="D663" s="2" t="s">
        <v>3009</v>
      </c>
      <c r="E663" s="2" t="s">
        <v>3017</v>
      </c>
      <c r="F663" s="244"/>
      <c r="G663" s="73" t="s">
        <v>3029</v>
      </c>
      <c r="H663" s="73" t="s">
        <v>3084</v>
      </c>
      <c r="I663" s="71" t="s">
        <v>3085</v>
      </c>
      <c r="J663" s="71">
        <v>0.4</v>
      </c>
      <c r="K663" s="71">
        <v>1</v>
      </c>
      <c r="L663" s="101">
        <v>0</v>
      </c>
      <c r="M663" s="101">
        <v>0</v>
      </c>
      <c r="N663" s="120" t="str">
        <f t="shared" si="670"/>
        <v/>
      </c>
      <c r="O663" s="120">
        <f t="shared" si="671"/>
        <v>0</v>
      </c>
      <c r="P663" s="71" t="s">
        <v>3086</v>
      </c>
      <c r="Q663" s="71" t="s">
        <v>3056</v>
      </c>
      <c r="R663" s="114">
        <v>61355691</v>
      </c>
      <c r="S663" s="71" t="s">
        <v>3052</v>
      </c>
      <c r="T663" s="71">
        <v>20451897</v>
      </c>
      <c r="U663" s="71" t="s">
        <v>3052</v>
      </c>
      <c r="V663" s="71">
        <v>20451897</v>
      </c>
      <c r="W663" s="101">
        <v>0</v>
      </c>
      <c r="X663" s="101">
        <v>0</v>
      </c>
      <c r="Y663" s="101">
        <v>0</v>
      </c>
      <c r="Z663" s="101">
        <v>1</v>
      </c>
      <c r="AA663" s="101">
        <v>0</v>
      </c>
      <c r="AB663" s="101">
        <v>0</v>
      </c>
      <c r="AC663" s="101">
        <v>0</v>
      </c>
      <c r="AD663" s="101">
        <v>1</v>
      </c>
      <c r="AE663" s="101">
        <v>0</v>
      </c>
      <c r="AF663" s="101"/>
      <c r="AG663" s="101"/>
      <c r="AH663" s="101"/>
      <c r="AI663" s="109">
        <v>0</v>
      </c>
      <c r="AJ663" s="109" t="s">
        <v>4450</v>
      </c>
      <c r="AK663" s="109" t="s">
        <v>4450</v>
      </c>
      <c r="AL663" s="109" t="s">
        <v>4450</v>
      </c>
      <c r="AM663" s="9" t="s">
        <v>4095</v>
      </c>
      <c r="AN663" s="9"/>
      <c r="AO663" s="9"/>
      <c r="AP663" s="9"/>
      <c r="AQ663" s="2" t="s">
        <v>4450</v>
      </c>
      <c r="AR663" s="110" t="s">
        <v>4450</v>
      </c>
      <c r="AS663" s="110" t="s">
        <v>4450</v>
      </c>
      <c r="AT663" s="110" t="s">
        <v>4450</v>
      </c>
      <c r="AU663" s="110" t="s">
        <v>4450</v>
      </c>
      <c r="AV663" s="110">
        <v>0</v>
      </c>
      <c r="AW663" s="110" t="s">
        <v>4450</v>
      </c>
      <c r="AX663" s="110" t="s">
        <v>4450</v>
      </c>
      <c r="AY663" s="110" t="s">
        <v>4450</v>
      </c>
      <c r="AZ663" s="8" t="s">
        <v>4450</v>
      </c>
      <c r="BA663" s="8" t="s">
        <v>4450</v>
      </c>
      <c r="BB663" s="8" t="s">
        <v>4450</v>
      </c>
      <c r="BC663" s="8" t="s">
        <v>4450</v>
      </c>
      <c r="BD663" s="8" t="s">
        <v>4450</v>
      </c>
      <c r="BE663" s="8" t="s">
        <v>4450</v>
      </c>
      <c r="BF663" s="8" t="s">
        <v>4450</v>
      </c>
      <c r="BG663" s="8">
        <v>3.6000000000000011E-2</v>
      </c>
      <c r="BJ663" s="8">
        <v>0.45</v>
      </c>
      <c r="BK663" s="8">
        <v>1</v>
      </c>
      <c r="BL663" s="8">
        <v>0.2</v>
      </c>
      <c r="BM663" s="8">
        <v>3.6000000000000011E-2</v>
      </c>
      <c r="BN663" s="23">
        <f t="shared" si="672"/>
        <v>0.45</v>
      </c>
      <c r="BO663" s="23">
        <f t="shared" ref="BO663:BQ663" si="687">BK663*BN663</f>
        <v>0.45</v>
      </c>
      <c r="BP663" s="23">
        <f t="shared" si="687"/>
        <v>9.0000000000000011E-2</v>
      </c>
      <c r="BQ663" s="23">
        <f t="shared" si="687"/>
        <v>3.2400000000000016E-3</v>
      </c>
    </row>
    <row r="664" spans="1:69" ht="20" x14ac:dyDescent="0.35">
      <c r="A664" s="102" t="s">
        <v>29</v>
      </c>
      <c r="B664" s="86">
        <v>25</v>
      </c>
      <c r="C664" s="86" t="s">
        <v>5100</v>
      </c>
      <c r="D664" s="2" t="s">
        <v>3011</v>
      </c>
      <c r="E664" s="2" t="s">
        <v>3018</v>
      </c>
      <c r="F664" s="244"/>
      <c r="G664" s="73" t="s">
        <v>3031</v>
      </c>
      <c r="H664" s="73" t="s">
        <v>3087</v>
      </c>
      <c r="I664" s="71" t="s">
        <v>3088</v>
      </c>
      <c r="J664" s="71">
        <v>0.4</v>
      </c>
      <c r="K664" s="71">
        <v>1</v>
      </c>
      <c r="L664" s="101">
        <v>0</v>
      </c>
      <c r="M664" s="101">
        <v>0</v>
      </c>
      <c r="N664" s="120" t="str">
        <f t="shared" si="670"/>
        <v/>
      </c>
      <c r="O664" s="120">
        <f t="shared" si="671"/>
        <v>0</v>
      </c>
      <c r="P664" s="71" t="s">
        <v>3089</v>
      </c>
      <c r="Q664" s="71" t="s">
        <v>3066</v>
      </c>
      <c r="R664" s="114">
        <v>47900415</v>
      </c>
      <c r="S664" s="71" t="s">
        <v>3052</v>
      </c>
      <c r="T664" s="71">
        <v>12351828</v>
      </c>
      <c r="U664" s="71" t="s">
        <v>3052</v>
      </c>
      <c r="V664" s="71">
        <v>12351827</v>
      </c>
      <c r="W664" s="101">
        <v>0</v>
      </c>
      <c r="X664" s="101">
        <v>0</v>
      </c>
      <c r="Y664" s="101">
        <v>0</v>
      </c>
      <c r="Z664" s="101">
        <v>1</v>
      </c>
      <c r="AA664" s="101">
        <v>0</v>
      </c>
      <c r="AB664" s="101">
        <v>0</v>
      </c>
      <c r="AC664" s="101">
        <v>0</v>
      </c>
      <c r="AD664" s="101">
        <v>1</v>
      </c>
      <c r="AE664" s="101">
        <v>0</v>
      </c>
      <c r="AF664" s="101"/>
      <c r="AG664" s="101"/>
      <c r="AH664" s="101"/>
      <c r="AI664" s="109">
        <v>0</v>
      </c>
      <c r="AJ664" s="109" t="s">
        <v>4450</v>
      </c>
      <c r="AK664" s="109" t="s">
        <v>4450</v>
      </c>
      <c r="AL664" s="109" t="s">
        <v>4450</v>
      </c>
      <c r="AM664" s="9" t="s">
        <v>4095</v>
      </c>
      <c r="AN664" s="9"/>
      <c r="AO664" s="9"/>
      <c r="AP664" s="9"/>
      <c r="AQ664" s="2" t="s">
        <v>4450</v>
      </c>
      <c r="AR664" s="110" t="s">
        <v>4450</v>
      </c>
      <c r="AS664" s="110" t="s">
        <v>4450</v>
      </c>
      <c r="AT664" s="110" t="s">
        <v>4450</v>
      </c>
      <c r="AU664" s="110" t="s">
        <v>4450</v>
      </c>
      <c r="AV664" s="110">
        <v>0</v>
      </c>
      <c r="AW664" s="110" t="s">
        <v>4450</v>
      </c>
      <c r="AX664" s="110" t="s">
        <v>4450</v>
      </c>
      <c r="AY664" s="110" t="s">
        <v>4450</v>
      </c>
      <c r="AZ664" s="8" t="s">
        <v>4450</v>
      </c>
      <c r="BA664" s="8" t="s">
        <v>4450</v>
      </c>
      <c r="BB664" s="8" t="s">
        <v>4450</v>
      </c>
      <c r="BC664" s="8" t="s">
        <v>4450</v>
      </c>
      <c r="BD664" s="8" t="s">
        <v>4450</v>
      </c>
      <c r="BE664" s="8" t="s">
        <v>4450</v>
      </c>
      <c r="BF664" s="8" t="s">
        <v>4450</v>
      </c>
      <c r="BG664" s="8">
        <v>7.2000000000000022E-2</v>
      </c>
      <c r="BJ664" s="8">
        <v>0.45</v>
      </c>
      <c r="BK664" s="8">
        <v>1</v>
      </c>
      <c r="BL664" s="8">
        <v>0.4</v>
      </c>
      <c r="BM664" s="8">
        <v>7.2000000000000022E-2</v>
      </c>
      <c r="BN664" s="23">
        <f t="shared" si="672"/>
        <v>0.45</v>
      </c>
      <c r="BO664" s="23">
        <f t="shared" ref="BO664:BQ664" si="688">BK664*BN664</f>
        <v>0.45</v>
      </c>
      <c r="BP664" s="23">
        <f t="shared" si="688"/>
        <v>0.18000000000000002</v>
      </c>
      <c r="BQ664" s="23">
        <f t="shared" si="688"/>
        <v>1.2960000000000006E-2</v>
      </c>
    </row>
    <row r="665" spans="1:69" ht="20" x14ac:dyDescent="0.35">
      <c r="A665" s="102" t="s">
        <v>29</v>
      </c>
      <c r="B665" s="86">
        <v>26</v>
      </c>
      <c r="C665" s="86" t="s">
        <v>5101</v>
      </c>
      <c r="D665" s="2" t="s">
        <v>3011</v>
      </c>
      <c r="E665" s="2" t="s">
        <v>3018</v>
      </c>
      <c r="F665" s="244"/>
      <c r="G665" s="73" t="s">
        <v>3031</v>
      </c>
      <c r="H665" s="73" t="s">
        <v>3090</v>
      </c>
      <c r="I665" s="71" t="s">
        <v>3091</v>
      </c>
      <c r="J665" s="71">
        <v>0.3</v>
      </c>
      <c r="K665" s="71">
        <v>1</v>
      </c>
      <c r="L665" s="101">
        <v>0</v>
      </c>
      <c r="M665" s="101">
        <v>0</v>
      </c>
      <c r="N665" s="120" t="str">
        <f t="shared" si="670"/>
        <v/>
      </c>
      <c r="O665" s="120">
        <f t="shared" si="671"/>
        <v>0</v>
      </c>
      <c r="P665" s="71" t="s">
        <v>3092</v>
      </c>
      <c r="Q665" s="71" t="s">
        <v>3066</v>
      </c>
      <c r="R665" s="114">
        <v>5000000</v>
      </c>
      <c r="S665" s="71" t="s">
        <v>3052</v>
      </c>
      <c r="T665" s="71">
        <v>1500000</v>
      </c>
      <c r="U665" s="71" t="s">
        <v>3052</v>
      </c>
      <c r="V665" s="71">
        <v>2000000</v>
      </c>
      <c r="W665" s="101">
        <v>0</v>
      </c>
      <c r="X665" s="101">
        <v>0</v>
      </c>
      <c r="Y665" s="101">
        <v>0</v>
      </c>
      <c r="Z665" s="101">
        <v>1</v>
      </c>
      <c r="AA665" s="101">
        <v>0</v>
      </c>
      <c r="AB665" s="101">
        <v>0</v>
      </c>
      <c r="AC665" s="101">
        <v>0</v>
      </c>
      <c r="AD665" s="101">
        <v>1</v>
      </c>
      <c r="AE665" s="101">
        <v>0</v>
      </c>
      <c r="AF665" s="101"/>
      <c r="AG665" s="101"/>
      <c r="AH665" s="101"/>
      <c r="AI665" s="109">
        <v>0</v>
      </c>
      <c r="AJ665" s="109" t="s">
        <v>4450</v>
      </c>
      <c r="AK665" s="109" t="s">
        <v>4450</v>
      </c>
      <c r="AL665" s="109" t="s">
        <v>4450</v>
      </c>
      <c r="AM665" s="9" t="s">
        <v>4095</v>
      </c>
      <c r="AN665" s="9"/>
      <c r="AO665" s="9"/>
      <c r="AP665" s="9"/>
      <c r="AQ665" s="2" t="s">
        <v>4450</v>
      </c>
      <c r="AR665" s="110" t="s">
        <v>4450</v>
      </c>
      <c r="AS665" s="110" t="s">
        <v>4450</v>
      </c>
      <c r="AT665" s="110" t="s">
        <v>4450</v>
      </c>
      <c r="AU665" s="110" t="s">
        <v>4450</v>
      </c>
      <c r="AV665" s="110">
        <v>0</v>
      </c>
      <c r="AW665" s="110" t="s">
        <v>4450</v>
      </c>
      <c r="AX665" s="110" t="s">
        <v>4450</v>
      </c>
      <c r="AY665" s="110" t="s">
        <v>4450</v>
      </c>
      <c r="AZ665" s="8" t="s">
        <v>4450</v>
      </c>
      <c r="BA665" s="8" t="s">
        <v>4450</v>
      </c>
      <c r="BB665" s="8" t="s">
        <v>4450</v>
      </c>
      <c r="BC665" s="8" t="s">
        <v>4450</v>
      </c>
      <c r="BD665" s="8" t="s">
        <v>4450</v>
      </c>
      <c r="BE665" s="8" t="s">
        <v>4450</v>
      </c>
      <c r="BF665" s="8" t="s">
        <v>4450</v>
      </c>
      <c r="BG665" s="8">
        <v>5.3999999999999999E-2</v>
      </c>
      <c r="BJ665" s="8">
        <v>0.45</v>
      </c>
      <c r="BK665" s="8">
        <v>1</v>
      </c>
      <c r="BL665" s="8">
        <v>0.4</v>
      </c>
      <c r="BM665" s="8">
        <v>5.3999999999999999E-2</v>
      </c>
      <c r="BN665" s="23">
        <f t="shared" si="672"/>
        <v>0.45</v>
      </c>
      <c r="BO665" s="23">
        <f t="shared" ref="BO665:BQ665" si="689">BK665*BN665</f>
        <v>0.45</v>
      </c>
      <c r="BP665" s="23">
        <f t="shared" si="689"/>
        <v>0.18000000000000002</v>
      </c>
      <c r="BQ665" s="23">
        <f t="shared" si="689"/>
        <v>9.7200000000000012E-3</v>
      </c>
    </row>
    <row r="666" spans="1:69" ht="20" x14ac:dyDescent="0.35">
      <c r="A666" s="102" t="s">
        <v>29</v>
      </c>
      <c r="B666" s="86">
        <v>27</v>
      </c>
      <c r="C666" s="86" t="s">
        <v>5102</v>
      </c>
      <c r="D666" s="2" t="s">
        <v>3011</v>
      </c>
      <c r="E666" s="2" t="s">
        <v>3018</v>
      </c>
      <c r="F666" s="244"/>
      <c r="G666" s="73" t="s">
        <v>3031</v>
      </c>
      <c r="H666" s="73" t="s">
        <v>3093</v>
      </c>
      <c r="I666" s="71" t="s">
        <v>3094</v>
      </c>
      <c r="J666" s="71">
        <v>0.3</v>
      </c>
      <c r="K666" s="71">
        <v>4</v>
      </c>
      <c r="L666" s="101">
        <v>1</v>
      </c>
      <c r="M666" s="101">
        <v>1</v>
      </c>
      <c r="N666" s="120">
        <f t="shared" si="670"/>
        <v>1</v>
      </c>
      <c r="O666" s="120">
        <f t="shared" si="671"/>
        <v>0.25</v>
      </c>
      <c r="P666" s="71" t="s">
        <v>3095</v>
      </c>
      <c r="Q666" s="71" t="s">
        <v>3066</v>
      </c>
      <c r="R666" s="114">
        <v>37055482</v>
      </c>
      <c r="S666" s="71" t="s">
        <v>3052</v>
      </c>
      <c r="T666" s="71">
        <v>12351828</v>
      </c>
      <c r="U666" s="71" t="s">
        <v>3052</v>
      </c>
      <c r="V666" s="71">
        <v>12351827</v>
      </c>
      <c r="W666" s="101">
        <v>1</v>
      </c>
      <c r="X666" s="101">
        <v>1</v>
      </c>
      <c r="Y666" s="101">
        <v>1</v>
      </c>
      <c r="Z666" s="101">
        <v>1</v>
      </c>
      <c r="AA666" s="101">
        <v>1</v>
      </c>
      <c r="AB666" s="101">
        <v>2</v>
      </c>
      <c r="AC666" s="101">
        <v>3</v>
      </c>
      <c r="AD666" s="101">
        <v>4</v>
      </c>
      <c r="AE666" s="101">
        <v>1</v>
      </c>
      <c r="AF666" s="101"/>
      <c r="AG666" s="101"/>
      <c r="AH666" s="101"/>
      <c r="AI666" s="109">
        <v>1</v>
      </c>
      <c r="AJ666" s="109" t="s">
        <v>4450</v>
      </c>
      <c r="AK666" s="109" t="s">
        <v>4450</v>
      </c>
      <c r="AL666" s="109" t="s">
        <v>4450</v>
      </c>
      <c r="AM666" s="9" t="s">
        <v>4089</v>
      </c>
      <c r="AN666" s="9"/>
      <c r="AO666" s="9"/>
      <c r="AP666" s="9"/>
      <c r="AQ666" s="2">
        <v>5.3999999999999999E-2</v>
      </c>
      <c r="AR666" s="110">
        <v>1</v>
      </c>
      <c r="AS666" s="110" t="s">
        <v>4450</v>
      </c>
      <c r="AT666" s="110" t="s">
        <v>4450</v>
      </c>
      <c r="AU666" s="110" t="s">
        <v>4450</v>
      </c>
      <c r="AV666" s="110">
        <v>0.25</v>
      </c>
      <c r="AW666" s="110" t="s">
        <v>4450</v>
      </c>
      <c r="AX666" s="110" t="s">
        <v>4450</v>
      </c>
      <c r="AY666" s="110" t="s">
        <v>4450</v>
      </c>
      <c r="AZ666" s="8">
        <v>5.3999999999999999E-2</v>
      </c>
      <c r="BA666" s="8" t="s">
        <v>4450</v>
      </c>
      <c r="BB666" s="8" t="s">
        <v>4450</v>
      </c>
      <c r="BC666" s="8" t="s">
        <v>4450</v>
      </c>
      <c r="BD666" s="8">
        <v>5.3999999999999999E-2</v>
      </c>
      <c r="BE666" s="8">
        <v>5.3999999999999999E-2</v>
      </c>
      <c r="BF666" s="8">
        <v>5.3999999999999999E-2</v>
      </c>
      <c r="BG666" s="8">
        <v>5.3999999999999999E-2</v>
      </c>
      <c r="BJ666" s="8">
        <v>0.45</v>
      </c>
      <c r="BK666" s="8">
        <v>1</v>
      </c>
      <c r="BL666" s="8">
        <v>0.4</v>
      </c>
      <c r="BM666" s="8">
        <v>5.3999999999999999E-2</v>
      </c>
      <c r="BN666" s="23">
        <f t="shared" si="672"/>
        <v>0.45</v>
      </c>
      <c r="BO666" s="23">
        <f t="shared" ref="BO666:BQ666" si="690">BK666*BN666</f>
        <v>0.45</v>
      </c>
      <c r="BP666" s="23">
        <f t="shared" si="690"/>
        <v>0.18000000000000002</v>
      </c>
      <c r="BQ666" s="23">
        <f t="shared" si="690"/>
        <v>9.7200000000000012E-3</v>
      </c>
    </row>
    <row r="667" spans="1:69" ht="20" x14ac:dyDescent="0.35">
      <c r="A667" s="102" t="s">
        <v>29</v>
      </c>
      <c r="B667" s="86">
        <v>28</v>
      </c>
      <c r="C667" s="86" t="s">
        <v>5103</v>
      </c>
      <c r="D667" s="2" t="s">
        <v>3011</v>
      </c>
      <c r="E667" s="2" t="s">
        <v>3018</v>
      </c>
      <c r="F667" s="244"/>
      <c r="G667" s="73" t="s">
        <v>3033</v>
      </c>
      <c r="H667" s="73" t="s">
        <v>3096</v>
      </c>
      <c r="I667" s="71" t="s">
        <v>3097</v>
      </c>
      <c r="J667" s="71">
        <v>0.2</v>
      </c>
      <c r="K667" s="71">
        <v>1</v>
      </c>
      <c r="L667" s="101">
        <v>1</v>
      </c>
      <c r="M667" s="101">
        <v>1</v>
      </c>
      <c r="N667" s="120">
        <f t="shared" si="670"/>
        <v>1</v>
      </c>
      <c r="O667" s="120">
        <f t="shared" si="671"/>
        <v>1</v>
      </c>
      <c r="P667" s="71" t="s">
        <v>3098</v>
      </c>
      <c r="Q667" s="71" t="s">
        <v>3066</v>
      </c>
      <c r="R667" s="114">
        <v>37055482</v>
      </c>
      <c r="S667" s="71" t="s">
        <v>3052</v>
      </c>
      <c r="T667" s="71">
        <v>12351828</v>
      </c>
      <c r="U667" s="71" t="s">
        <v>3052</v>
      </c>
      <c r="V667" s="71">
        <v>12351827</v>
      </c>
      <c r="W667" s="101">
        <v>1</v>
      </c>
      <c r="X667" s="101">
        <v>0</v>
      </c>
      <c r="Y667" s="101">
        <v>0</v>
      </c>
      <c r="Z667" s="101">
        <v>0</v>
      </c>
      <c r="AA667" s="101">
        <v>1</v>
      </c>
      <c r="AB667" s="101">
        <v>1</v>
      </c>
      <c r="AC667" s="101">
        <v>1</v>
      </c>
      <c r="AD667" s="101">
        <v>1</v>
      </c>
      <c r="AE667" s="101">
        <v>1</v>
      </c>
      <c r="AF667" s="101"/>
      <c r="AG667" s="101"/>
      <c r="AH667" s="101"/>
      <c r="AI667" s="109">
        <v>1</v>
      </c>
      <c r="AJ667" s="109" t="s">
        <v>4450</v>
      </c>
      <c r="AK667" s="109" t="s">
        <v>4450</v>
      </c>
      <c r="AL667" s="109" t="s">
        <v>4450</v>
      </c>
      <c r="AM667" s="9" t="s">
        <v>4090</v>
      </c>
      <c r="AN667" s="9"/>
      <c r="AO667" s="9"/>
      <c r="AP667" s="9"/>
      <c r="AQ667" s="2">
        <v>1.8000000000000006E-2</v>
      </c>
      <c r="AR667" s="110">
        <v>1</v>
      </c>
      <c r="AS667" s="110" t="s">
        <v>4450</v>
      </c>
      <c r="AT667" s="110" t="s">
        <v>4450</v>
      </c>
      <c r="AU667" s="110" t="s">
        <v>4450</v>
      </c>
      <c r="AV667" s="110">
        <v>1</v>
      </c>
      <c r="AW667" s="110" t="s">
        <v>4450</v>
      </c>
      <c r="AX667" s="110" t="s">
        <v>4450</v>
      </c>
      <c r="AY667" s="110" t="s">
        <v>4450</v>
      </c>
      <c r="AZ667" s="8">
        <v>1.8000000000000006E-2</v>
      </c>
      <c r="BA667" s="8" t="s">
        <v>4450</v>
      </c>
      <c r="BB667" s="8" t="s">
        <v>4450</v>
      </c>
      <c r="BC667" s="8" t="s">
        <v>4450</v>
      </c>
      <c r="BD667" s="8">
        <v>1.8000000000000006E-2</v>
      </c>
      <c r="BE667" s="8" t="s">
        <v>4450</v>
      </c>
      <c r="BF667" s="8" t="s">
        <v>4450</v>
      </c>
      <c r="BG667" s="8" t="s">
        <v>4450</v>
      </c>
      <c r="BJ667" s="8">
        <v>0.45</v>
      </c>
      <c r="BK667" s="8">
        <v>1</v>
      </c>
      <c r="BL667" s="8">
        <v>0.2</v>
      </c>
      <c r="BM667" s="8">
        <v>1.8000000000000006E-2</v>
      </c>
      <c r="BN667" s="23">
        <f t="shared" si="672"/>
        <v>0.45</v>
      </c>
      <c r="BO667" s="23">
        <f t="shared" ref="BO667:BQ667" si="691">BK667*BN667</f>
        <v>0.45</v>
      </c>
      <c r="BP667" s="23">
        <f t="shared" si="691"/>
        <v>9.0000000000000011E-2</v>
      </c>
      <c r="BQ667" s="23">
        <f t="shared" si="691"/>
        <v>1.6200000000000008E-3</v>
      </c>
    </row>
    <row r="668" spans="1:69" ht="20" x14ac:dyDescent="0.35">
      <c r="A668" s="102" t="s">
        <v>29</v>
      </c>
      <c r="B668" s="86">
        <v>29</v>
      </c>
      <c r="C668" s="86" t="s">
        <v>5104</v>
      </c>
      <c r="D668" s="2" t="s">
        <v>3011</v>
      </c>
      <c r="E668" s="2" t="s">
        <v>3018</v>
      </c>
      <c r="F668" s="244"/>
      <c r="G668" s="73" t="s">
        <v>3033</v>
      </c>
      <c r="H668" s="73" t="s">
        <v>3099</v>
      </c>
      <c r="I668" s="71" t="s">
        <v>3100</v>
      </c>
      <c r="J668" s="71">
        <v>0.3</v>
      </c>
      <c r="K668" s="71">
        <v>12</v>
      </c>
      <c r="L668" s="101">
        <v>3</v>
      </c>
      <c r="M668" s="101">
        <v>3</v>
      </c>
      <c r="N668" s="120">
        <f t="shared" si="670"/>
        <v>1</v>
      </c>
      <c r="O668" s="120">
        <f t="shared" si="671"/>
        <v>0.25</v>
      </c>
      <c r="P668" s="71" t="s">
        <v>3101</v>
      </c>
      <c r="Q668" s="71" t="s">
        <v>3066</v>
      </c>
      <c r="R668" s="114">
        <v>37055482</v>
      </c>
      <c r="S668" s="71" t="s">
        <v>3052</v>
      </c>
      <c r="T668" s="71">
        <v>12351828</v>
      </c>
      <c r="U668" s="71" t="s">
        <v>3052</v>
      </c>
      <c r="V668" s="71">
        <v>12351827</v>
      </c>
      <c r="W668" s="101">
        <v>3</v>
      </c>
      <c r="X668" s="101">
        <v>3</v>
      </c>
      <c r="Y668" s="101">
        <v>3</v>
      </c>
      <c r="Z668" s="101">
        <v>3</v>
      </c>
      <c r="AA668" s="101">
        <v>3</v>
      </c>
      <c r="AB668" s="101">
        <v>6</v>
      </c>
      <c r="AC668" s="101">
        <v>9</v>
      </c>
      <c r="AD668" s="101">
        <v>12</v>
      </c>
      <c r="AE668" s="101">
        <v>3</v>
      </c>
      <c r="AF668" s="101"/>
      <c r="AG668" s="101"/>
      <c r="AH668" s="101"/>
      <c r="AI668" s="109">
        <v>3</v>
      </c>
      <c r="AJ668" s="109" t="s">
        <v>4450</v>
      </c>
      <c r="AK668" s="109" t="s">
        <v>4450</v>
      </c>
      <c r="AL668" s="109" t="s">
        <v>4450</v>
      </c>
      <c r="AM668" s="9" t="s">
        <v>4091</v>
      </c>
      <c r="AN668" s="9"/>
      <c r="AO668" s="9"/>
      <c r="AP668" s="9"/>
      <c r="AQ668" s="2">
        <v>2.7E-2</v>
      </c>
      <c r="AR668" s="110">
        <v>1</v>
      </c>
      <c r="AS668" s="110" t="s">
        <v>4450</v>
      </c>
      <c r="AT668" s="110" t="s">
        <v>4450</v>
      </c>
      <c r="AU668" s="110" t="s">
        <v>4450</v>
      </c>
      <c r="AV668" s="110">
        <v>0.25</v>
      </c>
      <c r="AW668" s="110" t="s">
        <v>4450</v>
      </c>
      <c r="AX668" s="110" t="s">
        <v>4450</v>
      </c>
      <c r="AY668" s="110" t="s">
        <v>4450</v>
      </c>
      <c r="AZ668" s="8">
        <v>2.7E-2</v>
      </c>
      <c r="BA668" s="8" t="s">
        <v>4450</v>
      </c>
      <c r="BB668" s="8" t="s">
        <v>4450</v>
      </c>
      <c r="BC668" s="8" t="s">
        <v>4450</v>
      </c>
      <c r="BD668" s="8">
        <v>2.7E-2</v>
      </c>
      <c r="BE668" s="8">
        <v>2.7E-2</v>
      </c>
      <c r="BF668" s="8">
        <v>2.7E-2</v>
      </c>
      <c r="BG668" s="8">
        <v>2.7E-2</v>
      </c>
      <c r="BJ668" s="8">
        <v>0.45</v>
      </c>
      <c r="BK668" s="8">
        <v>1</v>
      </c>
      <c r="BL668" s="8">
        <v>0.2</v>
      </c>
      <c r="BM668" s="8">
        <v>2.7E-2</v>
      </c>
      <c r="BN668" s="23">
        <f t="shared" si="672"/>
        <v>0.45</v>
      </c>
      <c r="BO668" s="23">
        <f t="shared" ref="BO668:BQ668" si="692">BK668*BN668</f>
        <v>0.45</v>
      </c>
      <c r="BP668" s="23">
        <f t="shared" si="692"/>
        <v>9.0000000000000011E-2</v>
      </c>
      <c r="BQ668" s="23">
        <f t="shared" si="692"/>
        <v>2.4300000000000003E-3</v>
      </c>
    </row>
    <row r="669" spans="1:69" ht="20" x14ac:dyDescent="0.35">
      <c r="A669" s="102" t="s">
        <v>29</v>
      </c>
      <c r="B669" s="86">
        <v>30</v>
      </c>
      <c r="C669" s="86" t="s">
        <v>5105</v>
      </c>
      <c r="D669" s="2" t="s">
        <v>3011</v>
      </c>
      <c r="E669" s="2" t="s">
        <v>3018</v>
      </c>
      <c r="F669" s="244"/>
      <c r="G669" s="73" t="s">
        <v>3033</v>
      </c>
      <c r="H669" s="73" t="s">
        <v>3102</v>
      </c>
      <c r="I669" s="71" t="s">
        <v>3103</v>
      </c>
      <c r="J669" s="71">
        <v>0.2</v>
      </c>
      <c r="K669" s="71">
        <v>4</v>
      </c>
      <c r="L669" s="101">
        <v>1</v>
      </c>
      <c r="M669" s="101">
        <v>1</v>
      </c>
      <c r="N669" s="120">
        <f t="shared" si="670"/>
        <v>1</v>
      </c>
      <c r="O669" s="120">
        <f t="shared" si="671"/>
        <v>0.25</v>
      </c>
      <c r="P669" s="71" t="s">
        <v>3104</v>
      </c>
      <c r="Q669" s="71" t="s">
        <v>3066</v>
      </c>
      <c r="R669" s="114">
        <v>37055482</v>
      </c>
      <c r="S669" s="71" t="s">
        <v>3052</v>
      </c>
      <c r="T669" s="71">
        <v>12351828</v>
      </c>
      <c r="U669" s="71" t="s">
        <v>3052</v>
      </c>
      <c r="V669" s="71">
        <v>12351827</v>
      </c>
      <c r="W669" s="101">
        <v>1</v>
      </c>
      <c r="X669" s="101">
        <v>1</v>
      </c>
      <c r="Y669" s="101">
        <v>1</v>
      </c>
      <c r="Z669" s="101">
        <v>1</v>
      </c>
      <c r="AA669" s="101">
        <v>1</v>
      </c>
      <c r="AB669" s="101">
        <v>2</v>
      </c>
      <c r="AC669" s="101">
        <v>3</v>
      </c>
      <c r="AD669" s="101">
        <v>4</v>
      </c>
      <c r="AE669" s="101">
        <v>1</v>
      </c>
      <c r="AF669" s="101"/>
      <c r="AG669" s="101"/>
      <c r="AH669" s="101"/>
      <c r="AI669" s="109">
        <v>1</v>
      </c>
      <c r="AJ669" s="109" t="s">
        <v>4450</v>
      </c>
      <c r="AK669" s="109" t="s">
        <v>4450</v>
      </c>
      <c r="AL669" s="109" t="s">
        <v>4450</v>
      </c>
      <c r="AM669" s="9" t="s">
        <v>4092</v>
      </c>
      <c r="AN669" s="9"/>
      <c r="AO669" s="9"/>
      <c r="AP669" s="9"/>
      <c r="AQ669" s="2">
        <v>1.8000000000000006E-2</v>
      </c>
      <c r="AR669" s="110">
        <v>1</v>
      </c>
      <c r="AS669" s="110" t="s">
        <v>4450</v>
      </c>
      <c r="AT669" s="110" t="s">
        <v>4450</v>
      </c>
      <c r="AU669" s="110" t="s">
        <v>4450</v>
      </c>
      <c r="AV669" s="110">
        <v>0.25</v>
      </c>
      <c r="AW669" s="110" t="s">
        <v>4450</v>
      </c>
      <c r="AX669" s="110" t="s">
        <v>4450</v>
      </c>
      <c r="AY669" s="110" t="s">
        <v>4450</v>
      </c>
      <c r="AZ669" s="8">
        <v>1.8000000000000006E-2</v>
      </c>
      <c r="BA669" s="8" t="s">
        <v>4450</v>
      </c>
      <c r="BB669" s="8" t="s">
        <v>4450</v>
      </c>
      <c r="BC669" s="8" t="s">
        <v>4450</v>
      </c>
      <c r="BD669" s="8">
        <v>1.8000000000000006E-2</v>
      </c>
      <c r="BE669" s="8">
        <v>1.8000000000000006E-2</v>
      </c>
      <c r="BF669" s="8">
        <v>1.8000000000000006E-2</v>
      </c>
      <c r="BG669" s="8">
        <v>1.8000000000000006E-2</v>
      </c>
      <c r="BJ669" s="8">
        <v>0.45</v>
      </c>
      <c r="BK669" s="8">
        <v>1</v>
      </c>
      <c r="BL669" s="8">
        <v>0.2</v>
      </c>
      <c r="BM669" s="8">
        <v>1.8000000000000006E-2</v>
      </c>
      <c r="BN669" s="23">
        <f t="shared" si="672"/>
        <v>0.45</v>
      </c>
      <c r="BO669" s="23">
        <f t="shared" ref="BO669:BQ669" si="693">BK669*BN669</f>
        <v>0.45</v>
      </c>
      <c r="BP669" s="23">
        <f t="shared" si="693"/>
        <v>9.0000000000000011E-2</v>
      </c>
      <c r="BQ669" s="23">
        <f t="shared" si="693"/>
        <v>1.6200000000000008E-3</v>
      </c>
    </row>
    <row r="670" spans="1:69" ht="20" x14ac:dyDescent="0.35">
      <c r="A670" s="102" t="s">
        <v>29</v>
      </c>
      <c r="B670" s="86">
        <v>31</v>
      </c>
      <c r="C670" s="86" t="s">
        <v>5106</v>
      </c>
      <c r="D670" s="2" t="s">
        <v>3011</v>
      </c>
      <c r="E670" s="2" t="s">
        <v>3018</v>
      </c>
      <c r="F670" s="244"/>
      <c r="G670" s="73" t="s">
        <v>3033</v>
      </c>
      <c r="H670" s="73" t="s">
        <v>3105</v>
      </c>
      <c r="I670" s="71" t="s">
        <v>3106</v>
      </c>
      <c r="J670" s="71">
        <v>0.3</v>
      </c>
      <c r="K670" s="71">
        <v>4</v>
      </c>
      <c r="L670" s="101">
        <v>1</v>
      </c>
      <c r="M670" s="101">
        <v>1</v>
      </c>
      <c r="N670" s="120">
        <f t="shared" si="670"/>
        <v>1</v>
      </c>
      <c r="O670" s="120">
        <f t="shared" si="671"/>
        <v>0.25</v>
      </c>
      <c r="P670" s="71" t="s">
        <v>3107</v>
      </c>
      <c r="Q670" s="71" t="s">
        <v>3066</v>
      </c>
      <c r="R670" s="114">
        <v>37055484</v>
      </c>
      <c r="S670" s="71" t="s">
        <v>3052</v>
      </c>
      <c r="T670" s="71">
        <v>12351828</v>
      </c>
      <c r="U670" s="71" t="s">
        <v>3052</v>
      </c>
      <c r="V670" s="71">
        <v>12351828</v>
      </c>
      <c r="W670" s="101">
        <v>1</v>
      </c>
      <c r="X670" s="101">
        <v>1</v>
      </c>
      <c r="Y670" s="101">
        <v>1</v>
      </c>
      <c r="Z670" s="101">
        <v>1</v>
      </c>
      <c r="AA670" s="101">
        <v>1</v>
      </c>
      <c r="AB670" s="101">
        <v>2</v>
      </c>
      <c r="AC670" s="101">
        <v>3</v>
      </c>
      <c r="AD670" s="101">
        <v>4</v>
      </c>
      <c r="AE670" s="101">
        <v>1</v>
      </c>
      <c r="AF670" s="101"/>
      <c r="AG670" s="101"/>
      <c r="AH670" s="101"/>
      <c r="AI670" s="109">
        <v>1</v>
      </c>
      <c r="AJ670" s="109" t="s">
        <v>4450</v>
      </c>
      <c r="AK670" s="109" t="s">
        <v>4450</v>
      </c>
      <c r="AL670" s="109" t="s">
        <v>4450</v>
      </c>
      <c r="AM670" s="9" t="s">
        <v>4089</v>
      </c>
      <c r="AN670" s="9"/>
      <c r="AO670" s="9"/>
      <c r="AP670" s="9"/>
      <c r="AQ670" s="2">
        <v>2.7E-2</v>
      </c>
      <c r="AR670" s="110">
        <v>1</v>
      </c>
      <c r="AS670" s="110" t="s">
        <v>4450</v>
      </c>
      <c r="AT670" s="110" t="s">
        <v>4450</v>
      </c>
      <c r="AU670" s="110" t="s">
        <v>4450</v>
      </c>
      <c r="AV670" s="110">
        <v>0.25</v>
      </c>
      <c r="AW670" s="110" t="s">
        <v>4450</v>
      </c>
      <c r="AX670" s="110" t="s">
        <v>4450</v>
      </c>
      <c r="AY670" s="110" t="s">
        <v>4450</v>
      </c>
      <c r="AZ670" s="8">
        <v>2.7E-2</v>
      </c>
      <c r="BA670" s="8" t="s">
        <v>4450</v>
      </c>
      <c r="BB670" s="8" t="s">
        <v>4450</v>
      </c>
      <c r="BC670" s="8" t="s">
        <v>4450</v>
      </c>
      <c r="BD670" s="8">
        <v>2.7E-2</v>
      </c>
      <c r="BE670" s="8">
        <v>2.7E-2</v>
      </c>
      <c r="BF670" s="8">
        <v>2.7E-2</v>
      </c>
      <c r="BG670" s="8">
        <v>2.7E-2</v>
      </c>
      <c r="BJ670" s="8">
        <v>0.45</v>
      </c>
      <c r="BK670" s="8">
        <v>1</v>
      </c>
      <c r="BL670" s="8">
        <v>0.2</v>
      </c>
      <c r="BM670" s="8">
        <v>2.7E-2</v>
      </c>
      <c r="BN670" s="23">
        <f t="shared" si="672"/>
        <v>0.45</v>
      </c>
      <c r="BO670" s="23">
        <f t="shared" ref="BO670:BQ670" si="694">BK670*BN670</f>
        <v>0.45</v>
      </c>
      <c r="BP670" s="23">
        <f t="shared" si="694"/>
        <v>9.0000000000000011E-2</v>
      </c>
      <c r="BQ670" s="23">
        <f t="shared" si="694"/>
        <v>2.4300000000000003E-3</v>
      </c>
    </row>
    <row r="671" spans="1:69" ht="50" x14ac:dyDescent="0.35">
      <c r="A671" s="102" t="s">
        <v>29</v>
      </c>
      <c r="B671" s="86">
        <v>32</v>
      </c>
      <c r="C671" s="86" t="s">
        <v>5107</v>
      </c>
      <c r="D671" s="2" t="s">
        <v>3011</v>
      </c>
      <c r="E671" s="2" t="s">
        <v>3018</v>
      </c>
      <c r="F671" s="245"/>
      <c r="G671" s="73" t="s">
        <v>3035</v>
      </c>
      <c r="H671" s="73" t="s">
        <v>3108</v>
      </c>
      <c r="I671" s="71" t="s">
        <v>3109</v>
      </c>
      <c r="J671" s="71">
        <v>1</v>
      </c>
      <c r="K671" s="71">
        <v>4</v>
      </c>
      <c r="L671" s="101">
        <v>1</v>
      </c>
      <c r="M671" s="101">
        <v>1</v>
      </c>
      <c r="N671" s="120">
        <f t="shared" si="670"/>
        <v>1</v>
      </c>
      <c r="O671" s="120">
        <f t="shared" si="671"/>
        <v>0.25</v>
      </c>
      <c r="P671" s="71" t="s">
        <v>3110</v>
      </c>
      <c r="Q671" s="71" t="s">
        <v>3111</v>
      </c>
      <c r="R671" s="114">
        <v>58266028</v>
      </c>
      <c r="S671" s="71" t="s">
        <v>3112</v>
      </c>
      <c r="T671" s="71">
        <v>19422010</v>
      </c>
      <c r="U671" s="71" t="s">
        <v>3112</v>
      </c>
      <c r="V671" s="71">
        <v>19422009</v>
      </c>
      <c r="W671" s="101">
        <v>1</v>
      </c>
      <c r="X671" s="101">
        <v>1</v>
      </c>
      <c r="Y671" s="101">
        <v>1</v>
      </c>
      <c r="Z671" s="101">
        <v>1</v>
      </c>
      <c r="AA671" s="101">
        <v>1</v>
      </c>
      <c r="AB671" s="101">
        <v>2</v>
      </c>
      <c r="AC671" s="101">
        <v>3</v>
      </c>
      <c r="AD671" s="101">
        <v>4</v>
      </c>
      <c r="AE671" s="101">
        <v>1</v>
      </c>
      <c r="AF671" s="101"/>
      <c r="AG671" s="101"/>
      <c r="AH671" s="101"/>
      <c r="AI671" s="109">
        <v>1</v>
      </c>
      <c r="AJ671" s="109" t="s">
        <v>4450</v>
      </c>
      <c r="AK671" s="109" t="s">
        <v>4450</v>
      </c>
      <c r="AL671" s="109" t="s">
        <v>4450</v>
      </c>
      <c r="AM671" s="9" t="s">
        <v>4093</v>
      </c>
      <c r="AN671" s="9"/>
      <c r="AO671" s="9"/>
      <c r="AP671" s="9"/>
      <c r="AQ671" s="2">
        <v>9.0000000000000011E-2</v>
      </c>
      <c r="AR671" s="110">
        <v>1</v>
      </c>
      <c r="AS671" s="110" t="s">
        <v>4450</v>
      </c>
      <c r="AT671" s="110" t="s">
        <v>4450</v>
      </c>
      <c r="AU671" s="110" t="s">
        <v>4450</v>
      </c>
      <c r="AV671" s="110">
        <v>0.25</v>
      </c>
      <c r="AW671" s="110" t="s">
        <v>4450</v>
      </c>
      <c r="AX671" s="110" t="s">
        <v>4450</v>
      </c>
      <c r="AY671" s="110" t="s">
        <v>4450</v>
      </c>
      <c r="AZ671" s="8">
        <v>9.0000000000000011E-2</v>
      </c>
      <c r="BA671" s="8" t="s">
        <v>4450</v>
      </c>
      <c r="BB671" s="8" t="s">
        <v>4450</v>
      </c>
      <c r="BC671" s="8" t="s">
        <v>4450</v>
      </c>
      <c r="BD671" s="8">
        <v>9.0000000000000011E-2</v>
      </c>
      <c r="BE671" s="8">
        <v>9.0000000000000011E-2</v>
      </c>
      <c r="BF671" s="8">
        <v>9.0000000000000011E-2</v>
      </c>
      <c r="BG671" s="8">
        <v>9.0000000000000011E-2</v>
      </c>
      <c r="BJ671" s="8">
        <v>0.45</v>
      </c>
      <c r="BK671" s="8">
        <v>1</v>
      </c>
      <c r="BL671" s="8">
        <v>0.2</v>
      </c>
      <c r="BM671" s="8">
        <v>9.0000000000000011E-2</v>
      </c>
      <c r="BN671" s="23">
        <f t="shared" si="672"/>
        <v>0.45</v>
      </c>
      <c r="BO671" s="23">
        <f t="shared" ref="BO671:BQ671" si="695">BK671*BN671</f>
        <v>0.45</v>
      </c>
      <c r="BP671" s="23">
        <f t="shared" si="695"/>
        <v>9.0000000000000011E-2</v>
      </c>
      <c r="BQ671" s="23">
        <f t="shared" si="695"/>
        <v>8.1000000000000013E-3</v>
      </c>
    </row>
    <row r="672" spans="1:69" x14ac:dyDescent="0.35">
      <c r="G672" s="14"/>
      <c r="H672" s="14"/>
      <c r="I672" s="14"/>
      <c r="J672" s="14"/>
      <c r="K672" s="14"/>
      <c r="L672" s="14"/>
      <c r="M672" s="14"/>
      <c r="N672" s="14"/>
      <c r="O672" s="14"/>
      <c r="P672" s="14"/>
      <c r="Q672" s="14"/>
      <c r="R672" s="14"/>
      <c r="S672" s="14"/>
      <c r="T672" s="14"/>
      <c r="U672" s="14"/>
      <c r="V672" s="14"/>
    </row>
    <row r="673" spans="7:22" x14ac:dyDescent="0.35">
      <c r="G673" s="14"/>
      <c r="H673" s="14"/>
      <c r="I673" s="14"/>
      <c r="J673" s="14"/>
      <c r="K673" s="14"/>
      <c r="L673" s="14"/>
      <c r="M673" s="14"/>
      <c r="N673" s="14"/>
      <c r="O673" s="14"/>
      <c r="P673" s="14"/>
      <c r="Q673" s="14"/>
      <c r="R673" s="14"/>
      <c r="S673" s="14"/>
      <c r="T673" s="14"/>
      <c r="U673" s="14"/>
      <c r="V673" s="14"/>
    </row>
    <row r="674" spans="7:22" x14ac:dyDescent="0.35">
      <c r="G674" s="14"/>
      <c r="H674" s="14"/>
      <c r="I674" s="14"/>
      <c r="J674" s="14"/>
      <c r="K674" s="14"/>
      <c r="L674" s="14"/>
      <c r="M674" s="14"/>
      <c r="N674" s="14"/>
      <c r="O674" s="14"/>
      <c r="P674" s="14"/>
      <c r="Q674" s="14"/>
      <c r="R674" s="14"/>
      <c r="S674" s="14"/>
      <c r="T674" s="14"/>
      <c r="U674" s="14"/>
      <c r="V674" s="14"/>
    </row>
    <row r="675" spans="7:22" x14ac:dyDescent="0.35">
      <c r="G675" s="14"/>
      <c r="H675" s="14"/>
      <c r="I675" s="14"/>
      <c r="J675" s="14"/>
      <c r="K675" s="14"/>
      <c r="L675" s="14"/>
      <c r="M675" s="14"/>
      <c r="N675" s="14"/>
      <c r="O675" s="14"/>
      <c r="P675" s="14"/>
      <c r="Q675" s="14"/>
      <c r="R675" s="14"/>
      <c r="S675" s="14"/>
      <c r="T675" s="14"/>
      <c r="U675" s="14"/>
      <c r="V675" s="14"/>
    </row>
    <row r="676" spans="7:22" x14ac:dyDescent="0.35">
      <c r="G676" s="14"/>
      <c r="H676" s="14"/>
      <c r="I676" s="14"/>
      <c r="J676" s="14"/>
      <c r="K676" s="14"/>
      <c r="L676" s="14"/>
      <c r="M676" s="14"/>
      <c r="N676" s="14"/>
      <c r="O676" s="14"/>
      <c r="P676" s="14"/>
      <c r="Q676" s="14"/>
      <c r="R676" s="14"/>
      <c r="S676" s="14"/>
      <c r="T676" s="14"/>
      <c r="U676" s="14"/>
      <c r="V676" s="14"/>
    </row>
    <row r="677" spans="7:22" x14ac:dyDescent="0.35">
      <c r="G677" s="14"/>
      <c r="H677" s="14"/>
      <c r="I677" s="14"/>
      <c r="J677" s="14"/>
      <c r="K677" s="14"/>
      <c r="L677" s="14"/>
      <c r="M677" s="14"/>
      <c r="N677" s="14"/>
      <c r="O677" s="14"/>
      <c r="P677" s="14"/>
      <c r="Q677" s="14"/>
      <c r="R677" s="14"/>
      <c r="S677" s="14"/>
      <c r="T677" s="14"/>
      <c r="U677" s="14"/>
      <c r="V677" s="14"/>
    </row>
    <row r="678" spans="7:22" x14ac:dyDescent="0.35">
      <c r="G678" s="14"/>
      <c r="H678" s="14"/>
      <c r="I678" s="14"/>
      <c r="J678" s="14"/>
      <c r="K678" s="14"/>
      <c r="L678" s="14"/>
      <c r="M678" s="14"/>
      <c r="N678" s="14"/>
      <c r="O678" s="14"/>
      <c r="P678" s="14"/>
      <c r="Q678" s="14"/>
      <c r="R678" s="14"/>
      <c r="S678" s="14"/>
      <c r="T678" s="14"/>
      <c r="U678" s="14"/>
      <c r="V678" s="14"/>
    </row>
    <row r="679" spans="7:22" x14ac:dyDescent="0.35">
      <c r="G679" s="14"/>
      <c r="H679" s="14"/>
      <c r="I679" s="14"/>
      <c r="J679" s="14"/>
      <c r="K679" s="14"/>
      <c r="L679" s="14"/>
      <c r="M679" s="14"/>
      <c r="N679" s="14"/>
      <c r="O679" s="14"/>
      <c r="P679" s="14"/>
      <c r="Q679" s="14"/>
      <c r="R679" s="14"/>
      <c r="S679" s="14"/>
      <c r="T679" s="14"/>
      <c r="U679" s="14"/>
      <c r="V679" s="14"/>
    </row>
    <row r="680" spans="7:22" x14ac:dyDescent="0.35">
      <c r="G680" s="14"/>
      <c r="H680" s="14"/>
      <c r="I680" s="14"/>
      <c r="J680" s="14"/>
      <c r="K680" s="14"/>
      <c r="L680" s="14"/>
      <c r="M680" s="14"/>
      <c r="N680" s="14"/>
      <c r="O680" s="14"/>
      <c r="P680" s="14"/>
      <c r="Q680" s="14"/>
      <c r="R680" s="14"/>
      <c r="S680" s="14"/>
      <c r="T680" s="14"/>
      <c r="U680" s="14"/>
      <c r="V680" s="14"/>
    </row>
    <row r="681" spans="7:22" x14ac:dyDescent="0.35">
      <c r="G681" s="14"/>
      <c r="H681" s="14"/>
      <c r="I681" s="14"/>
      <c r="J681" s="14"/>
      <c r="K681" s="14"/>
      <c r="L681" s="14"/>
      <c r="M681" s="14"/>
      <c r="N681" s="14"/>
      <c r="O681" s="14"/>
      <c r="P681" s="14"/>
      <c r="Q681" s="14"/>
      <c r="R681" s="14"/>
      <c r="S681" s="14"/>
      <c r="T681" s="14"/>
      <c r="U681" s="14"/>
      <c r="V681" s="14"/>
    </row>
    <row r="682" spans="7:22" x14ac:dyDescent="0.35">
      <c r="G682" s="14"/>
      <c r="H682" s="14"/>
      <c r="I682" s="14"/>
      <c r="J682" s="14"/>
      <c r="K682" s="14"/>
      <c r="L682" s="14"/>
      <c r="M682" s="14"/>
      <c r="N682" s="14"/>
      <c r="O682" s="14"/>
      <c r="P682" s="14"/>
      <c r="Q682" s="14"/>
      <c r="R682" s="14"/>
      <c r="S682" s="14"/>
      <c r="T682" s="14"/>
      <c r="U682" s="14"/>
      <c r="V682" s="14"/>
    </row>
    <row r="683" spans="7:22" x14ac:dyDescent="0.35">
      <c r="G683" s="14"/>
      <c r="H683" s="14"/>
      <c r="I683" s="14"/>
      <c r="J683" s="14"/>
      <c r="K683" s="14"/>
      <c r="L683" s="14"/>
      <c r="M683" s="14"/>
      <c r="N683" s="14"/>
      <c r="O683" s="14"/>
      <c r="P683" s="14"/>
      <c r="Q683" s="14"/>
      <c r="R683" s="14"/>
      <c r="S683" s="14"/>
      <c r="T683" s="14"/>
      <c r="U683" s="14"/>
      <c r="V683" s="14"/>
    </row>
    <row r="684" spans="7:22" x14ac:dyDescent="0.35">
      <c r="G684" s="14"/>
      <c r="H684" s="14"/>
      <c r="I684" s="14"/>
      <c r="J684" s="14"/>
      <c r="K684" s="14"/>
      <c r="L684" s="14"/>
      <c r="M684" s="14"/>
      <c r="N684" s="14"/>
      <c r="O684" s="14"/>
      <c r="P684" s="14"/>
      <c r="Q684" s="14"/>
      <c r="R684" s="14"/>
      <c r="S684" s="14"/>
      <c r="T684" s="14"/>
      <c r="U684" s="14"/>
      <c r="V684" s="14"/>
    </row>
    <row r="685" spans="7:22" x14ac:dyDescent="0.35">
      <c r="G685" s="14"/>
      <c r="H685" s="14"/>
      <c r="I685" s="14"/>
      <c r="J685" s="14"/>
      <c r="K685" s="14"/>
      <c r="L685" s="14"/>
      <c r="M685" s="14"/>
      <c r="N685" s="14"/>
      <c r="O685" s="14"/>
      <c r="P685" s="14"/>
      <c r="Q685" s="14"/>
      <c r="R685" s="14"/>
      <c r="S685" s="14"/>
      <c r="T685" s="14"/>
      <c r="U685" s="14"/>
      <c r="V685" s="14"/>
    </row>
    <row r="686" spans="7:22" x14ac:dyDescent="0.35">
      <c r="G686" s="14"/>
      <c r="H686" s="14"/>
      <c r="I686" s="14"/>
      <c r="J686" s="14"/>
      <c r="K686" s="14"/>
      <c r="L686" s="14"/>
      <c r="M686" s="14"/>
      <c r="N686" s="14"/>
      <c r="O686" s="14"/>
      <c r="P686" s="14"/>
      <c r="Q686" s="14"/>
      <c r="R686" s="14"/>
      <c r="S686" s="14"/>
      <c r="T686" s="14"/>
      <c r="U686" s="14"/>
      <c r="V686" s="14"/>
    </row>
    <row r="687" spans="7:22" x14ac:dyDescent="0.35">
      <c r="G687" s="14"/>
      <c r="H687" s="14"/>
      <c r="I687" s="14"/>
      <c r="J687" s="14"/>
      <c r="K687" s="14"/>
      <c r="L687" s="14"/>
      <c r="M687" s="14"/>
      <c r="N687" s="14"/>
      <c r="O687" s="14"/>
      <c r="P687" s="14"/>
      <c r="Q687" s="14"/>
      <c r="R687" s="14"/>
      <c r="S687" s="14"/>
      <c r="T687" s="14"/>
      <c r="U687" s="14"/>
      <c r="V687" s="14"/>
    </row>
    <row r="688" spans="7:22" x14ac:dyDescent="0.35">
      <c r="G688" s="14"/>
      <c r="H688" s="14"/>
      <c r="I688" s="14"/>
      <c r="J688" s="14"/>
      <c r="K688" s="14"/>
      <c r="L688" s="14"/>
      <c r="M688" s="14"/>
      <c r="N688" s="14"/>
      <c r="O688" s="14"/>
      <c r="P688" s="14"/>
      <c r="Q688" s="14"/>
      <c r="R688" s="14"/>
      <c r="S688" s="14"/>
      <c r="T688" s="14"/>
      <c r="U688" s="14"/>
      <c r="V688" s="14"/>
    </row>
    <row r="689" spans="7:22" x14ac:dyDescent="0.35">
      <c r="G689" s="14"/>
      <c r="H689" s="14"/>
      <c r="I689" s="14"/>
      <c r="J689" s="14"/>
      <c r="K689" s="14"/>
      <c r="L689" s="14"/>
      <c r="M689" s="14"/>
      <c r="N689" s="14"/>
      <c r="O689" s="14"/>
      <c r="P689" s="14"/>
      <c r="Q689" s="14"/>
      <c r="R689" s="14"/>
      <c r="S689" s="14"/>
      <c r="T689" s="14"/>
      <c r="U689" s="14"/>
      <c r="V689" s="14"/>
    </row>
    <row r="690" spans="7:22" x14ac:dyDescent="0.35">
      <c r="G690" s="14"/>
      <c r="H690" s="14"/>
      <c r="I690" s="14"/>
      <c r="J690" s="14"/>
      <c r="K690" s="14"/>
      <c r="L690" s="14"/>
      <c r="M690" s="14"/>
      <c r="N690" s="14"/>
      <c r="O690" s="14"/>
      <c r="P690" s="14"/>
      <c r="Q690" s="14"/>
      <c r="R690" s="14"/>
      <c r="S690" s="14"/>
      <c r="T690" s="14"/>
      <c r="U690" s="14"/>
      <c r="V690" s="14"/>
    </row>
    <row r="691" spans="7:22" x14ac:dyDescent="0.35">
      <c r="G691" s="14"/>
      <c r="H691" s="14"/>
      <c r="I691" s="14"/>
      <c r="J691" s="14"/>
      <c r="K691" s="14"/>
      <c r="L691" s="14"/>
      <c r="M691" s="14"/>
      <c r="N691" s="14"/>
      <c r="O691" s="14"/>
      <c r="P691" s="14"/>
      <c r="Q691" s="14"/>
      <c r="R691" s="14"/>
      <c r="S691" s="14"/>
      <c r="T691" s="14"/>
      <c r="U691" s="14"/>
      <c r="V691" s="14"/>
    </row>
    <row r="692" spans="7:22" x14ac:dyDescent="0.35">
      <c r="G692" s="14"/>
      <c r="H692" s="14"/>
      <c r="I692" s="14"/>
      <c r="J692" s="14"/>
      <c r="K692" s="14"/>
      <c r="L692" s="14"/>
      <c r="M692" s="14"/>
      <c r="N692" s="14"/>
      <c r="O692" s="14"/>
      <c r="P692" s="14"/>
      <c r="Q692" s="14"/>
      <c r="R692" s="14"/>
      <c r="S692" s="14"/>
      <c r="T692" s="14"/>
      <c r="U692" s="14"/>
      <c r="V692" s="14"/>
    </row>
    <row r="693" spans="7:22" x14ac:dyDescent="0.35">
      <c r="G693" s="14"/>
      <c r="H693" s="14"/>
      <c r="I693" s="14"/>
      <c r="J693" s="14"/>
      <c r="K693" s="14"/>
      <c r="L693" s="14"/>
      <c r="M693" s="14"/>
      <c r="N693" s="14"/>
      <c r="O693" s="14"/>
      <c r="P693" s="14"/>
      <c r="Q693" s="14"/>
      <c r="R693" s="14"/>
      <c r="S693" s="14"/>
      <c r="T693" s="14"/>
      <c r="U693" s="14"/>
      <c r="V693" s="14"/>
    </row>
    <row r="694" spans="7:22" x14ac:dyDescent="0.35">
      <c r="G694" s="14"/>
      <c r="H694" s="14"/>
      <c r="I694" s="14"/>
      <c r="J694" s="14"/>
      <c r="K694" s="14"/>
      <c r="L694" s="14"/>
      <c r="M694" s="14"/>
      <c r="N694" s="14"/>
      <c r="O694" s="14"/>
      <c r="P694" s="14"/>
      <c r="Q694" s="14"/>
      <c r="R694" s="14"/>
      <c r="S694" s="14"/>
      <c r="T694" s="14"/>
      <c r="U694" s="14"/>
      <c r="V694" s="14"/>
    </row>
    <row r="695" spans="7:22" x14ac:dyDescent="0.35">
      <c r="G695" s="14"/>
      <c r="H695" s="14"/>
      <c r="I695" s="14"/>
      <c r="J695" s="14"/>
      <c r="K695" s="14"/>
      <c r="L695" s="14"/>
      <c r="M695" s="14"/>
      <c r="N695" s="14"/>
      <c r="O695" s="14"/>
      <c r="P695" s="14"/>
      <c r="Q695" s="14"/>
      <c r="R695" s="14"/>
      <c r="S695" s="14"/>
      <c r="T695" s="14"/>
      <c r="U695" s="14"/>
      <c r="V695" s="14"/>
    </row>
    <row r="696" spans="7:22" x14ac:dyDescent="0.35">
      <c r="G696" s="14"/>
      <c r="H696" s="14"/>
      <c r="I696" s="14"/>
      <c r="J696" s="14"/>
      <c r="K696" s="14"/>
      <c r="L696" s="14"/>
      <c r="M696" s="14"/>
      <c r="N696" s="14"/>
      <c r="O696" s="14"/>
      <c r="P696" s="14"/>
      <c r="Q696" s="14"/>
      <c r="R696" s="14"/>
      <c r="S696" s="14"/>
      <c r="T696" s="14"/>
      <c r="U696" s="14"/>
      <c r="V696" s="14"/>
    </row>
    <row r="697" spans="7:22" x14ac:dyDescent="0.35">
      <c r="G697" s="14"/>
      <c r="H697" s="14"/>
      <c r="I697" s="14"/>
      <c r="J697" s="14"/>
      <c r="K697" s="14"/>
      <c r="L697" s="14"/>
      <c r="M697" s="14"/>
      <c r="N697" s="14"/>
      <c r="O697" s="14"/>
      <c r="P697" s="14"/>
      <c r="Q697" s="14"/>
      <c r="R697" s="14"/>
      <c r="S697" s="14"/>
      <c r="T697" s="14"/>
      <c r="U697" s="14"/>
      <c r="V697" s="14"/>
    </row>
    <row r="698" spans="7:22" x14ac:dyDescent="0.35">
      <c r="G698" s="14"/>
      <c r="H698" s="14"/>
      <c r="I698" s="14"/>
      <c r="J698" s="14"/>
      <c r="K698" s="14"/>
      <c r="L698" s="14"/>
      <c r="M698" s="14"/>
      <c r="N698" s="14"/>
      <c r="O698" s="14"/>
      <c r="P698" s="14"/>
      <c r="Q698" s="14"/>
      <c r="R698" s="14"/>
      <c r="S698" s="14"/>
      <c r="T698" s="14"/>
      <c r="U698" s="14"/>
      <c r="V698" s="14"/>
    </row>
    <row r="699" spans="7:22" x14ac:dyDescent="0.35">
      <c r="G699" s="14"/>
      <c r="H699" s="14"/>
      <c r="I699" s="14"/>
      <c r="J699" s="14"/>
      <c r="K699" s="14"/>
      <c r="L699" s="14"/>
      <c r="M699" s="14"/>
      <c r="N699" s="14"/>
      <c r="O699" s="14"/>
      <c r="P699" s="14"/>
      <c r="Q699" s="14"/>
      <c r="R699" s="14"/>
      <c r="S699" s="14"/>
      <c r="T699" s="14"/>
      <c r="U699" s="14"/>
      <c r="V699" s="14"/>
    </row>
    <row r="700" spans="7:22" x14ac:dyDescent="0.35">
      <c r="G700" s="14"/>
      <c r="H700" s="14"/>
      <c r="I700" s="14"/>
      <c r="J700" s="14"/>
      <c r="K700" s="14"/>
      <c r="L700" s="14"/>
      <c r="M700" s="14"/>
      <c r="N700" s="14"/>
      <c r="O700" s="14"/>
      <c r="P700" s="14"/>
      <c r="Q700" s="14"/>
      <c r="R700" s="14"/>
      <c r="S700" s="14"/>
      <c r="T700" s="14"/>
      <c r="U700" s="14"/>
      <c r="V700" s="14"/>
    </row>
    <row r="701" spans="7:22" x14ac:dyDescent="0.35">
      <c r="G701" s="14"/>
      <c r="H701" s="14"/>
      <c r="I701" s="14"/>
      <c r="J701" s="14"/>
      <c r="K701" s="14"/>
      <c r="L701" s="14"/>
      <c r="M701" s="14"/>
      <c r="N701" s="14"/>
      <c r="O701" s="14"/>
      <c r="P701" s="14"/>
      <c r="Q701" s="14"/>
      <c r="R701" s="14"/>
      <c r="S701" s="14"/>
      <c r="T701" s="14"/>
      <c r="U701" s="14"/>
      <c r="V701" s="14"/>
    </row>
    <row r="702" spans="7:22" x14ac:dyDescent="0.35">
      <c r="G702" s="14"/>
      <c r="H702" s="14"/>
      <c r="I702" s="14"/>
      <c r="J702" s="14"/>
      <c r="K702" s="14"/>
      <c r="L702" s="14"/>
      <c r="M702" s="14"/>
      <c r="N702" s="14"/>
      <c r="O702" s="14"/>
      <c r="P702" s="14"/>
      <c r="Q702" s="14"/>
      <c r="R702" s="14"/>
      <c r="S702" s="14"/>
      <c r="T702" s="14"/>
      <c r="U702" s="14"/>
      <c r="V702" s="14"/>
    </row>
    <row r="703" spans="7:22" x14ac:dyDescent="0.35">
      <c r="G703" s="14"/>
      <c r="H703" s="14"/>
      <c r="I703" s="14"/>
      <c r="J703" s="14"/>
      <c r="K703" s="14"/>
      <c r="L703" s="14"/>
      <c r="M703" s="14"/>
      <c r="N703" s="14"/>
      <c r="O703" s="14"/>
      <c r="P703" s="14"/>
      <c r="Q703" s="14"/>
      <c r="R703" s="14"/>
      <c r="S703" s="14"/>
      <c r="T703" s="14"/>
      <c r="U703" s="14"/>
      <c r="V703" s="14"/>
    </row>
    <row r="704" spans="7:22" x14ac:dyDescent="0.35">
      <c r="G704" s="14"/>
      <c r="H704" s="14"/>
      <c r="I704" s="14"/>
      <c r="J704" s="14"/>
      <c r="K704" s="14"/>
      <c r="L704" s="14"/>
      <c r="M704" s="14"/>
      <c r="N704" s="14"/>
      <c r="O704" s="14"/>
      <c r="P704" s="14"/>
      <c r="Q704" s="14"/>
      <c r="R704" s="14"/>
      <c r="S704" s="14"/>
      <c r="T704" s="14"/>
      <c r="U704" s="14"/>
      <c r="V704" s="14"/>
    </row>
    <row r="705" spans="7:22" x14ac:dyDescent="0.35">
      <c r="G705" s="14"/>
      <c r="H705" s="14"/>
      <c r="I705" s="14"/>
      <c r="J705" s="14"/>
      <c r="K705" s="14"/>
      <c r="L705" s="14"/>
      <c r="M705" s="14"/>
      <c r="N705" s="14"/>
      <c r="O705" s="14"/>
      <c r="P705" s="14"/>
      <c r="Q705" s="14"/>
      <c r="R705" s="14"/>
      <c r="S705" s="14"/>
      <c r="T705" s="14"/>
      <c r="U705" s="14"/>
      <c r="V705" s="14"/>
    </row>
    <row r="706" spans="7:22" x14ac:dyDescent="0.35">
      <c r="G706" s="14"/>
      <c r="H706" s="14"/>
      <c r="I706" s="14"/>
      <c r="J706" s="14"/>
      <c r="K706" s="14"/>
      <c r="L706" s="14"/>
      <c r="M706" s="14"/>
      <c r="N706" s="14"/>
      <c r="O706" s="14"/>
      <c r="P706" s="14"/>
      <c r="Q706" s="14"/>
      <c r="R706" s="14"/>
      <c r="S706" s="14"/>
      <c r="T706" s="14"/>
      <c r="U706" s="14"/>
      <c r="V706" s="14"/>
    </row>
    <row r="707" spans="7:22" x14ac:dyDescent="0.35">
      <c r="G707" s="14"/>
      <c r="H707" s="14"/>
      <c r="I707" s="14"/>
      <c r="J707" s="14"/>
      <c r="K707" s="14"/>
      <c r="L707" s="14"/>
      <c r="M707" s="14"/>
      <c r="N707" s="14"/>
      <c r="O707" s="14"/>
      <c r="P707" s="14"/>
      <c r="Q707" s="14"/>
      <c r="R707" s="14"/>
      <c r="S707" s="14"/>
      <c r="T707" s="14"/>
      <c r="U707" s="14"/>
      <c r="V707" s="14"/>
    </row>
    <row r="708" spans="7:22" x14ac:dyDescent="0.35">
      <c r="G708" s="14"/>
      <c r="H708" s="14"/>
      <c r="I708" s="14"/>
      <c r="J708" s="14"/>
      <c r="K708" s="14"/>
      <c r="L708" s="14"/>
      <c r="M708" s="14"/>
      <c r="N708" s="14"/>
      <c r="O708" s="14"/>
      <c r="P708" s="14"/>
      <c r="Q708" s="14"/>
      <c r="R708" s="14"/>
      <c r="S708" s="14"/>
      <c r="T708" s="14"/>
      <c r="U708" s="14"/>
      <c r="V708" s="14"/>
    </row>
    <row r="709" spans="7:22" x14ac:dyDescent="0.35">
      <c r="G709" s="14"/>
      <c r="H709" s="14"/>
      <c r="I709" s="14"/>
      <c r="J709" s="14"/>
      <c r="K709" s="14"/>
      <c r="L709" s="14"/>
      <c r="M709" s="14"/>
      <c r="N709" s="14"/>
      <c r="O709" s="14"/>
      <c r="P709" s="14"/>
      <c r="Q709" s="14"/>
      <c r="R709" s="14"/>
      <c r="S709" s="14"/>
      <c r="T709" s="14"/>
      <c r="U709" s="14"/>
      <c r="V709" s="14"/>
    </row>
    <row r="710" spans="7:22" x14ac:dyDescent="0.35">
      <c r="G710" s="14"/>
      <c r="H710" s="14"/>
      <c r="I710" s="14"/>
      <c r="J710" s="14"/>
      <c r="K710" s="14"/>
      <c r="L710" s="14"/>
      <c r="M710" s="14"/>
      <c r="N710" s="14"/>
      <c r="O710" s="14"/>
      <c r="P710" s="14"/>
      <c r="Q710" s="14"/>
      <c r="R710" s="14"/>
      <c r="S710" s="14"/>
      <c r="T710" s="14"/>
      <c r="U710" s="14"/>
      <c r="V710" s="14"/>
    </row>
    <row r="711" spans="7:22" x14ac:dyDescent="0.35">
      <c r="G711" s="14"/>
      <c r="H711" s="14"/>
      <c r="I711" s="14"/>
      <c r="J711" s="14"/>
      <c r="K711" s="14"/>
      <c r="L711" s="14"/>
      <c r="M711" s="14"/>
      <c r="N711" s="14"/>
      <c r="O711" s="14"/>
      <c r="P711" s="14"/>
      <c r="Q711" s="14"/>
      <c r="R711" s="14"/>
      <c r="S711" s="14"/>
      <c r="T711" s="14"/>
      <c r="U711" s="14"/>
      <c r="V711" s="14"/>
    </row>
    <row r="712" spans="7:22" x14ac:dyDescent="0.35">
      <c r="G712" s="14"/>
      <c r="H712" s="14"/>
      <c r="I712" s="14"/>
      <c r="J712" s="14"/>
      <c r="K712" s="14"/>
      <c r="L712" s="14"/>
      <c r="M712" s="14"/>
      <c r="N712" s="14"/>
      <c r="O712" s="14"/>
      <c r="P712" s="14"/>
      <c r="Q712" s="14"/>
      <c r="R712" s="14"/>
      <c r="S712" s="14"/>
      <c r="T712" s="14"/>
      <c r="U712" s="14"/>
      <c r="V712" s="14"/>
    </row>
    <row r="713" spans="7:22" x14ac:dyDescent="0.35">
      <c r="G713" s="14"/>
      <c r="H713" s="14"/>
      <c r="I713" s="14"/>
      <c r="J713" s="14"/>
      <c r="K713" s="14"/>
      <c r="L713" s="14"/>
      <c r="M713" s="14"/>
      <c r="N713" s="14"/>
      <c r="O713" s="14"/>
      <c r="P713" s="14"/>
      <c r="Q713" s="14"/>
      <c r="R713" s="14"/>
      <c r="S713" s="14"/>
      <c r="T713" s="14"/>
      <c r="U713" s="14"/>
      <c r="V713" s="14"/>
    </row>
    <row r="714" spans="7:22" x14ac:dyDescent="0.35">
      <c r="G714" s="14"/>
      <c r="H714" s="14"/>
      <c r="I714" s="14"/>
      <c r="J714" s="14"/>
      <c r="K714" s="14"/>
      <c r="L714" s="14"/>
      <c r="M714" s="14"/>
      <c r="N714" s="14"/>
      <c r="O714" s="14"/>
      <c r="P714" s="14"/>
      <c r="Q714" s="14"/>
      <c r="R714" s="14"/>
      <c r="S714" s="14"/>
      <c r="T714" s="14"/>
      <c r="U714" s="14"/>
      <c r="V714" s="14"/>
    </row>
    <row r="715" spans="7:22" x14ac:dyDescent="0.35">
      <c r="G715" s="14"/>
      <c r="H715" s="14"/>
      <c r="I715" s="14"/>
      <c r="J715" s="14"/>
      <c r="K715" s="14"/>
      <c r="L715" s="14"/>
      <c r="M715" s="14"/>
      <c r="N715" s="14"/>
      <c r="O715" s="14"/>
      <c r="P715" s="14"/>
      <c r="Q715" s="14"/>
      <c r="R715" s="14"/>
      <c r="S715" s="14"/>
      <c r="T715" s="14"/>
      <c r="U715" s="14"/>
      <c r="V715" s="14"/>
    </row>
    <row r="716" spans="7:22" x14ac:dyDescent="0.35">
      <c r="G716" s="14"/>
      <c r="H716" s="14"/>
      <c r="I716" s="14"/>
      <c r="J716" s="14"/>
      <c r="K716" s="14"/>
      <c r="L716" s="14"/>
      <c r="M716" s="14"/>
      <c r="N716" s="14"/>
      <c r="O716" s="14"/>
      <c r="P716" s="14"/>
      <c r="Q716" s="14"/>
      <c r="R716" s="14"/>
      <c r="S716" s="14"/>
      <c r="T716" s="14"/>
      <c r="U716" s="14"/>
      <c r="V716" s="14"/>
    </row>
    <row r="717" spans="7:22" x14ac:dyDescent="0.35">
      <c r="G717" s="14"/>
      <c r="H717" s="14"/>
      <c r="I717" s="14"/>
      <c r="J717" s="14"/>
      <c r="K717" s="14"/>
      <c r="L717" s="14"/>
      <c r="M717" s="14"/>
      <c r="N717" s="14"/>
      <c r="O717" s="14"/>
      <c r="P717" s="14"/>
      <c r="Q717" s="14"/>
      <c r="R717" s="14"/>
      <c r="S717" s="14"/>
      <c r="T717" s="14"/>
      <c r="U717" s="14"/>
      <c r="V717" s="14"/>
    </row>
    <row r="718" spans="7:22" x14ac:dyDescent="0.35">
      <c r="G718" s="14"/>
      <c r="H718" s="14"/>
      <c r="I718" s="14"/>
      <c r="J718" s="14"/>
      <c r="K718" s="14"/>
      <c r="L718" s="14"/>
      <c r="M718" s="14"/>
      <c r="N718" s="14"/>
      <c r="O718" s="14"/>
      <c r="P718" s="14"/>
      <c r="Q718" s="14"/>
      <c r="R718" s="14"/>
      <c r="S718" s="14"/>
      <c r="T718" s="14"/>
      <c r="U718" s="14"/>
      <c r="V718" s="14"/>
    </row>
    <row r="719" spans="7:22" x14ac:dyDescent="0.35">
      <c r="G719" s="14"/>
      <c r="H719" s="14"/>
      <c r="I719" s="14"/>
      <c r="J719" s="14"/>
      <c r="K719" s="14"/>
      <c r="L719" s="14"/>
      <c r="M719" s="14"/>
      <c r="N719" s="14"/>
      <c r="O719" s="14"/>
      <c r="P719" s="14"/>
      <c r="Q719" s="14"/>
      <c r="R719" s="14"/>
      <c r="S719" s="14"/>
      <c r="T719" s="14"/>
      <c r="U719" s="14"/>
      <c r="V719" s="14"/>
    </row>
    <row r="720" spans="7:22" x14ac:dyDescent="0.35">
      <c r="G720" s="14"/>
      <c r="H720" s="14"/>
      <c r="I720" s="14"/>
      <c r="J720" s="14"/>
      <c r="K720" s="14"/>
      <c r="L720" s="14"/>
      <c r="M720" s="14"/>
      <c r="N720" s="14"/>
      <c r="O720" s="14"/>
      <c r="P720" s="14"/>
      <c r="Q720" s="14"/>
      <c r="R720" s="14"/>
      <c r="S720" s="14"/>
      <c r="T720" s="14"/>
      <c r="U720" s="14"/>
      <c r="V720" s="14"/>
    </row>
    <row r="721" spans="7:22" x14ac:dyDescent="0.35">
      <c r="G721" s="14"/>
      <c r="H721" s="14"/>
      <c r="I721" s="14"/>
      <c r="J721" s="14"/>
      <c r="K721" s="14"/>
      <c r="L721" s="14"/>
      <c r="M721" s="14"/>
      <c r="N721" s="14"/>
      <c r="O721" s="14"/>
      <c r="P721" s="14"/>
      <c r="Q721" s="14"/>
      <c r="R721" s="14"/>
      <c r="S721" s="14"/>
      <c r="T721" s="14"/>
      <c r="U721" s="14"/>
      <c r="V721" s="14"/>
    </row>
    <row r="722" spans="7:22" x14ac:dyDescent="0.35">
      <c r="G722" s="14"/>
      <c r="H722" s="14"/>
      <c r="I722" s="14"/>
      <c r="J722" s="14"/>
      <c r="K722" s="14"/>
      <c r="L722" s="14"/>
      <c r="M722" s="14"/>
      <c r="N722" s="14"/>
      <c r="O722" s="14"/>
      <c r="P722" s="14"/>
      <c r="Q722" s="14"/>
      <c r="R722" s="14"/>
      <c r="S722" s="14"/>
      <c r="T722" s="14"/>
      <c r="U722" s="14"/>
      <c r="V722" s="14"/>
    </row>
    <row r="723" spans="7:22" x14ac:dyDescent="0.35">
      <c r="G723" s="14"/>
      <c r="H723" s="14"/>
      <c r="I723" s="14"/>
      <c r="J723" s="14"/>
      <c r="K723" s="14"/>
      <c r="L723" s="14"/>
      <c r="M723" s="14"/>
      <c r="N723" s="14"/>
      <c r="O723" s="14"/>
      <c r="P723" s="14"/>
      <c r="Q723" s="14"/>
      <c r="R723" s="14"/>
      <c r="S723" s="14"/>
      <c r="T723" s="14"/>
      <c r="U723" s="14"/>
      <c r="V723" s="14"/>
    </row>
    <row r="724" spans="7:22" x14ac:dyDescent="0.35">
      <c r="G724" s="14"/>
      <c r="H724" s="14"/>
      <c r="I724" s="14"/>
      <c r="J724" s="14"/>
      <c r="K724" s="14"/>
      <c r="L724" s="14"/>
      <c r="M724" s="14"/>
      <c r="N724" s="14"/>
      <c r="O724" s="14"/>
      <c r="P724" s="14"/>
      <c r="Q724" s="14"/>
      <c r="R724" s="14"/>
      <c r="S724" s="14"/>
      <c r="T724" s="14"/>
      <c r="U724" s="14"/>
      <c r="V724" s="14"/>
    </row>
    <row r="725" spans="7:22" x14ac:dyDescent="0.35">
      <c r="G725" s="14"/>
      <c r="H725" s="14"/>
      <c r="I725" s="14"/>
      <c r="J725" s="14"/>
      <c r="K725" s="14"/>
      <c r="L725" s="14"/>
      <c r="M725" s="14"/>
      <c r="N725" s="14"/>
      <c r="O725" s="14"/>
      <c r="P725" s="14"/>
      <c r="Q725" s="14"/>
      <c r="R725" s="14"/>
      <c r="S725" s="14"/>
      <c r="T725" s="14"/>
      <c r="U725" s="14"/>
      <c r="V725" s="14"/>
    </row>
    <row r="726" spans="7:22" x14ac:dyDescent="0.35">
      <c r="G726" s="14"/>
      <c r="H726" s="14"/>
      <c r="I726" s="14"/>
      <c r="J726" s="14"/>
      <c r="K726" s="14"/>
      <c r="L726" s="14"/>
      <c r="M726" s="14"/>
      <c r="N726" s="14"/>
      <c r="O726" s="14"/>
      <c r="P726" s="14"/>
      <c r="Q726" s="14"/>
      <c r="R726" s="14"/>
      <c r="S726" s="14"/>
      <c r="T726" s="14"/>
      <c r="U726" s="14"/>
      <c r="V726" s="14"/>
    </row>
    <row r="727" spans="7:22" x14ac:dyDescent="0.35">
      <c r="G727" s="14"/>
      <c r="H727" s="14"/>
      <c r="I727" s="14"/>
      <c r="J727" s="14"/>
      <c r="K727" s="14"/>
      <c r="L727" s="14"/>
      <c r="M727" s="14"/>
      <c r="N727" s="14"/>
      <c r="O727" s="14"/>
      <c r="P727" s="14"/>
      <c r="Q727" s="14"/>
      <c r="R727" s="14"/>
      <c r="S727" s="14"/>
      <c r="T727" s="14"/>
      <c r="U727" s="14"/>
      <c r="V727" s="14"/>
    </row>
    <row r="728" spans="7:22" x14ac:dyDescent="0.35">
      <c r="G728" s="14"/>
      <c r="H728" s="14"/>
      <c r="I728" s="14"/>
      <c r="J728" s="14"/>
      <c r="K728" s="14"/>
      <c r="L728" s="14"/>
      <c r="M728" s="14"/>
      <c r="N728" s="14"/>
      <c r="O728" s="14"/>
      <c r="P728" s="14"/>
      <c r="Q728" s="14"/>
      <c r="R728" s="14"/>
      <c r="S728" s="14"/>
      <c r="T728" s="14"/>
      <c r="U728" s="14"/>
      <c r="V728" s="14"/>
    </row>
    <row r="729" spans="7:22" x14ac:dyDescent="0.35">
      <c r="G729" s="14"/>
      <c r="H729" s="14"/>
      <c r="I729" s="14"/>
      <c r="J729" s="14"/>
      <c r="K729" s="14"/>
      <c r="L729" s="14"/>
      <c r="M729" s="14"/>
      <c r="N729" s="14"/>
      <c r="O729" s="14"/>
      <c r="P729" s="14"/>
      <c r="Q729" s="14"/>
      <c r="R729" s="14"/>
      <c r="S729" s="14"/>
      <c r="T729" s="14"/>
      <c r="U729" s="14"/>
      <c r="V729" s="14"/>
    </row>
    <row r="730" spans="7:22" x14ac:dyDescent="0.35">
      <c r="G730" s="14"/>
      <c r="H730" s="14"/>
      <c r="I730" s="14"/>
      <c r="J730" s="14"/>
      <c r="K730" s="14"/>
      <c r="L730" s="14"/>
      <c r="M730" s="14"/>
      <c r="N730" s="14"/>
      <c r="O730" s="14"/>
      <c r="P730" s="14"/>
      <c r="Q730" s="14"/>
      <c r="R730" s="14"/>
      <c r="S730" s="14"/>
      <c r="T730" s="14"/>
      <c r="U730" s="14"/>
      <c r="V730" s="14"/>
    </row>
    <row r="731" spans="7:22" x14ac:dyDescent="0.35">
      <c r="G731" s="14"/>
      <c r="H731" s="14"/>
      <c r="I731" s="14"/>
      <c r="J731" s="14"/>
      <c r="K731" s="14"/>
      <c r="L731" s="14"/>
      <c r="M731" s="14"/>
      <c r="N731" s="14"/>
      <c r="O731" s="14"/>
      <c r="P731" s="14"/>
      <c r="Q731" s="14"/>
      <c r="R731" s="14"/>
      <c r="S731" s="14"/>
      <c r="T731" s="14"/>
      <c r="U731" s="14"/>
      <c r="V731" s="14"/>
    </row>
    <row r="732" spans="7:22" x14ac:dyDescent="0.35">
      <c r="G732" s="14"/>
      <c r="H732" s="14"/>
      <c r="I732" s="14"/>
      <c r="J732" s="14"/>
      <c r="K732" s="14"/>
      <c r="L732" s="14"/>
      <c r="M732" s="14"/>
      <c r="N732" s="14"/>
      <c r="O732" s="14"/>
      <c r="P732" s="14"/>
      <c r="Q732" s="14"/>
      <c r="R732" s="14"/>
      <c r="S732" s="14"/>
      <c r="T732" s="14"/>
      <c r="U732" s="14"/>
      <c r="V732" s="14"/>
    </row>
    <row r="733" spans="7:22" x14ac:dyDescent="0.35">
      <c r="G733" s="14"/>
      <c r="H733" s="14"/>
      <c r="I733" s="14"/>
      <c r="J733" s="14"/>
      <c r="K733" s="14"/>
      <c r="L733" s="14"/>
      <c r="M733" s="14"/>
      <c r="N733" s="14"/>
      <c r="O733" s="14"/>
      <c r="P733" s="14"/>
      <c r="Q733" s="14"/>
      <c r="R733" s="14"/>
      <c r="S733" s="14"/>
      <c r="T733" s="14"/>
      <c r="U733" s="14"/>
      <c r="V733" s="14"/>
    </row>
    <row r="734" spans="7:22" x14ac:dyDescent="0.35">
      <c r="G734" s="14"/>
      <c r="H734" s="14"/>
      <c r="I734" s="14"/>
      <c r="J734" s="14"/>
      <c r="K734" s="14"/>
      <c r="L734" s="14"/>
      <c r="M734" s="14"/>
      <c r="N734" s="14"/>
      <c r="O734" s="14"/>
      <c r="P734" s="14"/>
      <c r="Q734" s="14"/>
      <c r="R734" s="14"/>
      <c r="S734" s="14"/>
      <c r="T734" s="14"/>
      <c r="U734" s="14"/>
      <c r="V734" s="14"/>
    </row>
    <row r="735" spans="7:22" x14ac:dyDescent="0.35">
      <c r="G735" s="14"/>
      <c r="H735" s="14"/>
      <c r="I735" s="14"/>
      <c r="J735" s="14"/>
      <c r="K735" s="14"/>
      <c r="L735" s="14"/>
      <c r="M735" s="14"/>
      <c r="N735" s="14"/>
      <c r="O735" s="14"/>
      <c r="P735" s="14"/>
      <c r="Q735" s="14"/>
      <c r="R735" s="14"/>
      <c r="S735" s="14"/>
      <c r="T735" s="14"/>
      <c r="U735" s="14"/>
      <c r="V735" s="14"/>
    </row>
    <row r="736" spans="7:22" x14ac:dyDescent="0.35">
      <c r="G736" s="14"/>
      <c r="H736" s="14"/>
      <c r="I736" s="14"/>
      <c r="J736" s="14"/>
      <c r="K736" s="14"/>
      <c r="L736" s="14"/>
      <c r="M736" s="14"/>
      <c r="N736" s="14"/>
      <c r="O736" s="14"/>
      <c r="P736" s="14"/>
      <c r="Q736" s="14"/>
      <c r="R736" s="14"/>
      <c r="S736" s="14"/>
      <c r="T736" s="14"/>
      <c r="U736" s="14"/>
      <c r="V736" s="14"/>
    </row>
    <row r="737" spans="7:22" x14ac:dyDescent="0.35">
      <c r="G737" s="14"/>
      <c r="H737" s="14"/>
      <c r="I737" s="14"/>
      <c r="J737" s="14"/>
      <c r="K737" s="14"/>
      <c r="L737" s="14"/>
      <c r="M737" s="14"/>
      <c r="N737" s="14"/>
      <c r="O737" s="14"/>
      <c r="P737" s="14"/>
      <c r="Q737" s="14"/>
      <c r="R737" s="14"/>
      <c r="S737" s="14"/>
      <c r="T737" s="14"/>
      <c r="U737" s="14"/>
      <c r="V737" s="14"/>
    </row>
    <row r="738" spans="7:22" x14ac:dyDescent="0.35">
      <c r="G738" s="14"/>
      <c r="H738" s="14"/>
      <c r="I738" s="14"/>
      <c r="J738" s="14"/>
      <c r="K738" s="14"/>
      <c r="L738" s="14"/>
      <c r="M738" s="14"/>
      <c r="N738" s="14"/>
      <c r="O738" s="14"/>
      <c r="P738" s="14"/>
      <c r="Q738" s="14"/>
      <c r="R738" s="14"/>
      <c r="S738" s="14"/>
      <c r="T738" s="14"/>
      <c r="U738" s="14"/>
      <c r="V738" s="14"/>
    </row>
    <row r="739" spans="7:22" x14ac:dyDescent="0.35">
      <c r="G739" s="14"/>
      <c r="H739" s="14"/>
      <c r="I739" s="14"/>
      <c r="J739" s="14"/>
      <c r="K739" s="14"/>
      <c r="L739" s="14"/>
      <c r="M739" s="14"/>
      <c r="N739" s="14"/>
      <c r="O739" s="14"/>
      <c r="P739" s="14"/>
      <c r="Q739" s="14"/>
      <c r="R739" s="14"/>
      <c r="S739" s="14"/>
      <c r="T739" s="14"/>
      <c r="U739" s="14"/>
      <c r="V739" s="14"/>
    </row>
    <row r="740" spans="7:22" x14ac:dyDescent="0.35">
      <c r="G740" s="14"/>
      <c r="H740" s="14"/>
      <c r="I740" s="14"/>
      <c r="J740" s="14"/>
      <c r="K740" s="14"/>
      <c r="L740" s="14"/>
      <c r="M740" s="14"/>
      <c r="N740" s="14"/>
      <c r="O740" s="14"/>
      <c r="P740" s="14"/>
      <c r="Q740" s="14"/>
      <c r="R740" s="14"/>
      <c r="S740" s="14"/>
      <c r="T740" s="14"/>
      <c r="U740" s="14"/>
      <c r="V740" s="14"/>
    </row>
    <row r="741" spans="7:22" x14ac:dyDescent="0.35">
      <c r="G741" s="14"/>
      <c r="H741" s="14"/>
      <c r="I741" s="14"/>
      <c r="J741" s="14"/>
      <c r="K741" s="14"/>
      <c r="L741" s="14"/>
      <c r="M741" s="14"/>
      <c r="N741" s="14"/>
      <c r="O741" s="14"/>
      <c r="P741" s="14"/>
      <c r="Q741" s="14"/>
      <c r="R741" s="14"/>
      <c r="S741" s="14"/>
      <c r="T741" s="14"/>
      <c r="U741" s="14"/>
      <c r="V741" s="14"/>
    </row>
    <row r="742" spans="7:22" x14ac:dyDescent="0.35">
      <c r="G742" s="14"/>
      <c r="H742" s="14"/>
      <c r="I742" s="14"/>
      <c r="J742" s="14"/>
      <c r="K742" s="14"/>
      <c r="L742" s="14"/>
      <c r="M742" s="14"/>
      <c r="N742" s="14"/>
      <c r="O742" s="14"/>
      <c r="P742" s="14"/>
      <c r="Q742" s="14"/>
      <c r="R742" s="14"/>
      <c r="S742" s="14"/>
      <c r="T742" s="14"/>
      <c r="U742" s="14"/>
      <c r="V742" s="14"/>
    </row>
    <row r="743" spans="7:22" x14ac:dyDescent="0.35">
      <c r="G743" s="14"/>
      <c r="H743" s="14"/>
      <c r="I743" s="14"/>
      <c r="J743" s="14"/>
      <c r="K743" s="14"/>
      <c r="L743" s="14"/>
      <c r="M743" s="14"/>
      <c r="N743" s="14"/>
      <c r="O743" s="14"/>
      <c r="P743" s="14"/>
      <c r="Q743" s="14"/>
      <c r="R743" s="14"/>
      <c r="S743" s="14"/>
      <c r="T743" s="14"/>
      <c r="U743" s="14"/>
      <c r="V743" s="14"/>
    </row>
    <row r="744" spans="7:22" x14ac:dyDescent="0.35">
      <c r="G744" s="14"/>
      <c r="H744" s="14"/>
      <c r="I744" s="14"/>
      <c r="J744" s="14"/>
      <c r="K744" s="14"/>
      <c r="L744" s="14"/>
      <c r="M744" s="14"/>
      <c r="N744" s="14"/>
      <c r="O744" s="14"/>
      <c r="P744" s="14"/>
      <c r="Q744" s="14"/>
      <c r="R744" s="14"/>
      <c r="S744" s="14"/>
      <c r="T744" s="14"/>
      <c r="U744" s="14"/>
      <c r="V744" s="14"/>
    </row>
    <row r="745" spans="7:22" x14ac:dyDescent="0.35">
      <c r="G745" s="14"/>
      <c r="H745" s="14"/>
      <c r="I745" s="14"/>
      <c r="J745" s="14"/>
      <c r="K745" s="14"/>
      <c r="L745" s="14"/>
      <c r="M745" s="14"/>
      <c r="N745" s="14"/>
      <c r="O745" s="14"/>
      <c r="P745" s="14"/>
      <c r="Q745" s="14"/>
      <c r="R745" s="14"/>
      <c r="S745" s="14"/>
      <c r="T745" s="14"/>
      <c r="U745" s="14"/>
      <c r="V745" s="14"/>
    </row>
    <row r="746" spans="7:22" x14ac:dyDescent="0.35">
      <c r="G746" s="14"/>
      <c r="H746" s="14"/>
      <c r="I746" s="14"/>
      <c r="J746" s="14"/>
      <c r="K746" s="14"/>
      <c r="L746" s="14"/>
      <c r="M746" s="14"/>
      <c r="N746" s="14"/>
      <c r="O746" s="14"/>
      <c r="P746" s="14"/>
      <c r="Q746" s="14"/>
      <c r="R746" s="14"/>
      <c r="S746" s="14"/>
      <c r="T746" s="14"/>
      <c r="U746" s="14"/>
      <c r="V746" s="14"/>
    </row>
    <row r="747" spans="7:22" x14ac:dyDescent="0.35">
      <c r="G747" s="14"/>
      <c r="H747" s="14"/>
      <c r="I747" s="14"/>
      <c r="J747" s="14"/>
      <c r="K747" s="14"/>
      <c r="L747" s="14"/>
      <c r="M747" s="14"/>
      <c r="N747" s="14"/>
      <c r="O747" s="14"/>
      <c r="P747" s="14"/>
      <c r="Q747" s="14"/>
      <c r="R747" s="14"/>
      <c r="S747" s="14"/>
      <c r="T747" s="14"/>
      <c r="U747" s="14"/>
      <c r="V747" s="14"/>
    </row>
    <row r="748" spans="7:22" x14ac:dyDescent="0.35">
      <c r="G748" s="14"/>
      <c r="H748" s="14"/>
      <c r="I748" s="14"/>
      <c r="J748" s="14"/>
      <c r="K748" s="14"/>
      <c r="L748" s="14"/>
      <c r="M748" s="14"/>
      <c r="N748" s="14"/>
      <c r="O748" s="14"/>
      <c r="P748" s="14"/>
      <c r="Q748" s="14"/>
      <c r="R748" s="14"/>
      <c r="S748" s="14"/>
      <c r="T748" s="14"/>
      <c r="U748" s="14"/>
      <c r="V748" s="14"/>
    </row>
    <row r="749" spans="7:22" x14ac:dyDescent="0.35">
      <c r="G749" s="14"/>
      <c r="H749" s="14"/>
      <c r="I749" s="14"/>
      <c r="J749" s="14"/>
      <c r="K749" s="14"/>
      <c r="L749" s="14"/>
      <c r="M749" s="14"/>
      <c r="N749" s="14"/>
      <c r="O749" s="14"/>
      <c r="P749" s="14"/>
      <c r="Q749" s="14"/>
      <c r="R749" s="14"/>
      <c r="S749" s="14"/>
      <c r="T749" s="14"/>
      <c r="U749" s="14"/>
      <c r="V749" s="14"/>
    </row>
    <row r="750" spans="7:22" x14ac:dyDescent="0.35">
      <c r="G750" s="14"/>
      <c r="H750" s="14"/>
      <c r="I750" s="14"/>
      <c r="J750" s="14"/>
      <c r="K750" s="14"/>
      <c r="L750" s="14"/>
      <c r="M750" s="14"/>
      <c r="N750" s="14"/>
      <c r="O750" s="14"/>
      <c r="P750" s="14"/>
      <c r="Q750" s="14"/>
      <c r="R750" s="14"/>
      <c r="S750" s="14"/>
      <c r="T750" s="14"/>
      <c r="U750" s="14"/>
      <c r="V750" s="14"/>
    </row>
    <row r="751" spans="7:22" x14ac:dyDescent="0.35">
      <c r="G751" s="14"/>
      <c r="H751" s="14"/>
      <c r="I751" s="14"/>
      <c r="J751" s="14"/>
      <c r="K751" s="14"/>
      <c r="L751" s="14"/>
      <c r="M751" s="14"/>
      <c r="N751" s="14"/>
      <c r="O751" s="14"/>
      <c r="P751" s="14"/>
      <c r="Q751" s="14"/>
      <c r="R751" s="14"/>
      <c r="S751" s="14"/>
      <c r="T751" s="14"/>
      <c r="U751" s="14"/>
      <c r="V751" s="14"/>
    </row>
    <row r="752" spans="7:22" x14ac:dyDescent="0.35">
      <c r="G752" s="14"/>
      <c r="H752" s="14"/>
      <c r="I752" s="14"/>
      <c r="J752" s="14"/>
      <c r="K752" s="14"/>
      <c r="L752" s="14"/>
      <c r="M752" s="14"/>
      <c r="N752" s="14"/>
      <c r="O752" s="14"/>
      <c r="P752" s="14"/>
      <c r="Q752" s="14"/>
      <c r="R752" s="14"/>
      <c r="S752" s="14"/>
      <c r="T752" s="14"/>
      <c r="U752" s="14"/>
      <c r="V752" s="14"/>
    </row>
    <row r="753" spans="7:22" x14ac:dyDescent="0.35">
      <c r="G753" s="14"/>
      <c r="H753" s="14"/>
      <c r="I753" s="14"/>
      <c r="J753" s="14"/>
      <c r="K753" s="14"/>
      <c r="L753" s="14"/>
      <c r="M753" s="14"/>
      <c r="N753" s="14"/>
      <c r="O753" s="14"/>
      <c r="P753" s="14"/>
      <c r="Q753" s="14"/>
      <c r="R753" s="14"/>
      <c r="S753" s="14"/>
      <c r="T753" s="14"/>
      <c r="U753" s="14"/>
      <c r="V753" s="14"/>
    </row>
    <row r="754" spans="7:22" x14ac:dyDescent="0.35">
      <c r="G754" s="14"/>
      <c r="H754" s="14"/>
      <c r="I754" s="14"/>
      <c r="J754" s="14"/>
      <c r="K754" s="14"/>
      <c r="L754" s="14"/>
      <c r="M754" s="14"/>
      <c r="N754" s="14"/>
      <c r="O754" s="14"/>
      <c r="P754" s="14"/>
      <c r="Q754" s="14"/>
      <c r="R754" s="14"/>
      <c r="S754" s="14"/>
      <c r="T754" s="14"/>
      <c r="U754" s="14"/>
      <c r="V754" s="14"/>
    </row>
    <row r="755" spans="7:22" x14ac:dyDescent="0.35">
      <c r="G755" s="14"/>
      <c r="H755" s="14"/>
      <c r="I755" s="14"/>
      <c r="J755" s="14"/>
      <c r="K755" s="14"/>
      <c r="L755" s="14"/>
      <c r="M755" s="14"/>
      <c r="N755" s="14"/>
      <c r="O755" s="14"/>
      <c r="P755" s="14"/>
      <c r="Q755" s="14"/>
      <c r="R755" s="14"/>
      <c r="S755" s="14"/>
      <c r="T755" s="14"/>
      <c r="U755" s="14"/>
      <c r="V755" s="14"/>
    </row>
    <row r="756" spans="7:22" x14ac:dyDescent="0.35">
      <c r="G756" s="14"/>
      <c r="H756" s="14"/>
      <c r="I756" s="14"/>
      <c r="J756" s="14"/>
      <c r="K756" s="14"/>
      <c r="L756" s="14"/>
      <c r="M756" s="14"/>
      <c r="N756" s="14"/>
      <c r="O756" s="14"/>
      <c r="P756" s="14"/>
      <c r="Q756" s="14"/>
      <c r="R756" s="14"/>
      <c r="S756" s="14"/>
      <c r="T756" s="14"/>
      <c r="U756" s="14"/>
      <c r="V756" s="14"/>
    </row>
    <row r="757" spans="7:22" x14ac:dyDescent="0.35">
      <c r="G757" s="14"/>
      <c r="H757" s="14"/>
      <c r="I757" s="14"/>
      <c r="J757" s="14"/>
      <c r="K757" s="14"/>
      <c r="L757" s="14"/>
      <c r="M757" s="14"/>
      <c r="N757" s="14"/>
      <c r="O757" s="14"/>
      <c r="P757" s="14"/>
      <c r="Q757" s="14"/>
      <c r="R757" s="14"/>
      <c r="S757" s="14"/>
      <c r="T757" s="14"/>
      <c r="U757" s="14"/>
      <c r="V757" s="14"/>
    </row>
    <row r="758" spans="7:22" x14ac:dyDescent="0.35">
      <c r="G758" s="14"/>
      <c r="H758" s="14"/>
      <c r="I758" s="14"/>
      <c r="J758" s="14"/>
      <c r="K758" s="14"/>
      <c r="L758" s="14"/>
      <c r="M758" s="14"/>
      <c r="N758" s="14"/>
      <c r="O758" s="14"/>
      <c r="P758" s="14"/>
      <c r="Q758" s="14"/>
      <c r="R758" s="14"/>
      <c r="S758" s="14"/>
      <c r="T758" s="14"/>
      <c r="U758" s="14"/>
      <c r="V758" s="14"/>
    </row>
    <row r="759" spans="7:22" x14ac:dyDescent="0.35">
      <c r="G759" s="14"/>
      <c r="H759" s="14"/>
      <c r="I759" s="14"/>
      <c r="J759" s="14"/>
      <c r="K759" s="14"/>
      <c r="L759" s="14"/>
      <c r="M759" s="14"/>
      <c r="N759" s="14"/>
      <c r="O759" s="14"/>
      <c r="P759" s="14"/>
      <c r="Q759" s="14"/>
      <c r="R759" s="14"/>
      <c r="S759" s="14"/>
      <c r="T759" s="14"/>
      <c r="U759" s="14"/>
      <c r="V759" s="14"/>
    </row>
    <row r="760" spans="7:22" x14ac:dyDescent="0.35">
      <c r="G760" s="14"/>
      <c r="H760" s="14"/>
      <c r="I760" s="14"/>
      <c r="J760" s="14"/>
      <c r="K760" s="14"/>
      <c r="L760" s="14"/>
      <c r="M760" s="14"/>
      <c r="N760" s="14"/>
      <c r="O760" s="14"/>
      <c r="P760" s="14"/>
      <c r="Q760" s="14"/>
      <c r="R760" s="14"/>
      <c r="S760" s="14"/>
      <c r="T760" s="14"/>
      <c r="U760" s="14"/>
      <c r="V760" s="14"/>
    </row>
    <row r="761" spans="7:22" x14ac:dyDescent="0.35">
      <c r="G761" s="14"/>
      <c r="H761" s="14"/>
      <c r="I761" s="14"/>
      <c r="J761" s="14"/>
      <c r="K761" s="14"/>
      <c r="L761" s="14"/>
      <c r="M761" s="14"/>
      <c r="N761" s="14"/>
      <c r="O761" s="14"/>
      <c r="P761" s="14"/>
      <c r="Q761" s="14"/>
      <c r="R761" s="14"/>
      <c r="S761" s="14"/>
      <c r="T761" s="14"/>
      <c r="U761" s="14"/>
      <c r="V761" s="14"/>
    </row>
    <row r="762" spans="7:22" x14ac:dyDescent="0.35">
      <c r="G762" s="14"/>
      <c r="H762" s="14"/>
      <c r="I762" s="14"/>
      <c r="J762" s="14"/>
      <c r="K762" s="14"/>
      <c r="L762" s="14"/>
      <c r="M762" s="14"/>
      <c r="N762" s="14"/>
      <c r="O762" s="14"/>
      <c r="P762" s="14"/>
      <c r="Q762" s="14"/>
      <c r="R762" s="14"/>
      <c r="S762" s="14"/>
      <c r="T762" s="14"/>
      <c r="U762" s="14"/>
      <c r="V762" s="14"/>
    </row>
    <row r="763" spans="7:22" x14ac:dyDescent="0.35">
      <c r="G763" s="14"/>
      <c r="H763" s="14"/>
      <c r="I763" s="14"/>
      <c r="J763" s="14"/>
      <c r="K763" s="14"/>
      <c r="L763" s="14"/>
      <c r="M763" s="14"/>
      <c r="N763" s="14"/>
      <c r="O763" s="14"/>
      <c r="P763" s="14"/>
      <c r="Q763" s="14"/>
      <c r="R763" s="14"/>
      <c r="S763" s="14"/>
      <c r="T763" s="14"/>
      <c r="U763" s="14"/>
      <c r="V763" s="14"/>
    </row>
    <row r="764" spans="7:22" x14ac:dyDescent="0.35">
      <c r="G764" s="14"/>
      <c r="H764" s="14"/>
      <c r="I764" s="14"/>
      <c r="J764" s="14"/>
      <c r="K764" s="14"/>
      <c r="L764" s="14"/>
      <c r="M764" s="14"/>
      <c r="N764" s="14"/>
      <c r="O764" s="14"/>
      <c r="P764" s="14"/>
      <c r="Q764" s="14"/>
      <c r="R764" s="14"/>
      <c r="S764" s="14"/>
      <c r="T764" s="14"/>
      <c r="U764" s="14"/>
      <c r="V764" s="14"/>
    </row>
    <row r="765" spans="7:22" x14ac:dyDescent="0.35">
      <c r="G765" s="14"/>
      <c r="H765" s="14"/>
      <c r="I765" s="14"/>
      <c r="J765" s="14"/>
      <c r="K765" s="14"/>
      <c r="L765" s="14"/>
      <c r="M765" s="14"/>
      <c r="N765" s="14"/>
      <c r="O765" s="14"/>
      <c r="P765" s="14"/>
      <c r="Q765" s="14"/>
      <c r="R765" s="14"/>
      <c r="S765" s="14"/>
      <c r="T765" s="14"/>
      <c r="U765" s="14"/>
      <c r="V765" s="14"/>
    </row>
    <row r="766" spans="7:22" x14ac:dyDescent="0.35">
      <c r="G766" s="14"/>
      <c r="H766" s="14"/>
      <c r="I766" s="14"/>
      <c r="J766" s="14"/>
      <c r="K766" s="14"/>
      <c r="L766" s="14"/>
      <c r="M766" s="14"/>
      <c r="N766" s="14"/>
      <c r="O766" s="14"/>
      <c r="P766" s="14"/>
      <c r="Q766" s="14"/>
      <c r="R766" s="14"/>
      <c r="S766" s="14"/>
      <c r="T766" s="14"/>
      <c r="U766" s="14"/>
      <c r="V766" s="14"/>
    </row>
    <row r="767" spans="7:22" x14ac:dyDescent="0.35">
      <c r="G767" s="14"/>
      <c r="H767" s="14"/>
      <c r="I767" s="14"/>
      <c r="J767" s="14"/>
      <c r="K767" s="14"/>
      <c r="L767" s="14"/>
      <c r="M767" s="14"/>
      <c r="N767" s="14"/>
      <c r="O767" s="14"/>
      <c r="P767" s="14"/>
      <c r="Q767" s="14"/>
      <c r="R767" s="14"/>
      <c r="S767" s="14"/>
      <c r="T767" s="14"/>
      <c r="U767" s="14"/>
      <c r="V767" s="14"/>
    </row>
    <row r="768" spans="7:22" x14ac:dyDescent="0.35">
      <c r="G768" s="14"/>
      <c r="H768" s="14"/>
      <c r="I768" s="14"/>
      <c r="J768" s="14"/>
      <c r="K768" s="14"/>
      <c r="L768" s="14"/>
      <c r="M768" s="14"/>
      <c r="N768" s="14"/>
      <c r="O768" s="14"/>
      <c r="P768" s="14"/>
      <c r="Q768" s="14"/>
      <c r="R768" s="14"/>
      <c r="S768" s="14"/>
      <c r="T768" s="14"/>
      <c r="U768" s="14"/>
      <c r="V768" s="14"/>
    </row>
    <row r="769" spans="7:22" x14ac:dyDescent="0.35">
      <c r="G769" s="14"/>
      <c r="H769" s="14"/>
      <c r="I769" s="14"/>
      <c r="J769" s="14"/>
      <c r="K769" s="14"/>
      <c r="L769" s="14"/>
      <c r="M769" s="14"/>
      <c r="N769" s="14"/>
      <c r="O769" s="14"/>
      <c r="P769" s="14"/>
      <c r="Q769" s="14"/>
      <c r="R769" s="14"/>
      <c r="S769" s="14"/>
      <c r="T769" s="14"/>
      <c r="U769" s="14"/>
      <c r="V769" s="14"/>
    </row>
    <row r="770" spans="7:22" x14ac:dyDescent="0.35">
      <c r="G770" s="14"/>
      <c r="H770" s="14"/>
      <c r="I770" s="14"/>
      <c r="J770" s="14"/>
      <c r="K770" s="14"/>
      <c r="L770" s="14"/>
      <c r="M770" s="14"/>
      <c r="N770" s="14"/>
      <c r="O770" s="14"/>
      <c r="P770" s="14"/>
      <c r="Q770" s="14"/>
      <c r="R770" s="14"/>
      <c r="S770" s="14"/>
      <c r="T770" s="14"/>
      <c r="U770" s="14"/>
      <c r="V770" s="14"/>
    </row>
    <row r="771" spans="7:22" x14ac:dyDescent="0.35">
      <c r="G771" s="14"/>
      <c r="H771" s="14"/>
      <c r="I771" s="14"/>
      <c r="J771" s="14"/>
      <c r="K771" s="14"/>
      <c r="L771" s="14"/>
      <c r="M771" s="14"/>
      <c r="N771" s="14"/>
      <c r="O771" s="14"/>
      <c r="P771" s="14"/>
      <c r="Q771" s="14"/>
      <c r="R771" s="14"/>
      <c r="S771" s="14"/>
      <c r="T771" s="14"/>
      <c r="U771" s="14"/>
      <c r="V771" s="14"/>
    </row>
    <row r="772" spans="7:22" x14ac:dyDescent="0.35">
      <c r="G772" s="14"/>
      <c r="H772" s="14"/>
      <c r="I772" s="14"/>
      <c r="J772" s="14"/>
      <c r="K772" s="14"/>
      <c r="L772" s="14"/>
      <c r="M772" s="14"/>
      <c r="N772" s="14"/>
      <c r="O772" s="14"/>
      <c r="P772" s="14"/>
      <c r="Q772" s="14"/>
      <c r="R772" s="14"/>
      <c r="S772" s="14"/>
      <c r="T772" s="14"/>
      <c r="U772" s="14"/>
      <c r="V772" s="14"/>
    </row>
    <row r="773" spans="7:22" x14ac:dyDescent="0.35">
      <c r="G773" s="14"/>
      <c r="H773" s="14"/>
      <c r="I773" s="14"/>
      <c r="J773" s="14"/>
      <c r="K773" s="14"/>
      <c r="L773" s="14"/>
      <c r="M773" s="14"/>
      <c r="N773" s="14"/>
      <c r="O773" s="14"/>
      <c r="P773" s="14"/>
      <c r="Q773" s="14"/>
      <c r="R773" s="14"/>
      <c r="S773" s="14"/>
      <c r="T773" s="14"/>
      <c r="U773" s="14"/>
      <c r="V773" s="14"/>
    </row>
    <row r="774" spans="7:22" x14ac:dyDescent="0.35">
      <c r="G774" s="14"/>
      <c r="H774" s="14"/>
      <c r="I774" s="14"/>
      <c r="J774" s="14"/>
      <c r="K774" s="14"/>
      <c r="L774" s="14"/>
      <c r="M774" s="14"/>
      <c r="N774" s="14"/>
      <c r="O774" s="14"/>
      <c r="P774" s="14"/>
      <c r="Q774" s="14"/>
      <c r="R774" s="14"/>
      <c r="S774" s="14"/>
      <c r="T774" s="14"/>
      <c r="U774" s="14"/>
      <c r="V774" s="14"/>
    </row>
    <row r="775" spans="7:22" x14ac:dyDescent="0.35">
      <c r="G775" s="14"/>
      <c r="H775" s="14"/>
      <c r="I775" s="14"/>
      <c r="J775" s="14"/>
      <c r="K775" s="14"/>
      <c r="L775" s="14"/>
      <c r="M775" s="14"/>
      <c r="N775" s="14"/>
      <c r="O775" s="14"/>
      <c r="P775" s="14"/>
      <c r="Q775" s="14"/>
      <c r="R775" s="14"/>
      <c r="S775" s="14"/>
      <c r="T775" s="14"/>
      <c r="U775" s="14"/>
      <c r="V775" s="14"/>
    </row>
    <row r="776" spans="7:22" x14ac:dyDescent="0.35">
      <c r="G776" s="14"/>
      <c r="H776" s="14"/>
      <c r="I776" s="14"/>
      <c r="J776" s="14"/>
      <c r="K776" s="14"/>
      <c r="L776" s="14"/>
      <c r="M776" s="14"/>
      <c r="N776" s="14"/>
      <c r="O776" s="14"/>
      <c r="P776" s="14"/>
      <c r="Q776" s="14"/>
      <c r="R776" s="14"/>
      <c r="S776" s="14"/>
      <c r="T776" s="14"/>
      <c r="U776" s="14"/>
      <c r="V776" s="14"/>
    </row>
    <row r="777" spans="7:22" x14ac:dyDescent="0.35">
      <c r="G777" s="14"/>
      <c r="H777" s="14"/>
      <c r="I777" s="14"/>
      <c r="J777" s="14"/>
      <c r="K777" s="14"/>
      <c r="L777" s="14"/>
      <c r="M777" s="14"/>
      <c r="N777" s="14"/>
      <c r="O777" s="14"/>
      <c r="P777" s="14"/>
      <c r="Q777" s="14"/>
      <c r="R777" s="14"/>
      <c r="S777" s="14"/>
      <c r="T777" s="14"/>
      <c r="U777" s="14"/>
      <c r="V777" s="14"/>
    </row>
    <row r="778" spans="7:22" x14ac:dyDescent="0.35">
      <c r="G778" s="14"/>
      <c r="H778" s="14"/>
      <c r="I778" s="14"/>
      <c r="J778" s="14"/>
      <c r="K778" s="14"/>
      <c r="L778" s="14"/>
      <c r="M778" s="14"/>
      <c r="N778" s="14"/>
      <c r="O778" s="14"/>
      <c r="P778" s="14"/>
      <c r="Q778" s="14"/>
      <c r="R778" s="14"/>
      <c r="S778" s="14"/>
      <c r="T778" s="14"/>
      <c r="U778" s="14"/>
      <c r="V778" s="14"/>
    </row>
    <row r="779" spans="7:22" x14ac:dyDescent="0.35">
      <c r="G779" s="14"/>
      <c r="H779" s="14"/>
      <c r="I779" s="14"/>
      <c r="J779" s="14"/>
      <c r="K779" s="14"/>
      <c r="L779" s="14"/>
      <c r="M779" s="14"/>
      <c r="N779" s="14"/>
      <c r="O779" s="14"/>
      <c r="P779" s="14"/>
      <c r="Q779" s="14"/>
      <c r="R779" s="14"/>
      <c r="S779" s="14"/>
      <c r="T779" s="14"/>
      <c r="U779" s="14"/>
      <c r="V779" s="14"/>
    </row>
    <row r="780" spans="7:22" x14ac:dyDescent="0.35">
      <c r="G780" s="14"/>
      <c r="H780" s="14"/>
      <c r="I780" s="14"/>
      <c r="J780" s="14"/>
      <c r="K780" s="14"/>
      <c r="L780" s="14"/>
      <c r="M780" s="14"/>
      <c r="N780" s="14"/>
      <c r="O780" s="14"/>
      <c r="P780" s="14"/>
      <c r="Q780" s="14"/>
      <c r="R780" s="14"/>
      <c r="S780" s="14"/>
      <c r="T780" s="14"/>
      <c r="U780" s="14"/>
      <c r="V780" s="14"/>
    </row>
    <row r="781" spans="7:22" x14ac:dyDescent="0.35">
      <c r="G781" s="14"/>
      <c r="H781" s="14"/>
      <c r="I781" s="14"/>
      <c r="J781" s="14"/>
      <c r="K781" s="14"/>
      <c r="L781" s="14"/>
      <c r="M781" s="14"/>
      <c r="N781" s="14"/>
      <c r="O781" s="14"/>
      <c r="P781" s="14"/>
      <c r="Q781" s="14"/>
      <c r="R781" s="14"/>
      <c r="S781" s="14"/>
      <c r="T781" s="14"/>
      <c r="U781" s="14"/>
      <c r="V781" s="14"/>
    </row>
    <row r="782" spans="7:22" x14ac:dyDescent="0.35">
      <c r="G782" s="14"/>
      <c r="H782" s="14"/>
      <c r="I782" s="14"/>
      <c r="J782" s="14"/>
      <c r="K782" s="14"/>
      <c r="L782" s="14"/>
      <c r="M782" s="14"/>
      <c r="N782" s="14"/>
      <c r="O782" s="14"/>
      <c r="P782" s="14"/>
      <c r="Q782" s="14"/>
      <c r="R782" s="14"/>
      <c r="S782" s="14"/>
      <c r="T782" s="14"/>
      <c r="U782" s="14"/>
      <c r="V782" s="14"/>
    </row>
    <row r="783" spans="7:22" x14ac:dyDescent="0.35">
      <c r="G783" s="14"/>
      <c r="H783" s="14"/>
      <c r="I783" s="14"/>
      <c r="J783" s="14"/>
      <c r="K783" s="14"/>
      <c r="L783" s="14"/>
      <c r="M783" s="14"/>
      <c r="N783" s="14"/>
      <c r="O783" s="14"/>
      <c r="P783" s="14"/>
      <c r="Q783" s="14"/>
      <c r="R783" s="14"/>
      <c r="S783" s="14"/>
      <c r="T783" s="14"/>
      <c r="U783" s="14"/>
      <c r="V783" s="14"/>
    </row>
    <row r="784" spans="7:22" x14ac:dyDescent="0.35">
      <c r="G784" s="14"/>
      <c r="H784" s="14"/>
      <c r="I784" s="14"/>
      <c r="J784" s="14"/>
      <c r="K784" s="14"/>
      <c r="L784" s="14"/>
      <c r="M784" s="14"/>
      <c r="N784" s="14"/>
      <c r="O784" s="14"/>
      <c r="P784" s="14"/>
      <c r="Q784" s="14"/>
      <c r="R784" s="14"/>
      <c r="S784" s="14"/>
      <c r="T784" s="14"/>
      <c r="U784" s="14"/>
      <c r="V784" s="14"/>
    </row>
    <row r="785" spans="7:22" x14ac:dyDescent="0.35">
      <c r="G785" s="14"/>
      <c r="H785" s="14"/>
      <c r="I785" s="14"/>
      <c r="J785" s="14"/>
      <c r="K785" s="14"/>
      <c r="L785" s="14"/>
      <c r="M785" s="14"/>
      <c r="N785" s="14"/>
      <c r="O785" s="14"/>
      <c r="P785" s="14"/>
      <c r="Q785" s="14"/>
      <c r="R785" s="14"/>
      <c r="S785" s="14"/>
      <c r="T785" s="14"/>
      <c r="U785" s="14"/>
      <c r="V785" s="14"/>
    </row>
    <row r="786" spans="7:22" x14ac:dyDescent="0.35">
      <c r="G786" s="14"/>
      <c r="H786" s="14"/>
      <c r="I786" s="14"/>
      <c r="J786" s="14"/>
      <c r="K786" s="14"/>
      <c r="L786" s="14"/>
      <c r="M786" s="14"/>
      <c r="N786" s="14"/>
      <c r="O786" s="14"/>
      <c r="P786" s="14"/>
      <c r="Q786" s="14"/>
      <c r="R786" s="14"/>
      <c r="S786" s="14"/>
      <c r="T786" s="14"/>
      <c r="U786" s="14"/>
      <c r="V786" s="14"/>
    </row>
    <row r="787" spans="7:22" x14ac:dyDescent="0.35">
      <c r="G787" s="14"/>
      <c r="H787" s="14"/>
      <c r="I787" s="14"/>
      <c r="J787" s="14"/>
      <c r="K787" s="14"/>
      <c r="L787" s="14"/>
      <c r="M787" s="14"/>
      <c r="N787" s="14"/>
      <c r="O787" s="14"/>
      <c r="P787" s="14"/>
      <c r="Q787" s="14"/>
      <c r="R787" s="14"/>
      <c r="S787" s="14"/>
      <c r="T787" s="14"/>
      <c r="U787" s="14"/>
      <c r="V787" s="14"/>
    </row>
    <row r="788" spans="7:22" x14ac:dyDescent="0.35">
      <c r="G788" s="14"/>
      <c r="H788" s="14"/>
      <c r="I788" s="14"/>
      <c r="J788" s="14"/>
      <c r="K788" s="14"/>
      <c r="L788" s="14"/>
      <c r="M788" s="14"/>
      <c r="N788" s="14"/>
      <c r="O788" s="14"/>
      <c r="P788" s="14"/>
      <c r="Q788" s="14"/>
      <c r="R788" s="14"/>
      <c r="S788" s="14"/>
      <c r="T788" s="14"/>
      <c r="U788" s="14"/>
      <c r="V788" s="14"/>
    </row>
    <row r="789" spans="7:22" x14ac:dyDescent="0.35">
      <c r="G789" s="14"/>
      <c r="H789" s="14"/>
      <c r="I789" s="14"/>
      <c r="J789" s="14"/>
      <c r="K789" s="14"/>
      <c r="L789" s="14"/>
      <c r="M789" s="14"/>
      <c r="N789" s="14"/>
      <c r="O789" s="14"/>
      <c r="P789" s="14"/>
      <c r="Q789" s="14"/>
      <c r="R789" s="14"/>
      <c r="S789" s="14"/>
      <c r="T789" s="14"/>
      <c r="U789" s="14"/>
      <c r="V789" s="14"/>
    </row>
    <row r="790" spans="7:22" x14ac:dyDescent="0.35">
      <c r="G790" s="14"/>
      <c r="H790" s="14"/>
      <c r="I790" s="14"/>
      <c r="J790" s="14"/>
      <c r="K790" s="14"/>
      <c r="L790" s="14"/>
      <c r="M790" s="14"/>
      <c r="N790" s="14"/>
      <c r="O790" s="14"/>
      <c r="P790" s="14"/>
      <c r="Q790" s="14"/>
      <c r="R790" s="14"/>
      <c r="S790" s="14"/>
      <c r="T790" s="14"/>
      <c r="U790" s="14"/>
      <c r="V790" s="14"/>
    </row>
    <row r="791" spans="7:22" x14ac:dyDescent="0.35">
      <c r="G791" s="14"/>
      <c r="H791" s="14"/>
      <c r="I791" s="14"/>
      <c r="J791" s="14"/>
      <c r="K791" s="14"/>
      <c r="L791" s="14"/>
      <c r="M791" s="14"/>
      <c r="N791" s="14"/>
      <c r="O791" s="14"/>
      <c r="P791" s="14"/>
      <c r="Q791" s="14"/>
      <c r="R791" s="14"/>
      <c r="S791" s="14"/>
      <c r="T791" s="14"/>
      <c r="U791" s="14"/>
      <c r="V791" s="14"/>
    </row>
    <row r="792" spans="7:22" x14ac:dyDescent="0.35">
      <c r="G792" s="14"/>
      <c r="H792" s="14"/>
      <c r="I792" s="14"/>
      <c r="J792" s="14"/>
      <c r="K792" s="14"/>
      <c r="L792" s="14"/>
      <c r="M792" s="14"/>
      <c r="N792" s="14"/>
      <c r="O792" s="14"/>
      <c r="P792" s="14"/>
      <c r="Q792" s="14"/>
      <c r="R792" s="14"/>
      <c r="S792" s="14"/>
      <c r="T792" s="14"/>
      <c r="U792" s="14"/>
      <c r="V792" s="14"/>
    </row>
    <row r="793" spans="7:22" x14ac:dyDescent="0.35">
      <c r="G793" s="14"/>
      <c r="H793" s="14"/>
      <c r="I793" s="14"/>
      <c r="J793" s="14"/>
      <c r="K793" s="14"/>
      <c r="L793" s="14"/>
      <c r="M793" s="14"/>
      <c r="N793" s="14"/>
      <c r="O793" s="14"/>
      <c r="P793" s="14"/>
      <c r="Q793" s="14"/>
      <c r="R793" s="14"/>
      <c r="S793" s="14"/>
      <c r="T793" s="14"/>
      <c r="U793" s="14"/>
      <c r="V793" s="14"/>
    </row>
    <row r="794" spans="7:22" x14ac:dyDescent="0.35">
      <c r="G794" s="14"/>
      <c r="H794" s="14"/>
      <c r="I794" s="14"/>
      <c r="J794" s="14"/>
      <c r="K794" s="14"/>
      <c r="L794" s="14"/>
      <c r="M794" s="14"/>
      <c r="N794" s="14"/>
      <c r="O794" s="14"/>
      <c r="P794" s="14"/>
      <c r="Q794" s="14"/>
      <c r="R794" s="14"/>
      <c r="S794" s="14"/>
      <c r="T794" s="14"/>
      <c r="U794" s="14"/>
      <c r="V794" s="14"/>
    </row>
    <row r="795" spans="7:22" x14ac:dyDescent="0.35">
      <c r="G795" s="14"/>
      <c r="H795" s="14"/>
      <c r="I795" s="14"/>
      <c r="J795" s="14"/>
      <c r="K795" s="14"/>
      <c r="L795" s="14"/>
      <c r="M795" s="14"/>
      <c r="N795" s="14"/>
      <c r="O795" s="14"/>
      <c r="P795" s="14"/>
      <c r="Q795" s="14"/>
      <c r="R795" s="14"/>
      <c r="S795" s="14"/>
      <c r="T795" s="14"/>
      <c r="U795" s="14"/>
      <c r="V795" s="14"/>
    </row>
    <row r="796" spans="7:22" x14ac:dyDescent="0.35">
      <c r="G796" s="14"/>
      <c r="H796" s="14"/>
      <c r="I796" s="14"/>
      <c r="J796" s="14"/>
      <c r="K796" s="14"/>
      <c r="L796" s="14"/>
      <c r="M796" s="14"/>
      <c r="N796" s="14"/>
      <c r="O796" s="14"/>
      <c r="P796" s="14"/>
      <c r="Q796" s="14"/>
      <c r="R796" s="14"/>
      <c r="S796" s="14"/>
      <c r="T796" s="14"/>
      <c r="U796" s="14"/>
      <c r="V796" s="14"/>
    </row>
    <row r="797" spans="7:22" x14ac:dyDescent="0.35">
      <c r="G797" s="14"/>
      <c r="H797" s="14"/>
      <c r="I797" s="14"/>
      <c r="J797" s="14"/>
      <c r="K797" s="14"/>
      <c r="L797" s="14"/>
      <c r="M797" s="14"/>
      <c r="N797" s="14"/>
      <c r="O797" s="14"/>
      <c r="P797" s="14"/>
      <c r="Q797" s="14"/>
      <c r="R797" s="14"/>
      <c r="S797" s="14"/>
      <c r="T797" s="14"/>
      <c r="U797" s="14"/>
      <c r="V797" s="14"/>
    </row>
    <row r="798" spans="7:22" x14ac:dyDescent="0.35">
      <c r="G798" s="14"/>
      <c r="H798" s="14"/>
      <c r="I798" s="14"/>
      <c r="J798" s="14"/>
      <c r="K798" s="14"/>
      <c r="L798" s="14"/>
      <c r="M798" s="14"/>
      <c r="N798" s="14"/>
      <c r="O798" s="14"/>
      <c r="P798" s="14"/>
      <c r="Q798" s="14"/>
      <c r="R798" s="14"/>
      <c r="S798" s="14"/>
      <c r="T798" s="14"/>
      <c r="U798" s="14"/>
      <c r="V798" s="14"/>
    </row>
    <row r="799" spans="7:22" x14ac:dyDescent="0.35">
      <c r="G799" s="14"/>
      <c r="H799" s="14"/>
      <c r="I799" s="14"/>
      <c r="J799" s="14"/>
      <c r="K799" s="14"/>
      <c r="L799" s="14"/>
      <c r="M799" s="14"/>
      <c r="N799" s="14"/>
      <c r="O799" s="14"/>
      <c r="P799" s="14"/>
      <c r="Q799" s="14"/>
      <c r="R799" s="14"/>
      <c r="S799" s="14"/>
      <c r="T799" s="14"/>
      <c r="U799" s="14"/>
      <c r="V799" s="14"/>
    </row>
    <row r="800" spans="7:22" x14ac:dyDescent="0.35">
      <c r="G800" s="14"/>
      <c r="H800" s="14"/>
      <c r="I800" s="14"/>
      <c r="J800" s="14"/>
      <c r="K800" s="14"/>
      <c r="L800" s="14"/>
      <c r="M800" s="14"/>
      <c r="N800" s="14"/>
      <c r="O800" s="14"/>
      <c r="P800" s="14"/>
      <c r="Q800" s="14"/>
      <c r="R800" s="14"/>
      <c r="S800" s="14"/>
      <c r="T800" s="14"/>
      <c r="U800" s="14"/>
      <c r="V800" s="14"/>
    </row>
    <row r="801" spans="7:22" x14ac:dyDescent="0.35">
      <c r="G801" s="14"/>
      <c r="H801" s="14"/>
      <c r="I801" s="14"/>
      <c r="J801" s="14"/>
      <c r="K801" s="14"/>
      <c r="L801" s="14"/>
      <c r="M801" s="14"/>
      <c r="N801" s="14"/>
      <c r="O801" s="14"/>
      <c r="P801" s="14"/>
      <c r="Q801" s="14"/>
      <c r="R801" s="14"/>
      <c r="S801" s="14"/>
      <c r="T801" s="14"/>
      <c r="U801" s="14"/>
      <c r="V801" s="14"/>
    </row>
    <row r="802" spans="7:22" x14ac:dyDescent="0.35">
      <c r="G802" s="14"/>
      <c r="H802" s="14"/>
      <c r="I802" s="14"/>
      <c r="J802" s="14"/>
      <c r="K802" s="14"/>
      <c r="L802" s="14"/>
      <c r="M802" s="14"/>
      <c r="N802" s="14"/>
      <c r="O802" s="14"/>
      <c r="P802" s="14"/>
      <c r="Q802" s="14"/>
      <c r="R802" s="14"/>
      <c r="S802" s="14"/>
      <c r="T802" s="14"/>
      <c r="U802" s="14"/>
      <c r="V802" s="14"/>
    </row>
    <row r="803" spans="7:22" x14ac:dyDescent="0.35">
      <c r="G803" s="14"/>
      <c r="H803" s="14"/>
      <c r="I803" s="14"/>
      <c r="J803" s="14"/>
      <c r="K803" s="14"/>
      <c r="L803" s="14"/>
      <c r="M803" s="14"/>
      <c r="N803" s="14"/>
      <c r="O803" s="14"/>
      <c r="P803" s="14"/>
      <c r="Q803" s="14"/>
      <c r="R803" s="14"/>
      <c r="S803" s="14"/>
      <c r="T803" s="14"/>
      <c r="U803" s="14"/>
      <c r="V803" s="14"/>
    </row>
    <row r="804" spans="7:22" x14ac:dyDescent="0.35">
      <c r="G804" s="14"/>
      <c r="H804" s="14"/>
      <c r="I804" s="14"/>
      <c r="J804" s="14"/>
      <c r="K804" s="14"/>
      <c r="L804" s="14"/>
      <c r="M804" s="14"/>
      <c r="N804" s="14"/>
      <c r="O804" s="14"/>
      <c r="P804" s="14"/>
      <c r="Q804" s="14"/>
      <c r="R804" s="14"/>
      <c r="S804" s="14"/>
      <c r="T804" s="14"/>
      <c r="U804" s="14"/>
      <c r="V804" s="14"/>
    </row>
    <row r="805" spans="7:22" x14ac:dyDescent="0.35">
      <c r="G805" s="14"/>
      <c r="H805" s="14"/>
      <c r="I805" s="14"/>
      <c r="J805" s="14"/>
      <c r="K805" s="14"/>
      <c r="L805" s="14"/>
      <c r="M805" s="14"/>
      <c r="N805" s="14"/>
      <c r="O805" s="14"/>
      <c r="P805" s="14"/>
      <c r="Q805" s="14"/>
      <c r="R805" s="14"/>
      <c r="S805" s="14"/>
      <c r="T805" s="14"/>
      <c r="U805" s="14"/>
      <c r="V805" s="14"/>
    </row>
    <row r="806" spans="7:22" x14ac:dyDescent="0.35">
      <c r="G806" s="14"/>
      <c r="H806" s="14"/>
      <c r="I806" s="14"/>
      <c r="J806" s="14"/>
      <c r="K806" s="14"/>
      <c r="L806" s="14"/>
      <c r="M806" s="14"/>
      <c r="N806" s="14"/>
      <c r="O806" s="14"/>
      <c r="P806" s="14"/>
      <c r="Q806" s="14"/>
      <c r="R806" s="14"/>
      <c r="S806" s="14"/>
      <c r="T806" s="14"/>
      <c r="U806" s="14"/>
      <c r="V806" s="14"/>
    </row>
    <row r="807" spans="7:22" x14ac:dyDescent="0.35">
      <c r="G807" s="14"/>
      <c r="H807" s="14"/>
      <c r="I807" s="14"/>
      <c r="J807" s="14"/>
      <c r="K807" s="14"/>
      <c r="L807" s="14"/>
      <c r="M807" s="14"/>
      <c r="N807" s="14"/>
      <c r="O807" s="14"/>
      <c r="P807" s="14"/>
      <c r="Q807" s="14"/>
      <c r="R807" s="14"/>
      <c r="S807" s="14"/>
      <c r="T807" s="14"/>
      <c r="U807" s="14"/>
      <c r="V807" s="14"/>
    </row>
    <row r="808" spans="7:22" x14ac:dyDescent="0.35">
      <c r="G808" s="14"/>
      <c r="H808" s="14"/>
      <c r="I808" s="14"/>
      <c r="J808" s="14"/>
      <c r="K808" s="14"/>
      <c r="L808" s="14"/>
      <c r="M808" s="14"/>
      <c r="N808" s="14"/>
      <c r="O808" s="14"/>
      <c r="P808" s="14"/>
      <c r="Q808" s="14"/>
      <c r="R808" s="14"/>
      <c r="S808" s="14"/>
      <c r="T808" s="14"/>
      <c r="U808" s="14"/>
      <c r="V808" s="14"/>
    </row>
    <row r="809" spans="7:22" x14ac:dyDescent="0.35">
      <c r="G809" s="14"/>
      <c r="H809" s="14"/>
      <c r="I809" s="14"/>
      <c r="J809" s="14"/>
      <c r="K809" s="14"/>
      <c r="L809" s="14"/>
      <c r="M809" s="14"/>
      <c r="N809" s="14"/>
      <c r="O809" s="14"/>
      <c r="P809" s="14"/>
      <c r="Q809" s="14"/>
      <c r="R809" s="14"/>
      <c r="S809" s="14"/>
      <c r="T809" s="14"/>
      <c r="U809" s="14"/>
      <c r="V809" s="14"/>
    </row>
    <row r="810" spans="7:22" x14ac:dyDescent="0.35">
      <c r="G810" s="14"/>
      <c r="H810" s="14"/>
      <c r="I810" s="14"/>
      <c r="J810" s="14"/>
      <c r="K810" s="14"/>
      <c r="L810" s="14"/>
      <c r="M810" s="14"/>
      <c r="N810" s="14"/>
      <c r="O810" s="14"/>
      <c r="P810" s="14"/>
      <c r="Q810" s="14"/>
      <c r="R810" s="14"/>
      <c r="S810" s="14"/>
      <c r="T810" s="14"/>
      <c r="U810" s="14"/>
      <c r="V810" s="14"/>
    </row>
    <row r="811" spans="7:22" x14ac:dyDescent="0.35">
      <c r="G811" s="14"/>
      <c r="H811" s="14"/>
      <c r="I811" s="14"/>
      <c r="J811" s="14"/>
      <c r="K811" s="14"/>
      <c r="L811" s="14"/>
      <c r="M811" s="14"/>
      <c r="N811" s="14"/>
      <c r="O811" s="14"/>
      <c r="P811" s="14"/>
      <c r="Q811" s="14"/>
      <c r="R811" s="14"/>
      <c r="S811" s="14"/>
      <c r="T811" s="14"/>
      <c r="U811" s="14"/>
      <c r="V811" s="14"/>
    </row>
    <row r="812" spans="7:22" x14ac:dyDescent="0.35">
      <c r="G812" s="14"/>
      <c r="H812" s="14"/>
      <c r="I812" s="14"/>
      <c r="J812" s="14"/>
      <c r="K812" s="14"/>
      <c r="L812" s="14"/>
      <c r="M812" s="14"/>
      <c r="N812" s="14"/>
      <c r="O812" s="14"/>
      <c r="P812" s="14"/>
      <c r="Q812" s="14"/>
      <c r="R812" s="14"/>
      <c r="S812" s="14"/>
      <c r="T812" s="14"/>
      <c r="U812" s="14"/>
      <c r="V812" s="14"/>
    </row>
    <row r="813" spans="7:22" x14ac:dyDescent="0.35">
      <c r="G813" s="14"/>
      <c r="H813" s="14"/>
      <c r="I813" s="14"/>
      <c r="J813" s="14"/>
      <c r="K813" s="14"/>
      <c r="L813" s="14"/>
      <c r="M813" s="14"/>
      <c r="N813" s="14"/>
      <c r="O813" s="14"/>
      <c r="P813" s="14"/>
      <c r="Q813" s="14"/>
      <c r="R813" s="14"/>
      <c r="S813" s="14"/>
      <c r="T813" s="14"/>
      <c r="U813" s="14"/>
      <c r="V813" s="14"/>
    </row>
    <row r="814" spans="7:22" x14ac:dyDescent="0.35">
      <c r="G814" s="14"/>
      <c r="H814" s="14"/>
      <c r="I814" s="14"/>
      <c r="J814" s="14"/>
      <c r="K814" s="14"/>
      <c r="L814" s="14"/>
      <c r="M814" s="14"/>
      <c r="N814" s="14"/>
      <c r="O814" s="14"/>
      <c r="P814" s="14"/>
      <c r="Q814" s="14"/>
      <c r="R814" s="14"/>
      <c r="S814" s="14"/>
      <c r="T814" s="14"/>
      <c r="U814" s="14"/>
      <c r="V814" s="14"/>
    </row>
    <row r="815" spans="7:22" x14ac:dyDescent="0.35">
      <c r="G815" s="14"/>
      <c r="H815" s="14"/>
      <c r="I815" s="14"/>
      <c r="J815" s="14"/>
      <c r="K815" s="14"/>
      <c r="L815" s="14"/>
      <c r="M815" s="14"/>
      <c r="N815" s="14"/>
      <c r="O815" s="14"/>
      <c r="P815" s="14"/>
      <c r="Q815" s="14"/>
      <c r="R815" s="14"/>
      <c r="S815" s="14"/>
      <c r="T815" s="14"/>
      <c r="U815" s="14"/>
      <c r="V815" s="14"/>
    </row>
    <row r="816" spans="7:22" x14ac:dyDescent="0.35">
      <c r="G816" s="14"/>
      <c r="H816" s="14"/>
      <c r="I816" s="14"/>
      <c r="J816" s="14"/>
      <c r="K816" s="14"/>
      <c r="L816" s="14"/>
      <c r="M816" s="14"/>
      <c r="N816" s="14"/>
      <c r="O816" s="14"/>
      <c r="P816" s="14"/>
      <c r="Q816" s="14"/>
      <c r="R816" s="14"/>
      <c r="S816" s="14"/>
      <c r="T816" s="14"/>
      <c r="U816" s="14"/>
      <c r="V816" s="14"/>
    </row>
    <row r="817" spans="7:22" x14ac:dyDescent="0.35">
      <c r="G817" s="14"/>
      <c r="H817" s="14"/>
      <c r="I817" s="14"/>
      <c r="J817" s="14"/>
      <c r="K817" s="14"/>
      <c r="L817" s="14"/>
      <c r="M817" s="14"/>
      <c r="N817" s="14"/>
      <c r="O817" s="14"/>
      <c r="P817" s="14"/>
      <c r="Q817" s="14"/>
      <c r="R817" s="14"/>
      <c r="S817" s="14"/>
      <c r="T817" s="14"/>
      <c r="U817" s="14"/>
      <c r="V817" s="14"/>
    </row>
    <row r="818" spans="7:22" x14ac:dyDescent="0.35">
      <c r="G818" s="14"/>
      <c r="H818" s="14"/>
      <c r="I818" s="14"/>
      <c r="J818" s="14"/>
      <c r="K818" s="14"/>
      <c r="L818" s="14"/>
      <c r="M818" s="14"/>
      <c r="N818" s="14"/>
      <c r="O818" s="14"/>
      <c r="P818" s="14"/>
      <c r="Q818" s="14"/>
      <c r="R818" s="14"/>
      <c r="S818" s="14"/>
      <c r="T818" s="14"/>
      <c r="U818" s="14"/>
      <c r="V818" s="14"/>
    </row>
    <row r="819" spans="7:22" x14ac:dyDescent="0.35">
      <c r="G819" s="14"/>
      <c r="H819" s="14"/>
      <c r="I819" s="14"/>
      <c r="J819" s="14"/>
      <c r="K819" s="14"/>
      <c r="L819" s="14"/>
      <c r="M819" s="14"/>
      <c r="N819" s="14"/>
      <c r="O819" s="14"/>
      <c r="P819" s="14"/>
      <c r="Q819" s="14"/>
      <c r="R819" s="14"/>
      <c r="S819" s="14"/>
      <c r="T819" s="14"/>
      <c r="U819" s="14"/>
      <c r="V819" s="14"/>
    </row>
    <row r="820" spans="7:22" x14ac:dyDescent="0.35">
      <c r="G820" s="14"/>
      <c r="H820" s="14"/>
      <c r="I820" s="14"/>
      <c r="J820" s="14"/>
      <c r="K820" s="14"/>
      <c r="L820" s="14"/>
      <c r="M820" s="14"/>
      <c r="N820" s="14"/>
      <c r="O820" s="14"/>
      <c r="P820" s="14"/>
      <c r="Q820" s="14"/>
      <c r="R820" s="14"/>
      <c r="S820" s="14"/>
      <c r="T820" s="14"/>
      <c r="U820" s="14"/>
      <c r="V820" s="14"/>
    </row>
    <row r="821" spans="7:22" x14ac:dyDescent="0.35">
      <c r="G821" s="14"/>
      <c r="H821" s="14"/>
      <c r="I821" s="14"/>
      <c r="J821" s="14"/>
      <c r="K821" s="14"/>
      <c r="L821" s="14"/>
      <c r="M821" s="14"/>
      <c r="N821" s="14"/>
      <c r="O821" s="14"/>
      <c r="P821" s="14"/>
      <c r="Q821" s="14"/>
      <c r="R821" s="14"/>
      <c r="S821" s="14"/>
      <c r="T821" s="14"/>
      <c r="U821" s="14"/>
      <c r="V821" s="14"/>
    </row>
    <row r="822" spans="7:22" x14ac:dyDescent="0.35">
      <c r="G822" s="14"/>
      <c r="H822" s="14"/>
      <c r="I822" s="14"/>
      <c r="J822" s="14"/>
      <c r="K822" s="14"/>
      <c r="L822" s="14"/>
      <c r="M822" s="14"/>
      <c r="N822" s="14"/>
      <c r="O822" s="14"/>
      <c r="P822" s="14"/>
      <c r="Q822" s="14"/>
      <c r="R822" s="14"/>
      <c r="S822" s="14"/>
      <c r="T822" s="14"/>
      <c r="U822" s="14"/>
      <c r="V822" s="14"/>
    </row>
    <row r="823" spans="7:22" x14ac:dyDescent="0.35">
      <c r="G823" s="14"/>
      <c r="H823" s="14"/>
      <c r="I823" s="14"/>
      <c r="J823" s="14"/>
      <c r="K823" s="14"/>
      <c r="L823" s="14"/>
      <c r="M823" s="14"/>
      <c r="N823" s="14"/>
      <c r="O823" s="14"/>
      <c r="P823" s="14"/>
      <c r="Q823" s="14"/>
      <c r="R823" s="14"/>
      <c r="S823" s="14"/>
      <c r="T823" s="14"/>
      <c r="U823" s="14"/>
      <c r="V823" s="14"/>
    </row>
    <row r="824" spans="7:22" x14ac:dyDescent="0.35">
      <c r="G824" s="14"/>
      <c r="H824" s="14"/>
      <c r="I824" s="14"/>
      <c r="J824" s="14"/>
      <c r="K824" s="14"/>
      <c r="L824" s="14"/>
      <c r="M824" s="14"/>
      <c r="N824" s="14"/>
      <c r="O824" s="14"/>
      <c r="P824" s="14"/>
      <c r="Q824" s="14"/>
      <c r="R824" s="14"/>
      <c r="S824" s="14"/>
      <c r="T824" s="14"/>
      <c r="U824" s="14"/>
      <c r="V824" s="14"/>
    </row>
    <row r="825" spans="7:22" x14ac:dyDescent="0.35">
      <c r="G825" s="14"/>
      <c r="H825" s="14"/>
      <c r="I825" s="14"/>
      <c r="J825" s="14"/>
      <c r="K825" s="14"/>
      <c r="L825" s="14"/>
      <c r="M825" s="14"/>
      <c r="N825" s="14"/>
      <c r="O825" s="14"/>
      <c r="P825" s="14"/>
      <c r="Q825" s="14"/>
      <c r="R825" s="14"/>
      <c r="S825" s="14"/>
      <c r="T825" s="14"/>
      <c r="U825" s="14"/>
      <c r="V825" s="14"/>
    </row>
    <row r="826" spans="7:22" x14ac:dyDescent="0.35">
      <c r="G826" s="14"/>
      <c r="H826" s="14"/>
      <c r="I826" s="14"/>
      <c r="J826" s="14"/>
      <c r="K826" s="14"/>
      <c r="L826" s="14"/>
      <c r="M826" s="14"/>
      <c r="N826" s="14"/>
      <c r="O826" s="14"/>
      <c r="P826" s="14"/>
      <c r="Q826" s="14"/>
      <c r="R826" s="14"/>
      <c r="S826" s="14"/>
      <c r="T826" s="14"/>
      <c r="U826" s="14"/>
      <c r="V826" s="14"/>
    </row>
    <row r="827" spans="7:22" x14ac:dyDescent="0.35">
      <c r="G827" s="14"/>
      <c r="H827" s="14"/>
      <c r="I827" s="14"/>
      <c r="J827" s="14"/>
      <c r="K827" s="14"/>
      <c r="L827" s="14"/>
      <c r="M827" s="14"/>
      <c r="N827" s="14"/>
      <c r="O827" s="14"/>
      <c r="P827" s="14"/>
      <c r="Q827" s="14"/>
      <c r="R827" s="14"/>
      <c r="S827" s="14"/>
      <c r="T827" s="14"/>
      <c r="U827" s="14"/>
      <c r="V827" s="14"/>
    </row>
    <row r="828" spans="7:22" x14ac:dyDescent="0.35">
      <c r="G828" s="14"/>
      <c r="H828" s="14"/>
      <c r="I828" s="14"/>
      <c r="J828" s="14"/>
      <c r="K828" s="14"/>
      <c r="L828" s="14"/>
      <c r="M828" s="14"/>
      <c r="N828" s="14"/>
      <c r="O828" s="14"/>
      <c r="P828" s="14"/>
      <c r="Q828" s="14"/>
      <c r="R828" s="14"/>
      <c r="S828" s="14"/>
      <c r="T828" s="14"/>
      <c r="U828" s="14"/>
      <c r="V828" s="14"/>
    </row>
    <row r="829" spans="7:22" x14ac:dyDescent="0.35">
      <c r="G829" s="14"/>
      <c r="H829" s="14"/>
      <c r="I829" s="14"/>
      <c r="J829" s="14"/>
      <c r="K829" s="14"/>
      <c r="L829" s="14"/>
      <c r="M829" s="14"/>
      <c r="N829" s="14"/>
      <c r="O829" s="14"/>
      <c r="P829" s="14"/>
      <c r="Q829" s="14"/>
      <c r="R829" s="14"/>
      <c r="S829" s="14"/>
      <c r="T829" s="14"/>
      <c r="U829" s="14"/>
      <c r="V829" s="14"/>
    </row>
    <row r="830" spans="7:22" x14ac:dyDescent="0.35">
      <c r="G830" s="14"/>
      <c r="H830" s="14"/>
      <c r="I830" s="14"/>
      <c r="J830" s="14"/>
      <c r="K830" s="14"/>
      <c r="L830" s="14"/>
      <c r="M830" s="14"/>
      <c r="N830" s="14"/>
      <c r="O830" s="14"/>
      <c r="P830" s="14"/>
      <c r="Q830" s="14"/>
      <c r="R830" s="14"/>
      <c r="S830" s="14"/>
      <c r="T830" s="14"/>
      <c r="U830" s="14"/>
      <c r="V830" s="14"/>
    </row>
    <row r="831" spans="7:22" x14ac:dyDescent="0.35">
      <c r="G831" s="14"/>
      <c r="H831" s="14"/>
      <c r="I831" s="14"/>
      <c r="J831" s="14"/>
      <c r="K831" s="14"/>
      <c r="L831" s="14"/>
      <c r="M831" s="14"/>
      <c r="N831" s="14"/>
      <c r="O831" s="14"/>
      <c r="P831" s="14"/>
      <c r="Q831" s="14"/>
      <c r="R831" s="14"/>
      <c r="S831" s="14"/>
      <c r="T831" s="14"/>
      <c r="U831" s="14"/>
      <c r="V831" s="14"/>
    </row>
    <row r="832" spans="7:22" x14ac:dyDescent="0.35">
      <c r="G832" s="14"/>
      <c r="H832" s="14"/>
      <c r="I832" s="14"/>
      <c r="J832" s="14"/>
      <c r="K832" s="14"/>
      <c r="L832" s="14"/>
      <c r="M832" s="14"/>
      <c r="N832" s="14"/>
      <c r="O832" s="14"/>
      <c r="P832" s="14"/>
      <c r="Q832" s="14"/>
      <c r="R832" s="14"/>
      <c r="S832" s="14"/>
      <c r="T832" s="14"/>
      <c r="U832" s="14"/>
      <c r="V832" s="14"/>
    </row>
    <row r="833" spans="7:22" x14ac:dyDescent="0.35">
      <c r="G833" s="14"/>
      <c r="H833" s="14"/>
      <c r="I833" s="14"/>
      <c r="J833" s="14"/>
      <c r="K833" s="14"/>
      <c r="L833" s="14"/>
      <c r="M833" s="14"/>
      <c r="N833" s="14"/>
      <c r="O833" s="14"/>
      <c r="P833" s="14"/>
      <c r="Q833" s="14"/>
      <c r="R833" s="14"/>
      <c r="S833" s="14"/>
      <c r="T833" s="14"/>
      <c r="U833" s="14"/>
      <c r="V833" s="14"/>
    </row>
    <row r="834" spans="7:22" x14ac:dyDescent="0.35">
      <c r="G834" s="14"/>
      <c r="H834" s="14"/>
      <c r="I834" s="14"/>
      <c r="J834" s="14"/>
      <c r="K834" s="14"/>
      <c r="L834" s="14"/>
      <c r="M834" s="14"/>
      <c r="N834" s="14"/>
      <c r="O834" s="14"/>
      <c r="P834" s="14"/>
      <c r="Q834" s="14"/>
      <c r="R834" s="14"/>
      <c r="S834" s="14"/>
      <c r="T834" s="14"/>
      <c r="U834" s="14"/>
      <c r="V834" s="14"/>
    </row>
    <row r="835" spans="7:22" x14ac:dyDescent="0.35">
      <c r="G835" s="14"/>
      <c r="H835" s="14"/>
      <c r="I835" s="14"/>
      <c r="J835" s="14"/>
      <c r="K835" s="14"/>
      <c r="L835" s="14"/>
      <c r="M835" s="14"/>
      <c r="N835" s="14"/>
      <c r="O835" s="14"/>
      <c r="P835" s="14"/>
      <c r="Q835" s="14"/>
      <c r="R835" s="14"/>
      <c r="S835" s="14"/>
      <c r="T835" s="14"/>
      <c r="U835" s="14"/>
      <c r="V835" s="14"/>
    </row>
    <row r="836" spans="7:22" x14ac:dyDescent="0.35">
      <c r="G836" s="14"/>
      <c r="H836" s="14"/>
      <c r="I836" s="14"/>
      <c r="J836" s="14"/>
      <c r="K836" s="14"/>
      <c r="L836" s="14"/>
      <c r="M836" s="14"/>
      <c r="N836" s="14"/>
      <c r="O836" s="14"/>
      <c r="P836" s="14"/>
      <c r="Q836" s="14"/>
      <c r="R836" s="14"/>
      <c r="S836" s="14"/>
      <c r="T836" s="14"/>
      <c r="U836" s="14"/>
      <c r="V836" s="14"/>
    </row>
    <row r="837" spans="7:22" x14ac:dyDescent="0.35">
      <c r="G837" s="14"/>
      <c r="H837" s="14"/>
      <c r="I837" s="14"/>
      <c r="J837" s="14"/>
      <c r="K837" s="14"/>
      <c r="L837" s="14"/>
      <c r="M837" s="14"/>
      <c r="N837" s="14"/>
      <c r="O837" s="14"/>
      <c r="P837" s="14"/>
      <c r="Q837" s="14"/>
      <c r="R837" s="14"/>
      <c r="S837" s="14"/>
      <c r="T837" s="14"/>
      <c r="U837" s="14"/>
      <c r="V837" s="14"/>
    </row>
    <row r="838" spans="7:22" x14ac:dyDescent="0.35">
      <c r="G838" s="14"/>
      <c r="H838" s="14"/>
      <c r="I838" s="14"/>
      <c r="J838" s="14"/>
      <c r="K838" s="14"/>
      <c r="L838" s="14"/>
      <c r="M838" s="14"/>
      <c r="N838" s="14"/>
      <c r="O838" s="14"/>
      <c r="P838" s="14"/>
      <c r="Q838" s="14"/>
      <c r="R838" s="14"/>
      <c r="S838" s="14"/>
      <c r="T838" s="14"/>
      <c r="U838" s="14"/>
      <c r="V838" s="14"/>
    </row>
    <row r="839" spans="7:22" x14ac:dyDescent="0.35">
      <c r="G839" s="14"/>
      <c r="H839" s="14"/>
      <c r="I839" s="14"/>
      <c r="J839" s="14"/>
      <c r="K839" s="14"/>
      <c r="L839" s="14"/>
      <c r="M839" s="14"/>
      <c r="N839" s="14"/>
      <c r="O839" s="14"/>
      <c r="P839" s="14"/>
      <c r="Q839" s="14"/>
      <c r="R839" s="14"/>
      <c r="S839" s="14"/>
      <c r="T839" s="14"/>
      <c r="U839" s="14"/>
      <c r="V839" s="14"/>
    </row>
    <row r="840" spans="7:22" x14ac:dyDescent="0.35">
      <c r="G840" s="14"/>
      <c r="H840" s="14"/>
      <c r="I840" s="14"/>
      <c r="J840" s="14"/>
      <c r="K840" s="14"/>
      <c r="L840" s="14"/>
      <c r="M840" s="14"/>
      <c r="N840" s="14"/>
      <c r="O840" s="14"/>
      <c r="P840" s="14"/>
      <c r="Q840" s="14"/>
      <c r="R840" s="14"/>
      <c r="S840" s="14"/>
      <c r="T840" s="14"/>
      <c r="U840" s="14"/>
      <c r="V840" s="14"/>
    </row>
    <row r="841" spans="7:22" x14ac:dyDescent="0.35">
      <c r="G841" s="14"/>
      <c r="H841" s="14"/>
      <c r="I841" s="14"/>
      <c r="J841" s="14"/>
      <c r="K841" s="14"/>
      <c r="L841" s="14"/>
      <c r="M841" s="14"/>
      <c r="N841" s="14"/>
      <c r="O841" s="14"/>
      <c r="P841" s="14"/>
      <c r="Q841" s="14"/>
      <c r="R841" s="14"/>
      <c r="S841" s="14"/>
      <c r="T841" s="14"/>
      <c r="U841" s="14"/>
      <c r="V841" s="14"/>
    </row>
    <row r="842" spans="7:22" x14ac:dyDescent="0.35">
      <c r="G842" s="14"/>
      <c r="H842" s="14"/>
      <c r="I842" s="14"/>
      <c r="J842" s="14"/>
      <c r="K842" s="14"/>
      <c r="L842" s="14"/>
      <c r="M842" s="14"/>
      <c r="N842" s="14"/>
      <c r="O842" s="14"/>
      <c r="P842" s="14"/>
      <c r="Q842" s="14"/>
      <c r="R842" s="14"/>
      <c r="S842" s="14"/>
      <c r="T842" s="14"/>
      <c r="U842" s="14"/>
      <c r="V842" s="14"/>
    </row>
    <row r="843" spans="7:22" x14ac:dyDescent="0.35">
      <c r="G843" s="14"/>
      <c r="H843" s="14"/>
      <c r="I843" s="14"/>
      <c r="J843" s="14"/>
      <c r="K843" s="14"/>
      <c r="L843" s="14"/>
      <c r="M843" s="14"/>
      <c r="N843" s="14"/>
      <c r="O843" s="14"/>
      <c r="P843" s="14"/>
      <c r="Q843" s="14"/>
      <c r="R843" s="14"/>
      <c r="S843" s="14"/>
      <c r="T843" s="14"/>
      <c r="U843" s="14"/>
      <c r="V843" s="14"/>
    </row>
    <row r="844" spans="7:22" x14ac:dyDescent="0.35">
      <c r="G844" s="14"/>
      <c r="H844" s="14"/>
      <c r="I844" s="14"/>
      <c r="J844" s="14"/>
      <c r="K844" s="14"/>
      <c r="L844" s="14"/>
      <c r="M844" s="14"/>
      <c r="N844" s="14"/>
      <c r="O844" s="14"/>
      <c r="P844" s="14"/>
      <c r="Q844" s="14"/>
      <c r="R844" s="14"/>
      <c r="S844" s="14"/>
      <c r="T844" s="14"/>
      <c r="U844" s="14"/>
      <c r="V844" s="14"/>
    </row>
    <row r="845" spans="7:22" x14ac:dyDescent="0.35">
      <c r="G845" s="14"/>
      <c r="H845" s="14"/>
      <c r="I845" s="14"/>
      <c r="J845" s="14"/>
      <c r="K845" s="14"/>
      <c r="L845" s="14"/>
      <c r="M845" s="14"/>
      <c r="N845" s="14"/>
      <c r="O845" s="14"/>
      <c r="P845" s="14"/>
      <c r="Q845" s="14"/>
      <c r="R845" s="14"/>
      <c r="S845" s="14"/>
      <c r="T845" s="14"/>
      <c r="U845" s="14"/>
      <c r="V845" s="14"/>
    </row>
    <row r="846" spans="7:22" x14ac:dyDescent="0.35">
      <c r="G846" s="14"/>
      <c r="H846" s="14"/>
      <c r="I846" s="14"/>
      <c r="J846" s="14"/>
      <c r="K846" s="14"/>
      <c r="L846" s="14"/>
      <c r="M846" s="14"/>
      <c r="N846" s="14"/>
      <c r="O846" s="14"/>
      <c r="P846" s="14"/>
      <c r="Q846" s="14"/>
      <c r="R846" s="14"/>
      <c r="S846" s="14"/>
      <c r="T846" s="14"/>
      <c r="U846" s="14"/>
      <c r="V846" s="14"/>
    </row>
    <row r="847" spans="7:22" x14ac:dyDescent="0.35">
      <c r="G847" s="14"/>
      <c r="H847" s="14"/>
      <c r="I847" s="14"/>
      <c r="J847" s="14"/>
      <c r="K847" s="14"/>
      <c r="L847" s="14"/>
      <c r="M847" s="14"/>
      <c r="N847" s="14"/>
      <c r="O847" s="14"/>
      <c r="P847" s="14"/>
      <c r="Q847" s="14"/>
      <c r="R847" s="14"/>
      <c r="S847" s="14"/>
      <c r="T847" s="14"/>
      <c r="U847" s="14"/>
      <c r="V847" s="14"/>
    </row>
    <row r="848" spans="7:22" x14ac:dyDescent="0.35">
      <c r="G848" s="14"/>
      <c r="H848" s="14"/>
      <c r="I848" s="14"/>
      <c r="J848" s="14"/>
      <c r="K848" s="14"/>
      <c r="L848" s="14"/>
      <c r="M848" s="14"/>
      <c r="N848" s="14"/>
      <c r="O848" s="14"/>
      <c r="P848" s="14"/>
      <c r="Q848" s="14"/>
      <c r="R848" s="14"/>
      <c r="S848" s="14"/>
      <c r="T848" s="14"/>
      <c r="U848" s="14"/>
      <c r="V848" s="14"/>
    </row>
    <row r="849" spans="7:22" x14ac:dyDescent="0.35">
      <c r="G849" s="14"/>
      <c r="H849" s="14"/>
      <c r="I849" s="14"/>
      <c r="J849" s="14"/>
      <c r="K849" s="14"/>
      <c r="L849" s="14"/>
      <c r="M849" s="14"/>
      <c r="N849" s="14"/>
      <c r="O849" s="14"/>
      <c r="P849" s="14"/>
      <c r="Q849" s="14"/>
      <c r="R849" s="14"/>
      <c r="S849" s="14"/>
      <c r="T849" s="14"/>
      <c r="U849" s="14"/>
      <c r="V849" s="14"/>
    </row>
    <row r="850" spans="7:22" x14ac:dyDescent="0.35">
      <c r="G850" s="14"/>
      <c r="H850" s="14"/>
      <c r="I850" s="14"/>
      <c r="J850" s="14"/>
      <c r="K850" s="14"/>
      <c r="L850" s="14"/>
      <c r="M850" s="14"/>
      <c r="N850" s="14"/>
      <c r="O850" s="14"/>
      <c r="P850" s="14"/>
      <c r="Q850" s="14"/>
      <c r="R850" s="14"/>
      <c r="S850" s="14"/>
      <c r="T850" s="14"/>
      <c r="U850" s="14"/>
      <c r="V850" s="14"/>
    </row>
    <row r="851" spans="7:22" x14ac:dyDescent="0.35">
      <c r="G851" s="14"/>
      <c r="H851" s="14"/>
      <c r="I851" s="14"/>
      <c r="J851" s="14"/>
      <c r="K851" s="14"/>
      <c r="L851" s="14"/>
      <c r="M851" s="14"/>
      <c r="N851" s="14"/>
      <c r="O851" s="14"/>
      <c r="P851" s="14"/>
      <c r="Q851" s="14"/>
      <c r="R851" s="14"/>
      <c r="S851" s="14"/>
      <c r="T851" s="14"/>
      <c r="U851" s="14"/>
      <c r="V851" s="14"/>
    </row>
    <row r="852" spans="7:22" x14ac:dyDescent="0.35">
      <c r="G852" s="14"/>
      <c r="H852" s="14"/>
      <c r="I852" s="14"/>
      <c r="J852" s="14"/>
      <c r="K852" s="14"/>
      <c r="L852" s="14"/>
      <c r="M852" s="14"/>
      <c r="N852" s="14"/>
      <c r="O852" s="14"/>
      <c r="P852" s="14"/>
      <c r="Q852" s="14"/>
      <c r="R852" s="14"/>
      <c r="S852" s="14"/>
      <c r="T852" s="14"/>
      <c r="U852" s="14"/>
      <c r="V852" s="14"/>
    </row>
    <row r="853" spans="7:22" x14ac:dyDescent="0.35">
      <c r="G853" s="14"/>
      <c r="H853" s="14"/>
      <c r="I853" s="14"/>
      <c r="J853" s="14"/>
      <c r="K853" s="14"/>
      <c r="L853" s="14"/>
      <c r="M853" s="14"/>
      <c r="N853" s="14"/>
      <c r="O853" s="14"/>
      <c r="P853" s="14"/>
      <c r="Q853" s="14"/>
      <c r="R853" s="14"/>
      <c r="S853" s="14"/>
      <c r="T853" s="14"/>
      <c r="U853" s="14"/>
      <c r="V853" s="14"/>
    </row>
    <row r="854" spans="7:22" x14ac:dyDescent="0.35">
      <c r="G854" s="14"/>
      <c r="H854" s="14"/>
      <c r="I854" s="14"/>
      <c r="J854" s="14"/>
      <c r="K854" s="14"/>
      <c r="L854" s="14"/>
      <c r="M854" s="14"/>
      <c r="N854" s="14"/>
      <c r="O854" s="14"/>
      <c r="P854" s="14"/>
      <c r="Q854" s="14"/>
      <c r="R854" s="14"/>
      <c r="S854" s="14"/>
      <c r="T854" s="14"/>
      <c r="U854" s="14"/>
      <c r="V854" s="14"/>
    </row>
    <row r="855" spans="7:22" x14ac:dyDescent="0.35">
      <c r="G855" s="14"/>
      <c r="H855" s="14"/>
      <c r="I855" s="14"/>
      <c r="J855" s="14"/>
      <c r="K855" s="14"/>
      <c r="L855" s="14"/>
      <c r="M855" s="14"/>
      <c r="N855" s="14"/>
      <c r="O855" s="14"/>
      <c r="P855" s="14"/>
      <c r="Q855" s="14"/>
      <c r="R855" s="14"/>
      <c r="S855" s="14"/>
      <c r="T855" s="14"/>
      <c r="U855" s="14"/>
      <c r="V855" s="14"/>
    </row>
    <row r="856" spans="7:22" x14ac:dyDescent="0.35">
      <c r="G856" s="14"/>
      <c r="H856" s="14"/>
      <c r="I856" s="14"/>
      <c r="J856" s="14"/>
      <c r="K856" s="14"/>
      <c r="L856" s="14"/>
      <c r="M856" s="14"/>
      <c r="N856" s="14"/>
      <c r="O856" s="14"/>
      <c r="P856" s="14"/>
      <c r="Q856" s="14"/>
      <c r="R856" s="14"/>
      <c r="S856" s="14"/>
      <c r="T856" s="14"/>
      <c r="U856" s="14"/>
      <c r="V856" s="14"/>
    </row>
    <row r="857" spans="7:22" x14ac:dyDescent="0.35">
      <c r="G857" s="14"/>
      <c r="H857" s="14"/>
      <c r="I857" s="14"/>
      <c r="J857" s="14"/>
      <c r="K857" s="14"/>
      <c r="L857" s="14"/>
      <c r="M857" s="14"/>
      <c r="N857" s="14"/>
      <c r="O857" s="14"/>
      <c r="P857" s="14"/>
      <c r="Q857" s="14"/>
      <c r="R857" s="14"/>
      <c r="S857" s="14"/>
      <c r="T857" s="14"/>
      <c r="U857" s="14"/>
      <c r="V857" s="14"/>
    </row>
    <row r="858" spans="7:22" x14ac:dyDescent="0.35">
      <c r="G858" s="14"/>
      <c r="H858" s="14"/>
      <c r="I858" s="14"/>
      <c r="J858" s="14"/>
      <c r="K858" s="14"/>
      <c r="L858" s="14"/>
      <c r="M858" s="14"/>
      <c r="N858" s="14"/>
      <c r="O858" s="14"/>
      <c r="P858" s="14"/>
      <c r="Q858" s="14"/>
      <c r="R858" s="14"/>
      <c r="S858" s="14"/>
      <c r="T858" s="14"/>
      <c r="U858" s="14"/>
      <c r="V858" s="14"/>
    </row>
    <row r="859" spans="7:22" x14ac:dyDescent="0.35">
      <c r="G859" s="14"/>
      <c r="H859" s="14"/>
      <c r="I859" s="14"/>
      <c r="J859" s="14"/>
      <c r="K859" s="14"/>
      <c r="L859" s="14"/>
      <c r="M859" s="14"/>
      <c r="N859" s="14"/>
      <c r="O859" s="14"/>
      <c r="P859" s="14"/>
      <c r="Q859" s="14"/>
      <c r="R859" s="14"/>
      <c r="S859" s="14"/>
      <c r="T859" s="14"/>
      <c r="U859" s="14"/>
      <c r="V859" s="14"/>
    </row>
    <row r="860" spans="7:22" x14ac:dyDescent="0.35">
      <c r="G860" s="14"/>
      <c r="H860" s="14"/>
      <c r="I860" s="14"/>
      <c r="J860" s="14"/>
      <c r="K860" s="14"/>
      <c r="L860" s="14"/>
      <c r="M860" s="14"/>
      <c r="N860" s="14"/>
      <c r="O860" s="14"/>
      <c r="P860" s="14"/>
      <c r="Q860" s="14"/>
      <c r="R860" s="14"/>
      <c r="S860" s="14"/>
      <c r="T860" s="14"/>
      <c r="U860" s="14"/>
      <c r="V860" s="14"/>
    </row>
    <row r="861" spans="7:22" x14ac:dyDescent="0.35">
      <c r="G861" s="14"/>
      <c r="H861" s="14"/>
      <c r="I861" s="14"/>
      <c r="J861" s="14"/>
      <c r="K861" s="14"/>
      <c r="L861" s="14"/>
      <c r="M861" s="14"/>
      <c r="N861" s="14"/>
      <c r="O861" s="14"/>
      <c r="P861" s="14"/>
      <c r="Q861" s="14"/>
      <c r="R861" s="14"/>
      <c r="S861" s="14"/>
      <c r="T861" s="14"/>
      <c r="U861" s="14"/>
      <c r="V861" s="14"/>
    </row>
    <row r="862" spans="7:22" x14ac:dyDescent="0.35">
      <c r="G862" s="14"/>
      <c r="H862" s="14"/>
      <c r="I862" s="14"/>
      <c r="J862" s="14"/>
      <c r="K862" s="14"/>
      <c r="L862" s="14"/>
      <c r="M862" s="14"/>
      <c r="N862" s="14"/>
      <c r="O862" s="14"/>
      <c r="P862" s="14"/>
      <c r="Q862" s="14"/>
      <c r="R862" s="14"/>
      <c r="S862" s="14"/>
      <c r="T862" s="14"/>
      <c r="U862" s="14"/>
      <c r="V862" s="14"/>
    </row>
    <row r="863" spans="7:22" x14ac:dyDescent="0.35">
      <c r="G863" s="14"/>
      <c r="H863" s="14"/>
      <c r="I863" s="14"/>
      <c r="J863" s="14"/>
      <c r="K863" s="14"/>
      <c r="L863" s="14"/>
      <c r="M863" s="14"/>
      <c r="N863" s="14"/>
      <c r="O863" s="14"/>
      <c r="P863" s="14"/>
      <c r="Q863" s="14"/>
      <c r="R863" s="14"/>
      <c r="S863" s="14"/>
      <c r="T863" s="14"/>
      <c r="U863" s="14"/>
      <c r="V863" s="14"/>
    </row>
    <row r="864" spans="7:22" x14ac:dyDescent="0.35">
      <c r="G864" s="14"/>
      <c r="H864" s="14"/>
      <c r="I864" s="14"/>
      <c r="J864" s="14"/>
      <c r="K864" s="14"/>
      <c r="L864" s="14"/>
      <c r="M864" s="14"/>
      <c r="N864" s="14"/>
      <c r="O864" s="14"/>
      <c r="P864" s="14"/>
      <c r="Q864" s="14"/>
      <c r="R864" s="14"/>
      <c r="S864" s="14"/>
      <c r="T864" s="14"/>
      <c r="U864" s="14"/>
      <c r="V864" s="14"/>
    </row>
    <row r="865" spans="7:22" x14ac:dyDescent="0.35">
      <c r="G865" s="14"/>
      <c r="H865" s="14"/>
      <c r="I865" s="14"/>
      <c r="J865" s="14"/>
      <c r="K865" s="14"/>
      <c r="L865" s="14"/>
      <c r="M865" s="14"/>
      <c r="N865" s="14"/>
      <c r="O865" s="14"/>
      <c r="P865" s="14"/>
      <c r="Q865" s="14"/>
      <c r="R865" s="14"/>
      <c r="S865" s="14"/>
      <c r="T865" s="14"/>
      <c r="U865" s="14"/>
      <c r="V865" s="14"/>
    </row>
    <row r="866" spans="7:22" x14ac:dyDescent="0.35">
      <c r="G866" s="14"/>
      <c r="H866" s="14"/>
      <c r="I866" s="14"/>
      <c r="J866" s="14"/>
      <c r="K866" s="14"/>
      <c r="L866" s="14"/>
      <c r="M866" s="14"/>
      <c r="N866" s="14"/>
      <c r="O866" s="14"/>
      <c r="P866" s="14"/>
      <c r="Q866" s="14"/>
      <c r="R866" s="14"/>
      <c r="S866" s="14"/>
      <c r="T866" s="14"/>
      <c r="U866" s="14"/>
      <c r="V866" s="14"/>
    </row>
    <row r="867" spans="7:22" x14ac:dyDescent="0.35">
      <c r="G867" s="14"/>
      <c r="H867" s="14"/>
      <c r="I867" s="14"/>
      <c r="J867" s="14"/>
      <c r="K867" s="14"/>
      <c r="L867" s="14"/>
      <c r="M867" s="14"/>
      <c r="N867" s="14"/>
      <c r="O867" s="14"/>
      <c r="P867" s="14"/>
      <c r="Q867" s="14"/>
      <c r="R867" s="14"/>
      <c r="S867" s="14"/>
      <c r="T867" s="14"/>
      <c r="U867" s="14"/>
      <c r="V867" s="14"/>
    </row>
    <row r="868" spans="7:22" x14ac:dyDescent="0.35">
      <c r="G868" s="14"/>
      <c r="H868" s="14"/>
      <c r="I868" s="14"/>
      <c r="J868" s="14"/>
      <c r="K868" s="14"/>
      <c r="L868" s="14"/>
      <c r="M868" s="14"/>
      <c r="N868" s="14"/>
      <c r="O868" s="14"/>
      <c r="P868" s="14"/>
      <c r="Q868" s="14"/>
      <c r="R868" s="14"/>
      <c r="S868" s="14"/>
      <c r="T868" s="14"/>
      <c r="U868" s="14"/>
      <c r="V868" s="14"/>
    </row>
    <row r="869" spans="7:22" x14ac:dyDescent="0.35">
      <c r="G869" s="14"/>
      <c r="H869" s="14"/>
      <c r="I869" s="14"/>
      <c r="J869" s="14"/>
      <c r="K869" s="14"/>
      <c r="L869" s="14"/>
      <c r="M869" s="14"/>
      <c r="N869" s="14"/>
      <c r="O869" s="14"/>
      <c r="P869" s="14"/>
      <c r="Q869" s="14"/>
      <c r="R869" s="14"/>
      <c r="S869" s="14"/>
      <c r="T869" s="14"/>
      <c r="U869" s="14"/>
      <c r="V869" s="14"/>
    </row>
    <row r="870" spans="7:22" x14ac:dyDescent="0.35">
      <c r="G870" s="14"/>
      <c r="H870" s="14"/>
      <c r="I870" s="14"/>
      <c r="J870" s="14"/>
      <c r="K870" s="14"/>
      <c r="L870" s="14"/>
      <c r="M870" s="14"/>
      <c r="N870" s="14"/>
      <c r="O870" s="14"/>
      <c r="P870" s="14"/>
      <c r="Q870" s="14"/>
      <c r="R870" s="14"/>
      <c r="S870" s="14"/>
      <c r="T870" s="14"/>
      <c r="U870" s="14"/>
      <c r="V870" s="14"/>
    </row>
    <row r="871" spans="7:22" x14ac:dyDescent="0.35">
      <c r="G871" s="14"/>
      <c r="H871" s="14"/>
      <c r="I871" s="14"/>
      <c r="J871" s="14"/>
      <c r="K871" s="14"/>
      <c r="L871" s="14"/>
      <c r="M871" s="14"/>
      <c r="N871" s="14"/>
      <c r="O871" s="14"/>
      <c r="P871" s="14"/>
      <c r="Q871" s="14"/>
      <c r="R871" s="14"/>
      <c r="S871" s="14"/>
      <c r="T871" s="14"/>
      <c r="U871" s="14"/>
      <c r="V871" s="14"/>
    </row>
    <row r="872" spans="7:22" x14ac:dyDescent="0.35">
      <c r="G872" s="14"/>
      <c r="H872" s="14"/>
      <c r="I872" s="14"/>
      <c r="J872" s="14"/>
      <c r="K872" s="14"/>
      <c r="L872" s="14"/>
      <c r="M872" s="14"/>
      <c r="N872" s="14"/>
      <c r="O872" s="14"/>
      <c r="P872" s="14"/>
      <c r="Q872" s="14"/>
      <c r="R872" s="14"/>
      <c r="S872" s="14"/>
      <c r="T872" s="14"/>
      <c r="U872" s="14"/>
      <c r="V872" s="14"/>
    </row>
    <row r="873" spans="7:22" x14ac:dyDescent="0.35">
      <c r="G873" s="14"/>
      <c r="H873" s="14"/>
      <c r="I873" s="14"/>
      <c r="J873" s="14"/>
      <c r="K873" s="14"/>
      <c r="L873" s="14"/>
      <c r="M873" s="14"/>
      <c r="N873" s="14"/>
      <c r="O873" s="14"/>
      <c r="P873" s="14"/>
      <c r="Q873" s="14"/>
      <c r="R873" s="14"/>
      <c r="S873" s="14"/>
      <c r="T873" s="14"/>
      <c r="U873" s="14"/>
      <c r="V873" s="14"/>
    </row>
    <row r="874" spans="7:22" x14ac:dyDescent="0.35">
      <c r="G874" s="14"/>
      <c r="H874" s="14"/>
      <c r="I874" s="14"/>
      <c r="J874" s="14"/>
      <c r="K874" s="14"/>
      <c r="L874" s="14"/>
      <c r="M874" s="14"/>
      <c r="N874" s="14"/>
      <c r="O874" s="14"/>
      <c r="P874" s="14"/>
      <c r="Q874" s="14"/>
      <c r="R874" s="14"/>
      <c r="S874" s="14"/>
      <c r="T874" s="14"/>
      <c r="U874" s="14"/>
      <c r="V874" s="14"/>
    </row>
    <row r="875" spans="7:22" x14ac:dyDescent="0.35">
      <c r="G875" s="14"/>
      <c r="H875" s="14"/>
      <c r="I875" s="14"/>
      <c r="J875" s="14"/>
      <c r="K875" s="14"/>
      <c r="L875" s="14"/>
      <c r="M875" s="14"/>
      <c r="N875" s="14"/>
      <c r="O875" s="14"/>
      <c r="P875" s="14"/>
      <c r="Q875" s="14"/>
      <c r="R875" s="14"/>
      <c r="S875" s="14"/>
      <c r="T875" s="14"/>
      <c r="U875" s="14"/>
      <c r="V875" s="14"/>
    </row>
    <row r="876" spans="7:22" x14ac:dyDescent="0.35">
      <c r="G876" s="14"/>
      <c r="H876" s="14"/>
      <c r="I876" s="14"/>
      <c r="J876" s="14"/>
      <c r="K876" s="14"/>
      <c r="L876" s="14"/>
      <c r="M876" s="14"/>
      <c r="N876" s="14"/>
      <c r="O876" s="14"/>
      <c r="P876" s="14"/>
      <c r="Q876" s="14"/>
      <c r="R876" s="14"/>
      <c r="S876" s="14"/>
      <c r="T876" s="14"/>
      <c r="U876" s="14"/>
      <c r="V876" s="14"/>
    </row>
    <row r="877" spans="7:22" x14ac:dyDescent="0.35">
      <c r="G877" s="14"/>
      <c r="H877" s="14"/>
      <c r="I877" s="14"/>
      <c r="J877" s="14"/>
      <c r="K877" s="14"/>
      <c r="L877" s="14"/>
      <c r="M877" s="14"/>
      <c r="N877" s="14"/>
      <c r="O877" s="14"/>
      <c r="P877" s="14"/>
      <c r="Q877" s="14"/>
      <c r="R877" s="14"/>
      <c r="S877" s="14"/>
      <c r="T877" s="14"/>
      <c r="U877" s="14"/>
      <c r="V877" s="14"/>
    </row>
    <row r="878" spans="7:22" x14ac:dyDescent="0.35">
      <c r="G878" s="14"/>
      <c r="H878" s="14"/>
      <c r="I878" s="14"/>
      <c r="J878" s="14"/>
      <c r="K878" s="14"/>
      <c r="L878" s="14"/>
      <c r="M878" s="14"/>
      <c r="N878" s="14"/>
      <c r="O878" s="14"/>
      <c r="P878" s="14"/>
      <c r="Q878" s="14"/>
      <c r="R878" s="14"/>
      <c r="S878" s="14"/>
      <c r="T878" s="14"/>
      <c r="U878" s="14"/>
      <c r="V878" s="14"/>
    </row>
    <row r="879" spans="7:22" x14ac:dyDescent="0.35">
      <c r="G879" s="14"/>
      <c r="H879" s="14"/>
      <c r="I879" s="14"/>
      <c r="J879" s="14"/>
      <c r="K879" s="14"/>
      <c r="L879" s="14"/>
      <c r="M879" s="14"/>
      <c r="N879" s="14"/>
      <c r="O879" s="14"/>
      <c r="P879" s="14"/>
      <c r="Q879" s="14"/>
      <c r="R879" s="14"/>
      <c r="S879" s="14"/>
      <c r="T879" s="14"/>
      <c r="U879" s="14"/>
      <c r="V879" s="14"/>
    </row>
    <row r="880" spans="7:22" x14ac:dyDescent="0.35">
      <c r="G880" s="14"/>
      <c r="H880" s="14"/>
      <c r="I880" s="14"/>
      <c r="J880" s="14"/>
      <c r="K880" s="14"/>
      <c r="L880" s="14"/>
      <c r="M880" s="14"/>
      <c r="N880" s="14"/>
      <c r="O880" s="14"/>
      <c r="P880" s="14"/>
      <c r="Q880" s="14"/>
      <c r="R880" s="14"/>
      <c r="S880" s="14"/>
      <c r="T880" s="14"/>
      <c r="U880" s="14"/>
      <c r="V880" s="14"/>
    </row>
    <row r="881" spans="7:22" x14ac:dyDescent="0.35">
      <c r="G881" s="14"/>
      <c r="H881" s="14"/>
      <c r="I881" s="14"/>
      <c r="J881" s="14"/>
      <c r="K881" s="14"/>
      <c r="L881" s="14"/>
      <c r="M881" s="14"/>
      <c r="N881" s="14"/>
      <c r="O881" s="14"/>
      <c r="P881" s="14"/>
      <c r="Q881" s="14"/>
      <c r="R881" s="14"/>
      <c r="S881" s="14"/>
      <c r="T881" s="14"/>
      <c r="U881" s="14"/>
      <c r="V881" s="14"/>
    </row>
    <row r="882" spans="7:22" x14ac:dyDescent="0.35">
      <c r="G882" s="14"/>
      <c r="H882" s="14"/>
      <c r="I882" s="14"/>
      <c r="J882" s="14"/>
      <c r="K882" s="14"/>
      <c r="L882" s="14"/>
      <c r="M882" s="14"/>
      <c r="N882" s="14"/>
      <c r="O882" s="14"/>
      <c r="P882" s="14"/>
      <c r="Q882" s="14"/>
      <c r="R882" s="14"/>
      <c r="S882" s="14"/>
      <c r="T882" s="14"/>
      <c r="U882" s="14"/>
      <c r="V882" s="14"/>
    </row>
    <row r="883" spans="7:22" x14ac:dyDescent="0.35">
      <c r="G883" s="14"/>
      <c r="H883" s="14"/>
      <c r="I883" s="14"/>
      <c r="J883" s="14"/>
      <c r="K883" s="14"/>
      <c r="L883" s="14"/>
      <c r="M883" s="14"/>
      <c r="N883" s="14"/>
      <c r="O883" s="14"/>
      <c r="P883" s="14"/>
      <c r="Q883" s="14"/>
      <c r="R883" s="14"/>
      <c r="S883" s="14"/>
      <c r="T883" s="14"/>
      <c r="U883" s="14"/>
      <c r="V883" s="14"/>
    </row>
    <row r="884" spans="7:22" x14ac:dyDescent="0.35">
      <c r="G884" s="14"/>
      <c r="H884" s="14"/>
      <c r="I884" s="14"/>
      <c r="J884" s="14"/>
      <c r="K884" s="14"/>
      <c r="L884" s="14"/>
      <c r="M884" s="14"/>
      <c r="N884" s="14"/>
      <c r="O884" s="14"/>
      <c r="P884" s="14"/>
      <c r="Q884" s="14"/>
      <c r="R884" s="14"/>
      <c r="S884" s="14"/>
      <c r="T884" s="14"/>
      <c r="U884" s="14"/>
      <c r="V884" s="14"/>
    </row>
    <row r="885" spans="7:22" x14ac:dyDescent="0.35">
      <c r="G885" s="14"/>
      <c r="H885" s="14"/>
      <c r="I885" s="14"/>
      <c r="J885" s="14"/>
      <c r="K885" s="14"/>
      <c r="L885" s="14"/>
      <c r="M885" s="14"/>
      <c r="N885" s="14"/>
      <c r="O885" s="14"/>
      <c r="P885" s="14"/>
      <c r="Q885" s="14"/>
      <c r="R885" s="14"/>
      <c r="S885" s="14"/>
      <c r="T885" s="14"/>
      <c r="U885" s="14"/>
      <c r="V885" s="14"/>
    </row>
    <row r="886" spans="7:22" x14ac:dyDescent="0.35">
      <c r="G886" s="14"/>
      <c r="H886" s="14"/>
      <c r="I886" s="14"/>
      <c r="J886" s="14"/>
      <c r="K886" s="14"/>
      <c r="L886" s="14"/>
      <c r="M886" s="14"/>
      <c r="N886" s="14"/>
      <c r="O886" s="14"/>
      <c r="P886" s="14"/>
      <c r="Q886" s="14"/>
      <c r="R886" s="14"/>
      <c r="S886" s="14"/>
      <c r="T886" s="14"/>
      <c r="U886" s="14"/>
      <c r="V886" s="14"/>
    </row>
    <row r="887" spans="7:22" x14ac:dyDescent="0.35">
      <c r="G887" s="14"/>
      <c r="H887" s="14"/>
      <c r="I887" s="14"/>
      <c r="J887" s="14"/>
      <c r="K887" s="14"/>
      <c r="L887" s="14"/>
      <c r="M887" s="14"/>
      <c r="N887" s="14"/>
      <c r="O887" s="14"/>
      <c r="P887" s="14"/>
      <c r="Q887" s="14"/>
      <c r="R887" s="14"/>
      <c r="S887" s="14"/>
      <c r="T887" s="14"/>
      <c r="U887" s="14"/>
      <c r="V887" s="14"/>
    </row>
    <row r="888" spans="7:22" x14ac:dyDescent="0.35">
      <c r="G888" s="14"/>
      <c r="H888" s="14"/>
      <c r="I888" s="14"/>
      <c r="J888" s="14"/>
      <c r="K888" s="14"/>
      <c r="L888" s="14"/>
      <c r="M888" s="14"/>
      <c r="N888" s="14"/>
      <c r="O888" s="14"/>
      <c r="P888" s="14"/>
      <c r="Q888" s="14"/>
      <c r="R888" s="14"/>
      <c r="S888" s="14"/>
      <c r="T888" s="14"/>
      <c r="U888" s="14"/>
      <c r="V888" s="14"/>
    </row>
    <row r="889" spans="7:22" x14ac:dyDescent="0.35">
      <c r="G889" s="14"/>
      <c r="H889" s="14"/>
      <c r="I889" s="14"/>
      <c r="J889" s="14"/>
      <c r="K889" s="14"/>
      <c r="L889" s="14"/>
      <c r="M889" s="14"/>
      <c r="N889" s="14"/>
      <c r="O889" s="14"/>
      <c r="P889" s="14"/>
      <c r="Q889" s="14"/>
      <c r="R889" s="14"/>
      <c r="S889" s="14"/>
      <c r="T889" s="14"/>
      <c r="U889" s="14"/>
      <c r="V889" s="14"/>
    </row>
    <row r="890" spans="7:22" x14ac:dyDescent="0.35">
      <c r="G890" s="14"/>
      <c r="H890" s="14"/>
      <c r="I890" s="14"/>
      <c r="J890" s="14"/>
      <c r="K890" s="14"/>
      <c r="L890" s="14"/>
      <c r="M890" s="14"/>
      <c r="N890" s="14"/>
      <c r="O890" s="14"/>
      <c r="P890" s="14"/>
      <c r="Q890" s="14"/>
      <c r="R890" s="14"/>
      <c r="S890" s="14"/>
      <c r="T890" s="14"/>
      <c r="U890" s="14"/>
      <c r="V890" s="14"/>
    </row>
    <row r="891" spans="7:22" x14ac:dyDescent="0.35">
      <c r="G891" s="14"/>
      <c r="H891" s="14"/>
      <c r="I891" s="14"/>
      <c r="J891" s="14"/>
      <c r="K891" s="14"/>
      <c r="L891" s="14"/>
      <c r="M891" s="14"/>
      <c r="N891" s="14"/>
      <c r="O891" s="14"/>
      <c r="P891" s="14"/>
      <c r="Q891" s="14"/>
      <c r="R891" s="14"/>
      <c r="S891" s="14"/>
      <c r="T891" s="14"/>
      <c r="U891" s="14"/>
      <c r="V891" s="14"/>
    </row>
    <row r="892" spans="7:22" x14ac:dyDescent="0.35">
      <c r="G892" s="14"/>
      <c r="H892" s="14"/>
      <c r="I892" s="14"/>
      <c r="J892" s="14"/>
      <c r="K892" s="14"/>
      <c r="L892" s="14"/>
      <c r="M892" s="14"/>
      <c r="N892" s="14"/>
      <c r="O892" s="14"/>
      <c r="P892" s="14"/>
      <c r="Q892" s="14"/>
      <c r="R892" s="14"/>
      <c r="S892" s="14"/>
      <c r="T892" s="14"/>
      <c r="U892" s="14"/>
      <c r="V892" s="14"/>
    </row>
    <row r="893" spans="7:22" x14ac:dyDescent="0.35">
      <c r="G893" s="14"/>
      <c r="H893" s="14"/>
      <c r="I893" s="14"/>
      <c r="J893" s="14"/>
      <c r="K893" s="14"/>
      <c r="L893" s="14"/>
      <c r="M893" s="14"/>
      <c r="N893" s="14"/>
      <c r="O893" s="14"/>
      <c r="P893" s="14"/>
      <c r="Q893" s="14"/>
      <c r="R893" s="14"/>
      <c r="S893" s="14"/>
      <c r="T893" s="14"/>
      <c r="U893" s="14"/>
      <c r="V893" s="14"/>
    </row>
    <row r="894" spans="7:22" x14ac:dyDescent="0.35">
      <c r="G894" s="14"/>
      <c r="H894" s="14"/>
      <c r="I894" s="14"/>
      <c r="J894" s="14"/>
      <c r="K894" s="14"/>
      <c r="L894" s="14"/>
      <c r="M894" s="14"/>
      <c r="N894" s="14"/>
      <c r="O894" s="14"/>
      <c r="P894" s="14"/>
      <c r="Q894" s="14"/>
      <c r="R894" s="14"/>
      <c r="S894" s="14"/>
      <c r="T894" s="14"/>
      <c r="U894" s="14"/>
      <c r="V894" s="14"/>
    </row>
    <row r="895" spans="7:22" x14ac:dyDescent="0.35">
      <c r="G895" s="14"/>
      <c r="H895" s="14"/>
      <c r="I895" s="14"/>
      <c r="J895" s="14"/>
      <c r="K895" s="14"/>
      <c r="L895" s="14"/>
      <c r="M895" s="14"/>
      <c r="N895" s="14"/>
      <c r="O895" s="14"/>
      <c r="P895" s="14"/>
      <c r="Q895" s="14"/>
      <c r="R895" s="14"/>
      <c r="S895" s="14"/>
      <c r="T895" s="14"/>
      <c r="U895" s="14"/>
      <c r="V895" s="14"/>
    </row>
    <row r="896" spans="7:22" x14ac:dyDescent="0.35">
      <c r="G896" s="14"/>
      <c r="H896" s="14"/>
      <c r="I896" s="14"/>
      <c r="J896" s="14"/>
      <c r="K896" s="14"/>
      <c r="L896" s="14"/>
      <c r="M896" s="14"/>
      <c r="N896" s="14"/>
      <c r="O896" s="14"/>
      <c r="P896" s="14"/>
      <c r="Q896" s="14"/>
      <c r="R896" s="14"/>
      <c r="S896" s="14"/>
      <c r="T896" s="14"/>
      <c r="U896" s="14"/>
      <c r="V896" s="14"/>
    </row>
    <row r="897" spans="7:22" x14ac:dyDescent="0.35">
      <c r="G897" s="14"/>
      <c r="H897" s="14"/>
      <c r="I897" s="14"/>
      <c r="J897" s="14"/>
      <c r="K897" s="14"/>
      <c r="L897" s="14"/>
      <c r="M897" s="14"/>
      <c r="N897" s="14"/>
      <c r="O897" s="14"/>
      <c r="P897" s="14"/>
      <c r="Q897" s="14"/>
      <c r="R897" s="14"/>
      <c r="S897" s="14"/>
      <c r="T897" s="14"/>
      <c r="U897" s="14"/>
      <c r="V897" s="14"/>
    </row>
    <row r="898" spans="7:22" x14ac:dyDescent="0.35">
      <c r="G898" s="14"/>
      <c r="H898" s="14"/>
      <c r="I898" s="14"/>
      <c r="J898" s="14"/>
      <c r="K898" s="14"/>
      <c r="L898" s="14"/>
      <c r="M898" s="14"/>
      <c r="N898" s="14"/>
      <c r="O898" s="14"/>
      <c r="P898" s="14"/>
      <c r="Q898" s="14"/>
      <c r="R898" s="14"/>
      <c r="S898" s="14"/>
      <c r="T898" s="14"/>
      <c r="U898" s="14"/>
      <c r="V898" s="14"/>
    </row>
    <row r="899" spans="7:22" x14ac:dyDescent="0.35">
      <c r="G899" s="14"/>
      <c r="H899" s="14"/>
      <c r="I899" s="14"/>
      <c r="J899" s="14"/>
      <c r="K899" s="14"/>
      <c r="L899" s="14"/>
      <c r="M899" s="14"/>
      <c r="N899" s="14"/>
      <c r="O899" s="14"/>
      <c r="P899" s="14"/>
      <c r="Q899" s="14"/>
      <c r="R899" s="14"/>
      <c r="S899" s="14"/>
      <c r="T899" s="14"/>
      <c r="U899" s="14"/>
      <c r="V899" s="14"/>
    </row>
    <row r="900" spans="7:22" x14ac:dyDescent="0.35">
      <c r="G900" s="14"/>
      <c r="H900" s="14"/>
      <c r="I900" s="14"/>
      <c r="J900" s="14"/>
      <c r="K900" s="14"/>
      <c r="L900" s="14"/>
      <c r="M900" s="14"/>
      <c r="N900" s="14"/>
      <c r="O900" s="14"/>
      <c r="P900" s="14"/>
      <c r="Q900" s="14"/>
      <c r="R900" s="14"/>
      <c r="S900" s="14"/>
      <c r="T900" s="14"/>
      <c r="U900" s="14"/>
      <c r="V900" s="14"/>
    </row>
    <row r="901" spans="7:22" x14ac:dyDescent="0.35">
      <c r="G901" s="14"/>
      <c r="H901" s="14"/>
      <c r="I901" s="14"/>
      <c r="J901" s="14"/>
      <c r="K901" s="14"/>
      <c r="L901" s="14"/>
      <c r="M901" s="14"/>
      <c r="N901" s="14"/>
      <c r="O901" s="14"/>
      <c r="P901" s="14"/>
      <c r="Q901" s="14"/>
      <c r="R901" s="14"/>
      <c r="S901" s="14"/>
      <c r="T901" s="14"/>
      <c r="U901" s="14"/>
      <c r="V901" s="14"/>
    </row>
    <row r="902" spans="7:22" x14ac:dyDescent="0.35">
      <c r="G902" s="14"/>
      <c r="H902" s="14"/>
      <c r="I902" s="14"/>
      <c r="J902" s="14"/>
      <c r="K902" s="14"/>
      <c r="L902" s="14"/>
      <c r="M902" s="14"/>
      <c r="N902" s="14"/>
      <c r="O902" s="14"/>
      <c r="P902" s="14"/>
      <c r="Q902" s="14"/>
      <c r="R902" s="14"/>
      <c r="S902" s="14"/>
      <c r="T902" s="14"/>
      <c r="U902" s="14"/>
      <c r="V902" s="14"/>
    </row>
    <row r="903" spans="7:22" x14ac:dyDescent="0.35">
      <c r="G903" s="14"/>
      <c r="H903" s="14"/>
      <c r="I903" s="14"/>
      <c r="J903" s="14"/>
      <c r="K903" s="14"/>
      <c r="L903" s="14"/>
      <c r="M903" s="14"/>
      <c r="N903" s="14"/>
      <c r="O903" s="14"/>
      <c r="P903" s="14"/>
      <c r="Q903" s="14"/>
      <c r="R903" s="14"/>
      <c r="S903" s="14"/>
      <c r="T903" s="14"/>
      <c r="U903" s="14"/>
      <c r="V903" s="14"/>
    </row>
    <row r="904" spans="7:22" x14ac:dyDescent="0.35">
      <c r="G904" s="14"/>
      <c r="H904" s="14"/>
      <c r="I904" s="14"/>
      <c r="J904" s="14"/>
      <c r="K904" s="14"/>
      <c r="L904" s="14"/>
      <c r="M904" s="14"/>
      <c r="N904" s="14"/>
      <c r="O904" s="14"/>
      <c r="P904" s="14"/>
      <c r="Q904" s="14"/>
      <c r="R904" s="14"/>
      <c r="S904" s="14"/>
      <c r="T904" s="14"/>
      <c r="U904" s="14"/>
      <c r="V904" s="14"/>
    </row>
    <row r="905" spans="7:22" x14ac:dyDescent="0.35">
      <c r="G905" s="14"/>
      <c r="H905" s="14"/>
      <c r="I905" s="14"/>
      <c r="J905" s="14"/>
      <c r="K905" s="14"/>
      <c r="L905" s="14"/>
      <c r="M905" s="14"/>
      <c r="N905" s="14"/>
      <c r="O905" s="14"/>
      <c r="P905" s="14"/>
      <c r="Q905" s="14"/>
      <c r="R905" s="14"/>
      <c r="S905" s="14"/>
      <c r="T905" s="14"/>
      <c r="U905" s="14"/>
      <c r="V905" s="14"/>
    </row>
    <row r="906" spans="7:22" x14ac:dyDescent="0.35">
      <c r="G906" s="14"/>
      <c r="H906" s="14"/>
      <c r="I906" s="14"/>
      <c r="J906" s="14"/>
      <c r="K906" s="14"/>
      <c r="L906" s="14"/>
      <c r="M906" s="14"/>
      <c r="N906" s="14"/>
      <c r="O906" s="14"/>
      <c r="P906" s="14"/>
      <c r="Q906" s="14"/>
      <c r="R906" s="14"/>
      <c r="S906" s="14"/>
      <c r="T906" s="14"/>
      <c r="U906" s="14"/>
      <c r="V906" s="14"/>
    </row>
    <row r="907" spans="7:22" x14ac:dyDescent="0.35">
      <c r="G907" s="14"/>
      <c r="H907" s="14"/>
      <c r="I907" s="14"/>
      <c r="J907" s="14"/>
      <c r="K907" s="14"/>
      <c r="L907" s="14"/>
      <c r="M907" s="14"/>
      <c r="N907" s="14"/>
      <c r="O907" s="14"/>
      <c r="P907" s="14"/>
      <c r="Q907" s="14"/>
      <c r="R907" s="14"/>
      <c r="S907" s="14"/>
      <c r="T907" s="14"/>
      <c r="U907" s="14"/>
      <c r="V907" s="14"/>
    </row>
    <row r="908" spans="7:22" x14ac:dyDescent="0.35">
      <c r="G908" s="14"/>
      <c r="H908" s="14"/>
      <c r="I908" s="14"/>
      <c r="J908" s="14"/>
      <c r="K908" s="14"/>
      <c r="L908" s="14"/>
      <c r="M908" s="14"/>
      <c r="N908" s="14"/>
      <c r="O908" s="14"/>
      <c r="P908" s="14"/>
      <c r="Q908" s="14"/>
      <c r="R908" s="14"/>
      <c r="S908" s="14"/>
      <c r="T908" s="14"/>
      <c r="U908" s="14"/>
      <c r="V908" s="14"/>
    </row>
    <row r="909" spans="7:22" x14ac:dyDescent="0.35">
      <c r="G909" s="14"/>
      <c r="H909" s="14"/>
      <c r="I909" s="14"/>
      <c r="J909" s="14"/>
      <c r="K909" s="14"/>
      <c r="L909" s="14"/>
      <c r="M909" s="14"/>
      <c r="N909" s="14"/>
      <c r="O909" s="14"/>
      <c r="P909" s="14"/>
      <c r="Q909" s="14"/>
      <c r="R909" s="14"/>
      <c r="S909" s="14"/>
      <c r="T909" s="14"/>
      <c r="U909" s="14"/>
      <c r="V909" s="14"/>
    </row>
    <row r="910" spans="7:22" x14ac:dyDescent="0.35">
      <c r="G910" s="14"/>
      <c r="H910" s="14"/>
      <c r="I910" s="14"/>
      <c r="J910" s="14"/>
      <c r="K910" s="14"/>
      <c r="L910" s="14"/>
      <c r="M910" s="14"/>
      <c r="N910" s="14"/>
      <c r="O910" s="14"/>
      <c r="P910" s="14"/>
      <c r="Q910" s="14"/>
      <c r="R910" s="14"/>
      <c r="S910" s="14"/>
      <c r="T910" s="14"/>
      <c r="U910" s="14"/>
      <c r="V910" s="14"/>
    </row>
    <row r="911" spans="7:22" x14ac:dyDescent="0.35">
      <c r="G911" s="14"/>
      <c r="H911" s="14"/>
      <c r="I911" s="14"/>
      <c r="J911" s="14"/>
      <c r="K911" s="14"/>
      <c r="L911" s="14"/>
      <c r="M911" s="14"/>
      <c r="N911" s="14"/>
      <c r="O911" s="14"/>
      <c r="P911" s="14"/>
      <c r="Q911" s="14"/>
      <c r="R911" s="14"/>
      <c r="S911" s="14"/>
      <c r="T911" s="14"/>
      <c r="U911" s="14"/>
      <c r="V911" s="14"/>
    </row>
    <row r="912" spans="7:22" x14ac:dyDescent="0.35">
      <c r="G912" s="14"/>
      <c r="H912" s="14"/>
      <c r="I912" s="14"/>
      <c r="J912" s="14"/>
      <c r="K912" s="14"/>
      <c r="L912" s="14"/>
      <c r="M912" s="14"/>
      <c r="N912" s="14"/>
      <c r="O912" s="14"/>
      <c r="P912" s="14"/>
      <c r="Q912" s="14"/>
      <c r="R912" s="14"/>
      <c r="S912" s="14"/>
      <c r="T912" s="14"/>
      <c r="U912" s="14"/>
      <c r="V912" s="14"/>
    </row>
    <row r="913" spans="7:22" x14ac:dyDescent="0.35">
      <c r="G913" s="14"/>
      <c r="H913" s="14"/>
      <c r="I913" s="14"/>
      <c r="J913" s="14"/>
      <c r="K913" s="14"/>
      <c r="L913" s="14"/>
      <c r="M913" s="14"/>
      <c r="N913" s="14"/>
      <c r="O913" s="14"/>
      <c r="P913" s="14"/>
      <c r="Q913" s="14"/>
      <c r="R913" s="14"/>
      <c r="S913" s="14"/>
      <c r="T913" s="14"/>
      <c r="U913" s="14"/>
      <c r="V913" s="14"/>
    </row>
    <row r="914" spans="7:22" x14ac:dyDescent="0.35">
      <c r="G914" s="14"/>
      <c r="H914" s="14"/>
      <c r="I914" s="14"/>
      <c r="J914" s="14"/>
      <c r="K914" s="14"/>
      <c r="L914" s="14"/>
      <c r="M914" s="14"/>
      <c r="N914" s="14"/>
      <c r="O914" s="14"/>
      <c r="P914" s="14"/>
      <c r="Q914" s="14"/>
      <c r="R914" s="14"/>
      <c r="S914" s="14"/>
      <c r="T914" s="14"/>
      <c r="U914" s="14"/>
      <c r="V914" s="14"/>
    </row>
    <row r="915" spans="7:22" x14ac:dyDescent="0.35">
      <c r="G915" s="14"/>
      <c r="H915" s="14"/>
      <c r="I915" s="14"/>
      <c r="J915" s="14"/>
      <c r="K915" s="14"/>
      <c r="L915" s="14"/>
      <c r="M915" s="14"/>
      <c r="N915" s="14"/>
      <c r="O915" s="14"/>
      <c r="P915" s="14"/>
      <c r="Q915" s="14"/>
      <c r="R915" s="14"/>
      <c r="S915" s="14"/>
      <c r="T915" s="14"/>
      <c r="U915" s="14"/>
      <c r="V915" s="14"/>
    </row>
    <row r="916" spans="7:22" x14ac:dyDescent="0.35">
      <c r="G916" s="14"/>
      <c r="H916" s="14"/>
      <c r="I916" s="14"/>
      <c r="J916" s="14"/>
      <c r="K916" s="14"/>
      <c r="L916" s="14"/>
      <c r="M916" s="14"/>
      <c r="N916" s="14"/>
      <c r="O916" s="14"/>
      <c r="P916" s="14"/>
      <c r="Q916" s="14"/>
      <c r="R916" s="14"/>
      <c r="S916" s="14"/>
      <c r="T916" s="14"/>
      <c r="U916" s="14"/>
      <c r="V916" s="14"/>
    </row>
    <row r="917" spans="7:22" x14ac:dyDescent="0.35">
      <c r="G917" s="14"/>
      <c r="H917" s="14"/>
      <c r="I917" s="14"/>
      <c r="J917" s="14"/>
      <c r="K917" s="14"/>
      <c r="L917" s="14"/>
      <c r="M917" s="14"/>
      <c r="N917" s="14"/>
      <c r="O917" s="14"/>
      <c r="P917" s="14"/>
      <c r="Q917" s="14"/>
      <c r="R917" s="14"/>
      <c r="S917" s="14"/>
      <c r="T917" s="14"/>
      <c r="U917" s="14"/>
      <c r="V917" s="14"/>
    </row>
    <row r="918" spans="7:22" x14ac:dyDescent="0.35">
      <c r="G918" s="14"/>
      <c r="H918" s="14"/>
      <c r="I918" s="14"/>
      <c r="J918" s="14"/>
      <c r="K918" s="14"/>
      <c r="L918" s="14"/>
      <c r="M918" s="14"/>
      <c r="N918" s="14"/>
      <c r="O918" s="14"/>
      <c r="P918" s="14"/>
      <c r="Q918" s="14"/>
      <c r="R918" s="14"/>
      <c r="S918" s="14"/>
      <c r="T918" s="14"/>
      <c r="U918" s="14"/>
      <c r="V918" s="14"/>
    </row>
    <row r="919" spans="7:22" x14ac:dyDescent="0.35">
      <c r="G919" s="14"/>
      <c r="H919" s="14"/>
      <c r="I919" s="14"/>
      <c r="J919" s="14"/>
      <c r="K919" s="14"/>
      <c r="L919" s="14"/>
      <c r="M919" s="14"/>
      <c r="N919" s="14"/>
      <c r="O919" s="14"/>
      <c r="P919" s="14"/>
      <c r="Q919" s="14"/>
      <c r="R919" s="14"/>
      <c r="S919" s="14"/>
      <c r="T919" s="14"/>
      <c r="U919" s="14"/>
      <c r="V919" s="14"/>
    </row>
    <row r="920" spans="7:22" x14ac:dyDescent="0.35">
      <c r="G920" s="14"/>
      <c r="H920" s="14"/>
      <c r="I920" s="14"/>
      <c r="J920" s="14"/>
      <c r="K920" s="14"/>
      <c r="L920" s="14"/>
      <c r="M920" s="14"/>
      <c r="N920" s="14"/>
      <c r="O920" s="14"/>
      <c r="P920" s="14"/>
      <c r="Q920" s="14"/>
      <c r="R920" s="14"/>
      <c r="S920" s="14"/>
      <c r="T920" s="14"/>
      <c r="U920" s="14"/>
      <c r="V920" s="14"/>
    </row>
    <row r="921" spans="7:22" x14ac:dyDescent="0.35">
      <c r="G921" s="14"/>
      <c r="H921" s="14"/>
      <c r="I921" s="14"/>
      <c r="J921" s="14"/>
      <c r="K921" s="14"/>
      <c r="L921" s="14"/>
      <c r="M921" s="14"/>
      <c r="N921" s="14"/>
      <c r="O921" s="14"/>
      <c r="P921" s="14"/>
      <c r="Q921" s="14"/>
      <c r="R921" s="14"/>
      <c r="S921" s="14"/>
      <c r="T921" s="14"/>
      <c r="U921" s="14"/>
      <c r="V921" s="14"/>
    </row>
    <row r="922" spans="7:22" x14ac:dyDescent="0.35">
      <c r="G922" s="14"/>
      <c r="H922" s="14"/>
      <c r="I922" s="14"/>
      <c r="J922" s="14"/>
      <c r="K922" s="14"/>
      <c r="L922" s="14"/>
      <c r="M922" s="14"/>
      <c r="N922" s="14"/>
      <c r="O922" s="14"/>
      <c r="P922" s="14"/>
      <c r="Q922" s="14"/>
      <c r="R922" s="14"/>
      <c r="S922" s="14"/>
      <c r="T922" s="14"/>
      <c r="U922" s="14"/>
      <c r="V922" s="14"/>
    </row>
    <row r="923" spans="7:22" x14ac:dyDescent="0.35">
      <c r="G923" s="14"/>
      <c r="H923" s="14"/>
      <c r="I923" s="14"/>
      <c r="J923" s="14"/>
      <c r="K923" s="14"/>
      <c r="L923" s="14"/>
      <c r="M923" s="14"/>
      <c r="N923" s="14"/>
      <c r="O923" s="14"/>
      <c r="P923" s="14"/>
      <c r="Q923" s="14"/>
      <c r="R923" s="14"/>
      <c r="S923" s="14"/>
      <c r="T923" s="14"/>
      <c r="U923" s="14"/>
      <c r="V923" s="14"/>
    </row>
    <row r="924" spans="7:22" x14ac:dyDescent="0.35">
      <c r="G924" s="14"/>
      <c r="H924" s="14"/>
      <c r="I924" s="14"/>
      <c r="J924" s="14"/>
      <c r="K924" s="14"/>
      <c r="L924" s="14"/>
      <c r="M924" s="14"/>
      <c r="N924" s="14"/>
      <c r="O924" s="14"/>
      <c r="P924" s="14"/>
      <c r="Q924" s="14"/>
      <c r="R924" s="14"/>
      <c r="S924" s="14"/>
      <c r="T924" s="14"/>
      <c r="U924" s="14"/>
      <c r="V924" s="14"/>
    </row>
    <row r="925" spans="7:22" x14ac:dyDescent="0.35">
      <c r="G925" s="14"/>
      <c r="H925" s="14"/>
      <c r="I925" s="14"/>
      <c r="J925" s="14"/>
      <c r="K925" s="14"/>
      <c r="L925" s="14"/>
      <c r="M925" s="14"/>
      <c r="N925" s="14"/>
      <c r="O925" s="14"/>
      <c r="P925" s="14"/>
      <c r="Q925" s="14"/>
      <c r="R925" s="14"/>
      <c r="S925" s="14"/>
      <c r="T925" s="14"/>
      <c r="U925" s="14"/>
      <c r="V925" s="14"/>
    </row>
    <row r="926" spans="7:22" x14ac:dyDescent="0.35">
      <c r="G926" s="14"/>
      <c r="H926" s="14"/>
      <c r="I926" s="14"/>
      <c r="J926" s="14"/>
      <c r="K926" s="14"/>
      <c r="L926" s="14"/>
      <c r="M926" s="14"/>
      <c r="N926" s="14"/>
      <c r="O926" s="14"/>
      <c r="P926" s="14"/>
      <c r="Q926" s="14"/>
      <c r="R926" s="14"/>
      <c r="S926" s="14"/>
      <c r="T926" s="14"/>
      <c r="U926" s="14"/>
      <c r="V926" s="14"/>
    </row>
    <row r="927" spans="7:22" x14ac:dyDescent="0.35">
      <c r="G927" s="14"/>
      <c r="H927" s="14"/>
      <c r="I927" s="14"/>
      <c r="J927" s="14"/>
      <c r="K927" s="14"/>
      <c r="L927" s="14"/>
      <c r="M927" s="14"/>
      <c r="N927" s="14"/>
      <c r="O927" s="14"/>
      <c r="P927" s="14"/>
      <c r="Q927" s="14"/>
      <c r="R927" s="14"/>
      <c r="S927" s="14"/>
      <c r="T927" s="14"/>
      <c r="U927" s="14"/>
      <c r="V927" s="14"/>
    </row>
    <row r="928" spans="7:22" x14ac:dyDescent="0.35">
      <c r="G928" s="14"/>
      <c r="H928" s="14"/>
      <c r="I928" s="14"/>
      <c r="J928" s="14"/>
      <c r="K928" s="14"/>
      <c r="L928" s="14"/>
      <c r="M928" s="14"/>
      <c r="N928" s="14"/>
      <c r="O928" s="14"/>
      <c r="P928" s="14"/>
      <c r="Q928" s="14"/>
      <c r="R928" s="14"/>
      <c r="S928" s="14"/>
      <c r="T928" s="14"/>
      <c r="U928" s="14"/>
      <c r="V928" s="14"/>
    </row>
    <row r="929" spans="7:22" x14ac:dyDescent="0.35">
      <c r="G929" s="14"/>
      <c r="H929" s="14"/>
      <c r="I929" s="14"/>
      <c r="J929" s="14"/>
      <c r="K929" s="14"/>
      <c r="L929" s="14"/>
      <c r="M929" s="14"/>
      <c r="N929" s="14"/>
      <c r="O929" s="14"/>
      <c r="P929" s="14"/>
      <c r="Q929" s="14"/>
      <c r="R929" s="14"/>
      <c r="S929" s="14"/>
      <c r="T929" s="14"/>
      <c r="U929" s="14"/>
      <c r="V929" s="14"/>
    </row>
    <row r="930" spans="7:22" x14ac:dyDescent="0.35">
      <c r="G930" s="14"/>
      <c r="H930" s="14"/>
      <c r="I930" s="14"/>
      <c r="J930" s="14"/>
      <c r="K930" s="14"/>
      <c r="L930" s="14"/>
      <c r="M930" s="14"/>
      <c r="N930" s="14"/>
      <c r="O930" s="14"/>
      <c r="P930" s="14"/>
      <c r="Q930" s="14"/>
      <c r="R930" s="14"/>
      <c r="S930" s="14"/>
      <c r="T930" s="14"/>
      <c r="U930" s="14"/>
      <c r="V930" s="14"/>
    </row>
    <row r="931" spans="7:22" x14ac:dyDescent="0.35">
      <c r="G931" s="14"/>
      <c r="H931" s="14"/>
      <c r="I931" s="14"/>
      <c r="J931" s="14"/>
      <c r="K931" s="14"/>
      <c r="L931" s="14"/>
      <c r="M931" s="14"/>
      <c r="N931" s="14"/>
      <c r="O931" s="14"/>
      <c r="P931" s="14"/>
      <c r="Q931" s="14"/>
      <c r="R931" s="14"/>
      <c r="S931" s="14"/>
      <c r="T931" s="14"/>
      <c r="U931" s="14"/>
      <c r="V931" s="14"/>
    </row>
    <row r="932" spans="7:22" x14ac:dyDescent="0.35">
      <c r="G932" s="14"/>
      <c r="H932" s="14"/>
      <c r="I932" s="14"/>
      <c r="J932" s="14"/>
      <c r="K932" s="14"/>
      <c r="L932" s="14"/>
      <c r="M932" s="14"/>
      <c r="N932" s="14"/>
      <c r="O932" s="14"/>
      <c r="P932" s="14"/>
      <c r="Q932" s="14"/>
      <c r="R932" s="14"/>
      <c r="S932" s="14"/>
      <c r="T932" s="14"/>
      <c r="U932" s="14"/>
      <c r="V932" s="14"/>
    </row>
    <row r="933" spans="7:22" x14ac:dyDescent="0.35">
      <c r="G933" s="14"/>
      <c r="H933" s="14"/>
      <c r="I933" s="14"/>
      <c r="J933" s="14"/>
      <c r="K933" s="14"/>
      <c r="L933" s="14"/>
      <c r="M933" s="14"/>
      <c r="N933" s="14"/>
      <c r="O933" s="14"/>
      <c r="P933" s="14"/>
      <c r="Q933" s="14"/>
      <c r="R933" s="14"/>
      <c r="S933" s="14"/>
      <c r="T933" s="14"/>
      <c r="U933" s="14"/>
      <c r="V933" s="14"/>
    </row>
    <row r="934" spans="7:22" x14ac:dyDescent="0.35">
      <c r="G934" s="14"/>
      <c r="H934" s="14"/>
      <c r="I934" s="14"/>
      <c r="J934" s="14"/>
      <c r="K934" s="14"/>
      <c r="L934" s="14"/>
      <c r="M934" s="14"/>
      <c r="N934" s="14"/>
      <c r="O934" s="14"/>
      <c r="P934" s="14"/>
      <c r="Q934" s="14"/>
      <c r="R934" s="14"/>
      <c r="S934" s="14"/>
      <c r="T934" s="14"/>
      <c r="U934" s="14"/>
      <c r="V934" s="14"/>
    </row>
    <row r="935" spans="7:22" x14ac:dyDescent="0.35">
      <c r="G935" s="14"/>
      <c r="H935" s="14"/>
      <c r="I935" s="14"/>
      <c r="J935" s="14"/>
      <c r="K935" s="14"/>
      <c r="L935" s="14"/>
      <c r="M935" s="14"/>
      <c r="N935" s="14"/>
      <c r="O935" s="14"/>
      <c r="P935" s="14"/>
      <c r="Q935" s="14"/>
      <c r="R935" s="14"/>
      <c r="S935" s="14"/>
      <c r="T935" s="14"/>
      <c r="U935" s="14"/>
      <c r="V935" s="14"/>
    </row>
    <row r="936" spans="7:22" x14ac:dyDescent="0.35">
      <c r="G936" s="14"/>
      <c r="H936" s="14"/>
      <c r="I936" s="14"/>
      <c r="J936" s="14"/>
      <c r="K936" s="14"/>
      <c r="L936" s="14"/>
      <c r="M936" s="14"/>
      <c r="N936" s="14"/>
      <c r="O936" s="14"/>
      <c r="P936" s="14"/>
      <c r="Q936" s="14"/>
      <c r="R936" s="14"/>
      <c r="S936" s="14"/>
      <c r="T936" s="14"/>
      <c r="U936" s="14"/>
      <c r="V936" s="14"/>
    </row>
    <row r="937" spans="7:22" x14ac:dyDescent="0.35">
      <c r="G937" s="14"/>
      <c r="H937" s="14"/>
      <c r="I937" s="14"/>
      <c r="J937" s="14"/>
      <c r="K937" s="14"/>
      <c r="L937" s="14"/>
      <c r="M937" s="14"/>
      <c r="N937" s="14"/>
      <c r="O937" s="14"/>
      <c r="P937" s="14"/>
      <c r="Q937" s="14"/>
      <c r="R937" s="14"/>
      <c r="S937" s="14"/>
      <c r="T937" s="14"/>
      <c r="U937" s="14"/>
      <c r="V937" s="14"/>
    </row>
    <row r="938" spans="7:22" x14ac:dyDescent="0.35">
      <c r="G938" s="14"/>
      <c r="H938" s="14"/>
      <c r="I938" s="14"/>
      <c r="J938" s="14"/>
      <c r="K938" s="14"/>
      <c r="L938" s="14"/>
      <c r="M938" s="14"/>
      <c r="N938" s="14"/>
      <c r="O938" s="14"/>
      <c r="P938" s="14"/>
      <c r="Q938" s="14"/>
      <c r="R938" s="14"/>
      <c r="S938" s="14"/>
      <c r="T938" s="14"/>
      <c r="U938" s="14"/>
      <c r="V938" s="14"/>
    </row>
    <row r="939" spans="7:22" x14ac:dyDescent="0.35">
      <c r="G939" s="14"/>
      <c r="H939" s="14"/>
      <c r="I939" s="14"/>
      <c r="J939" s="14"/>
      <c r="K939" s="14"/>
      <c r="L939" s="14"/>
      <c r="M939" s="14"/>
      <c r="N939" s="14"/>
      <c r="O939" s="14"/>
      <c r="P939" s="14"/>
      <c r="Q939" s="14"/>
      <c r="R939" s="14"/>
      <c r="S939" s="14"/>
      <c r="T939" s="14"/>
      <c r="U939" s="14"/>
      <c r="V939" s="14"/>
    </row>
    <row r="940" spans="7:22" x14ac:dyDescent="0.35">
      <c r="G940" s="14"/>
      <c r="H940" s="14"/>
      <c r="I940" s="14"/>
      <c r="J940" s="14"/>
      <c r="K940" s="14"/>
      <c r="L940" s="14"/>
      <c r="M940" s="14"/>
      <c r="N940" s="14"/>
      <c r="O940" s="14"/>
      <c r="P940" s="14"/>
      <c r="Q940" s="14"/>
      <c r="R940" s="14"/>
      <c r="S940" s="14"/>
      <c r="T940" s="14"/>
      <c r="U940" s="14"/>
      <c r="V940" s="14"/>
    </row>
    <row r="941" spans="7:22" x14ac:dyDescent="0.35">
      <c r="G941" s="14"/>
      <c r="H941" s="14"/>
      <c r="I941" s="14"/>
      <c r="J941" s="14"/>
      <c r="K941" s="14"/>
      <c r="L941" s="14"/>
      <c r="M941" s="14"/>
      <c r="N941" s="14"/>
      <c r="O941" s="14"/>
      <c r="P941" s="14"/>
      <c r="Q941" s="14"/>
      <c r="R941" s="14"/>
      <c r="S941" s="14"/>
      <c r="T941" s="14"/>
      <c r="U941" s="14"/>
      <c r="V941" s="14"/>
    </row>
    <row r="942" spans="7:22" x14ac:dyDescent="0.35">
      <c r="G942" s="14"/>
      <c r="H942" s="14"/>
      <c r="I942" s="14"/>
      <c r="J942" s="14"/>
      <c r="K942" s="14"/>
      <c r="L942" s="14"/>
      <c r="M942" s="14"/>
      <c r="N942" s="14"/>
      <c r="O942" s="14"/>
      <c r="P942" s="14"/>
      <c r="Q942" s="14"/>
      <c r="R942" s="14"/>
      <c r="S942" s="14"/>
      <c r="T942" s="14"/>
      <c r="U942" s="14"/>
      <c r="V942" s="14"/>
    </row>
    <row r="943" spans="7:22" x14ac:dyDescent="0.35">
      <c r="G943" s="14"/>
      <c r="H943" s="14"/>
      <c r="I943" s="14"/>
      <c r="J943" s="14"/>
      <c r="K943" s="14"/>
      <c r="L943" s="14"/>
      <c r="M943" s="14"/>
      <c r="N943" s="14"/>
      <c r="O943" s="14"/>
      <c r="P943" s="14"/>
      <c r="Q943" s="14"/>
      <c r="R943" s="14"/>
      <c r="S943" s="14"/>
      <c r="T943" s="14"/>
      <c r="U943" s="14"/>
      <c r="V943" s="14"/>
    </row>
    <row r="944" spans="7:22" x14ac:dyDescent="0.35">
      <c r="G944" s="14"/>
      <c r="H944" s="14"/>
      <c r="I944" s="14"/>
      <c r="J944" s="14"/>
      <c r="K944" s="14"/>
      <c r="L944" s="14"/>
      <c r="M944" s="14"/>
      <c r="N944" s="14"/>
      <c r="O944" s="14"/>
      <c r="P944" s="14"/>
      <c r="Q944" s="14"/>
      <c r="R944" s="14"/>
      <c r="S944" s="14"/>
      <c r="T944" s="14"/>
      <c r="U944" s="14"/>
      <c r="V944" s="14"/>
    </row>
    <row r="945" spans="7:22" x14ac:dyDescent="0.35">
      <c r="G945" s="14"/>
      <c r="H945" s="14"/>
      <c r="I945" s="14"/>
      <c r="J945" s="14"/>
      <c r="K945" s="14"/>
      <c r="L945" s="14"/>
      <c r="M945" s="14"/>
      <c r="N945" s="14"/>
      <c r="O945" s="14"/>
      <c r="P945" s="14"/>
      <c r="Q945" s="14"/>
      <c r="R945" s="14"/>
      <c r="S945" s="14"/>
      <c r="T945" s="14"/>
      <c r="U945" s="14"/>
      <c r="V945" s="14"/>
    </row>
    <row r="946" spans="7:22" x14ac:dyDescent="0.35">
      <c r="G946" s="14"/>
      <c r="H946" s="14"/>
      <c r="I946" s="14"/>
      <c r="J946" s="14"/>
      <c r="K946" s="14"/>
      <c r="L946" s="14"/>
      <c r="M946" s="14"/>
      <c r="N946" s="14"/>
      <c r="O946" s="14"/>
      <c r="P946" s="14"/>
      <c r="Q946" s="14"/>
      <c r="R946" s="14"/>
      <c r="S946" s="14"/>
      <c r="T946" s="14"/>
      <c r="U946" s="14"/>
      <c r="V946" s="14"/>
    </row>
    <row r="947" spans="7:22" x14ac:dyDescent="0.35">
      <c r="G947" s="14"/>
      <c r="H947" s="14"/>
      <c r="I947" s="14"/>
      <c r="J947" s="14"/>
      <c r="K947" s="14"/>
      <c r="L947" s="14"/>
      <c r="M947" s="14"/>
      <c r="N947" s="14"/>
      <c r="O947" s="14"/>
      <c r="P947" s="14"/>
      <c r="Q947" s="14"/>
      <c r="R947" s="14"/>
      <c r="S947" s="14"/>
      <c r="T947" s="14"/>
      <c r="U947" s="14"/>
      <c r="V947" s="14"/>
    </row>
    <row r="948" spans="7:22" x14ac:dyDescent="0.35">
      <c r="G948" s="14"/>
      <c r="H948" s="14"/>
      <c r="I948" s="14"/>
      <c r="J948" s="14"/>
      <c r="K948" s="14"/>
      <c r="L948" s="14"/>
      <c r="M948" s="14"/>
      <c r="N948" s="14"/>
      <c r="O948" s="14"/>
      <c r="P948" s="14"/>
      <c r="Q948" s="14"/>
      <c r="R948" s="14"/>
      <c r="S948" s="14"/>
      <c r="T948" s="14"/>
      <c r="U948" s="14"/>
      <c r="V948" s="14"/>
    </row>
    <row r="949" spans="7:22" x14ac:dyDescent="0.35">
      <c r="G949" s="14"/>
      <c r="H949" s="14"/>
      <c r="I949" s="14"/>
      <c r="J949" s="14"/>
      <c r="K949" s="14"/>
      <c r="L949" s="14"/>
      <c r="M949" s="14"/>
      <c r="N949" s="14"/>
      <c r="O949" s="14"/>
      <c r="P949" s="14"/>
      <c r="Q949" s="14"/>
      <c r="R949" s="14"/>
      <c r="S949" s="14"/>
      <c r="T949" s="14"/>
      <c r="U949" s="14"/>
      <c r="V949" s="14"/>
    </row>
    <row r="950" spans="7:22" x14ac:dyDescent="0.35">
      <c r="G950" s="14"/>
      <c r="H950" s="14"/>
      <c r="I950" s="14"/>
      <c r="J950" s="14"/>
      <c r="K950" s="14"/>
      <c r="L950" s="14"/>
      <c r="M950" s="14"/>
      <c r="N950" s="14"/>
      <c r="O950" s="14"/>
      <c r="P950" s="14"/>
      <c r="Q950" s="14"/>
      <c r="R950" s="14"/>
      <c r="S950" s="14"/>
      <c r="T950" s="14"/>
      <c r="U950" s="14"/>
      <c r="V950" s="14"/>
    </row>
    <row r="951" spans="7:22" x14ac:dyDescent="0.35">
      <c r="G951" s="14"/>
      <c r="H951" s="14"/>
      <c r="I951" s="14"/>
      <c r="J951" s="14"/>
      <c r="K951" s="14"/>
      <c r="L951" s="14"/>
      <c r="M951" s="14"/>
      <c r="N951" s="14"/>
      <c r="O951" s="14"/>
      <c r="P951" s="14"/>
      <c r="Q951" s="14"/>
      <c r="R951" s="14"/>
      <c r="S951" s="14"/>
      <c r="T951" s="14"/>
      <c r="U951" s="14"/>
      <c r="V951" s="14"/>
    </row>
    <row r="952" spans="7:22" x14ac:dyDescent="0.35">
      <c r="G952" s="14"/>
      <c r="H952" s="14"/>
      <c r="I952" s="14"/>
      <c r="J952" s="14"/>
      <c r="K952" s="14"/>
      <c r="L952" s="14"/>
      <c r="M952" s="14"/>
      <c r="N952" s="14"/>
      <c r="O952" s="14"/>
      <c r="P952" s="14"/>
      <c r="Q952" s="14"/>
      <c r="R952" s="14"/>
      <c r="S952" s="14"/>
      <c r="T952" s="14"/>
      <c r="U952" s="14"/>
      <c r="V952" s="14"/>
    </row>
    <row r="953" spans="7:22" x14ac:dyDescent="0.35">
      <c r="G953" s="14"/>
      <c r="H953" s="14"/>
      <c r="I953" s="14"/>
      <c r="J953" s="14"/>
      <c r="K953" s="14"/>
      <c r="L953" s="14"/>
      <c r="M953" s="14"/>
      <c r="N953" s="14"/>
      <c r="O953" s="14"/>
      <c r="P953" s="14"/>
      <c r="Q953" s="14"/>
      <c r="R953" s="14"/>
      <c r="S953" s="14"/>
      <c r="T953" s="14"/>
      <c r="U953" s="14"/>
      <c r="V953" s="14"/>
    </row>
    <row r="954" spans="7:22" x14ac:dyDescent="0.35">
      <c r="G954" s="14"/>
      <c r="H954" s="14"/>
      <c r="I954" s="14"/>
      <c r="J954" s="14"/>
      <c r="K954" s="14"/>
      <c r="L954" s="14"/>
      <c r="M954" s="14"/>
      <c r="N954" s="14"/>
      <c r="O954" s="14"/>
      <c r="P954" s="14"/>
      <c r="Q954" s="14"/>
      <c r="R954" s="14"/>
      <c r="S954" s="14"/>
      <c r="T954" s="14"/>
      <c r="U954" s="14"/>
      <c r="V954" s="14"/>
    </row>
    <row r="955" spans="7:22" x14ac:dyDescent="0.35">
      <c r="G955" s="14"/>
      <c r="H955" s="14"/>
      <c r="I955" s="14"/>
      <c r="J955" s="14"/>
      <c r="K955" s="14"/>
      <c r="L955" s="14"/>
      <c r="M955" s="14"/>
      <c r="N955" s="14"/>
      <c r="O955" s="14"/>
      <c r="P955" s="14"/>
      <c r="Q955" s="14"/>
      <c r="R955" s="14"/>
      <c r="S955" s="14"/>
      <c r="T955" s="14"/>
      <c r="U955" s="14"/>
      <c r="V955" s="14"/>
    </row>
    <row r="956" spans="7:22" x14ac:dyDescent="0.35">
      <c r="G956" s="14"/>
      <c r="H956" s="14"/>
      <c r="I956" s="14"/>
      <c r="J956" s="14"/>
      <c r="K956" s="14"/>
      <c r="L956" s="14"/>
      <c r="M956" s="14"/>
      <c r="N956" s="14"/>
      <c r="O956" s="14"/>
      <c r="P956" s="14"/>
      <c r="Q956" s="14"/>
      <c r="R956" s="14"/>
      <c r="S956" s="14"/>
      <c r="T956" s="14"/>
      <c r="U956" s="14"/>
      <c r="V956" s="14"/>
    </row>
    <row r="957" spans="7:22" x14ac:dyDescent="0.35">
      <c r="G957" s="14"/>
      <c r="H957" s="14"/>
      <c r="I957" s="14"/>
      <c r="J957" s="14"/>
      <c r="K957" s="14"/>
      <c r="L957" s="14"/>
      <c r="M957" s="14"/>
      <c r="N957" s="14"/>
      <c r="O957" s="14"/>
      <c r="P957" s="14"/>
      <c r="Q957" s="14"/>
      <c r="R957" s="14"/>
      <c r="S957" s="14"/>
      <c r="T957" s="14"/>
      <c r="U957" s="14"/>
      <c r="V957" s="14"/>
    </row>
    <row r="958" spans="7:22" x14ac:dyDescent="0.35">
      <c r="G958" s="14"/>
      <c r="H958" s="14"/>
      <c r="I958" s="14"/>
      <c r="J958" s="14"/>
      <c r="K958" s="14"/>
      <c r="L958" s="14"/>
      <c r="M958" s="14"/>
      <c r="N958" s="14"/>
      <c r="O958" s="14"/>
      <c r="P958" s="14"/>
      <c r="Q958" s="14"/>
      <c r="R958" s="14"/>
      <c r="S958" s="14"/>
      <c r="T958" s="14"/>
      <c r="U958" s="14"/>
      <c r="V958" s="14"/>
    </row>
    <row r="959" spans="7:22" x14ac:dyDescent="0.35">
      <c r="G959" s="14"/>
      <c r="H959" s="14"/>
      <c r="I959" s="14"/>
      <c r="J959" s="14"/>
      <c r="K959" s="14"/>
      <c r="L959" s="14"/>
      <c r="M959" s="14"/>
      <c r="N959" s="14"/>
      <c r="O959" s="14"/>
      <c r="P959" s="14"/>
      <c r="Q959" s="14"/>
      <c r="R959" s="14"/>
      <c r="S959" s="14"/>
      <c r="T959" s="14"/>
      <c r="U959" s="14"/>
      <c r="V959" s="14"/>
    </row>
    <row r="960" spans="7:22" x14ac:dyDescent="0.35">
      <c r="G960" s="14"/>
      <c r="H960" s="14"/>
      <c r="I960" s="14"/>
      <c r="J960" s="14"/>
      <c r="K960" s="14"/>
      <c r="L960" s="14"/>
      <c r="M960" s="14"/>
      <c r="N960" s="14"/>
      <c r="O960" s="14"/>
      <c r="P960" s="14"/>
      <c r="Q960" s="14"/>
      <c r="R960" s="14"/>
      <c r="S960" s="14"/>
      <c r="T960" s="14"/>
      <c r="U960" s="14"/>
      <c r="V960" s="14"/>
    </row>
    <row r="961" spans="7:22" x14ac:dyDescent="0.35">
      <c r="G961" s="14"/>
      <c r="H961" s="14"/>
      <c r="I961" s="14"/>
      <c r="J961" s="14"/>
      <c r="K961" s="14"/>
      <c r="L961" s="14"/>
      <c r="M961" s="14"/>
      <c r="N961" s="14"/>
      <c r="O961" s="14"/>
      <c r="P961" s="14"/>
      <c r="Q961" s="14"/>
      <c r="R961" s="14"/>
      <c r="S961" s="14"/>
      <c r="T961" s="14"/>
      <c r="U961" s="14"/>
      <c r="V961" s="14"/>
    </row>
    <row r="962" spans="7:22" x14ac:dyDescent="0.35">
      <c r="G962" s="14"/>
      <c r="H962" s="14"/>
      <c r="I962" s="14"/>
      <c r="J962" s="14"/>
      <c r="K962" s="14"/>
      <c r="L962" s="14"/>
      <c r="M962" s="14"/>
      <c r="N962" s="14"/>
      <c r="O962" s="14"/>
      <c r="P962" s="14"/>
      <c r="Q962" s="14"/>
      <c r="R962" s="14"/>
      <c r="S962" s="14"/>
      <c r="T962" s="14"/>
      <c r="U962" s="14"/>
      <c r="V962" s="14"/>
    </row>
    <row r="963" spans="7:22" x14ac:dyDescent="0.35">
      <c r="G963" s="14"/>
      <c r="H963" s="14"/>
      <c r="I963" s="14"/>
      <c r="J963" s="14"/>
      <c r="K963" s="14"/>
      <c r="L963" s="14"/>
      <c r="M963" s="14"/>
      <c r="N963" s="14"/>
      <c r="O963" s="14"/>
      <c r="P963" s="14"/>
      <c r="Q963" s="14"/>
      <c r="R963" s="14"/>
      <c r="S963" s="14"/>
      <c r="T963" s="14"/>
      <c r="U963" s="14"/>
      <c r="V963" s="14"/>
    </row>
    <row r="964" spans="7:22" x14ac:dyDescent="0.35">
      <c r="G964" s="14"/>
      <c r="H964" s="14"/>
      <c r="I964" s="14"/>
      <c r="J964" s="14"/>
      <c r="K964" s="14"/>
      <c r="L964" s="14"/>
      <c r="M964" s="14"/>
      <c r="N964" s="14"/>
      <c r="O964" s="14"/>
      <c r="P964" s="14"/>
      <c r="Q964" s="14"/>
      <c r="R964" s="14"/>
      <c r="S964" s="14"/>
      <c r="T964" s="14"/>
      <c r="U964" s="14"/>
      <c r="V964" s="14"/>
    </row>
    <row r="965" spans="7:22" x14ac:dyDescent="0.35">
      <c r="G965" s="14"/>
      <c r="H965" s="14"/>
      <c r="I965" s="14"/>
      <c r="J965" s="14"/>
      <c r="K965" s="14"/>
      <c r="L965" s="14"/>
      <c r="M965" s="14"/>
      <c r="N965" s="14"/>
      <c r="O965" s="14"/>
      <c r="P965" s="14"/>
      <c r="Q965" s="14"/>
      <c r="R965" s="14"/>
      <c r="S965" s="14"/>
      <c r="T965" s="14"/>
      <c r="U965" s="14"/>
      <c r="V965" s="14"/>
    </row>
    <row r="966" spans="7:22" x14ac:dyDescent="0.35">
      <c r="G966" s="14"/>
      <c r="H966" s="14"/>
      <c r="I966" s="14"/>
      <c r="J966" s="14"/>
      <c r="K966" s="14"/>
      <c r="L966" s="14"/>
      <c r="M966" s="14"/>
      <c r="N966" s="14"/>
      <c r="O966" s="14"/>
      <c r="P966" s="14"/>
      <c r="Q966" s="14"/>
      <c r="R966" s="14"/>
      <c r="S966" s="14"/>
      <c r="T966" s="14"/>
      <c r="U966" s="14"/>
      <c r="V966" s="14"/>
    </row>
    <row r="967" spans="7:22" x14ac:dyDescent="0.35">
      <c r="G967" s="14"/>
      <c r="H967" s="14"/>
      <c r="I967" s="14"/>
      <c r="J967" s="14"/>
      <c r="K967" s="14"/>
      <c r="L967" s="14"/>
      <c r="M967" s="14"/>
      <c r="N967" s="14"/>
      <c r="O967" s="14"/>
      <c r="P967" s="14"/>
      <c r="Q967" s="14"/>
      <c r="R967" s="14"/>
      <c r="S967" s="14"/>
      <c r="T967" s="14"/>
      <c r="U967" s="14"/>
      <c r="V967" s="14"/>
    </row>
    <row r="968" spans="7:22" x14ac:dyDescent="0.35">
      <c r="G968" s="14"/>
      <c r="H968" s="14"/>
      <c r="I968" s="14"/>
      <c r="J968" s="14"/>
      <c r="K968" s="14"/>
      <c r="L968" s="14"/>
      <c r="M968" s="14"/>
      <c r="N968" s="14"/>
      <c r="O968" s="14"/>
      <c r="P968" s="14"/>
      <c r="Q968" s="14"/>
      <c r="R968" s="14"/>
      <c r="S968" s="14"/>
      <c r="T968" s="14"/>
      <c r="U968" s="14"/>
      <c r="V968" s="14"/>
    </row>
    <row r="969" spans="7:22" x14ac:dyDescent="0.35">
      <c r="G969" s="14"/>
      <c r="H969" s="14"/>
      <c r="I969" s="14"/>
      <c r="J969" s="14"/>
      <c r="K969" s="14"/>
      <c r="L969" s="14"/>
      <c r="M969" s="14"/>
      <c r="N969" s="14"/>
      <c r="O969" s="14"/>
      <c r="P969" s="14"/>
      <c r="Q969" s="14"/>
      <c r="R969" s="14"/>
      <c r="S969" s="14"/>
      <c r="T969" s="14"/>
      <c r="U969" s="14"/>
      <c r="V969" s="14"/>
    </row>
    <row r="970" spans="7:22" x14ac:dyDescent="0.35">
      <c r="G970" s="14"/>
      <c r="H970" s="14"/>
      <c r="I970" s="14"/>
      <c r="J970" s="14"/>
      <c r="K970" s="14"/>
      <c r="L970" s="14"/>
      <c r="M970" s="14"/>
      <c r="N970" s="14"/>
      <c r="O970" s="14"/>
      <c r="P970" s="14"/>
      <c r="Q970" s="14"/>
      <c r="R970" s="14"/>
      <c r="S970" s="14"/>
      <c r="T970" s="14"/>
      <c r="U970" s="14"/>
      <c r="V970" s="14"/>
    </row>
    <row r="971" spans="7:22" x14ac:dyDescent="0.35">
      <c r="G971" s="14"/>
      <c r="H971" s="14"/>
      <c r="I971" s="14"/>
      <c r="J971" s="14"/>
      <c r="K971" s="14"/>
      <c r="L971" s="14"/>
      <c r="M971" s="14"/>
      <c r="N971" s="14"/>
      <c r="O971" s="14"/>
      <c r="P971" s="14"/>
      <c r="Q971" s="14"/>
      <c r="R971" s="14"/>
      <c r="S971" s="14"/>
      <c r="T971" s="14"/>
      <c r="U971" s="14"/>
      <c r="V971" s="14"/>
    </row>
    <row r="972" spans="7:22" x14ac:dyDescent="0.35">
      <c r="G972" s="14"/>
      <c r="H972" s="14"/>
      <c r="I972" s="14"/>
      <c r="J972" s="14"/>
      <c r="K972" s="14"/>
      <c r="L972" s="14"/>
      <c r="M972" s="14"/>
      <c r="N972" s="14"/>
      <c r="O972" s="14"/>
      <c r="P972" s="14"/>
      <c r="Q972" s="14"/>
      <c r="R972" s="14"/>
      <c r="S972" s="14"/>
      <c r="T972" s="14"/>
      <c r="U972" s="14"/>
      <c r="V972" s="14"/>
    </row>
    <row r="973" spans="7:22" x14ac:dyDescent="0.35">
      <c r="G973" s="14"/>
      <c r="H973" s="14"/>
      <c r="I973" s="14"/>
      <c r="J973" s="14"/>
      <c r="K973" s="14"/>
      <c r="L973" s="14"/>
      <c r="M973" s="14"/>
      <c r="N973" s="14"/>
      <c r="O973" s="14"/>
      <c r="P973" s="14"/>
      <c r="Q973" s="14"/>
      <c r="R973" s="14"/>
      <c r="S973" s="14"/>
      <c r="T973" s="14"/>
      <c r="U973" s="14"/>
      <c r="V973" s="14"/>
    </row>
    <row r="974" spans="7:22" x14ac:dyDescent="0.35">
      <c r="G974" s="14"/>
      <c r="H974" s="14"/>
      <c r="I974" s="14"/>
      <c r="J974" s="14"/>
      <c r="K974" s="14"/>
      <c r="L974" s="14"/>
      <c r="M974" s="14"/>
      <c r="N974" s="14"/>
      <c r="O974" s="14"/>
      <c r="P974" s="14"/>
      <c r="Q974" s="14"/>
      <c r="R974" s="14"/>
      <c r="S974" s="14"/>
      <c r="T974" s="14"/>
      <c r="U974" s="14"/>
      <c r="V974" s="14"/>
    </row>
    <row r="975" spans="7:22" x14ac:dyDescent="0.35">
      <c r="G975" s="14"/>
      <c r="H975" s="14"/>
      <c r="I975" s="14"/>
      <c r="J975" s="14"/>
      <c r="K975" s="14"/>
      <c r="L975" s="14"/>
      <c r="M975" s="14"/>
      <c r="N975" s="14"/>
      <c r="O975" s="14"/>
      <c r="P975" s="14"/>
      <c r="Q975" s="14"/>
      <c r="R975" s="14"/>
      <c r="S975" s="14"/>
      <c r="T975" s="14"/>
      <c r="U975" s="14"/>
      <c r="V975" s="14"/>
    </row>
    <row r="976" spans="7:22" x14ac:dyDescent="0.35">
      <c r="G976" s="14"/>
      <c r="H976" s="14"/>
      <c r="I976" s="14"/>
      <c r="J976" s="14"/>
      <c r="K976" s="14"/>
      <c r="L976" s="14"/>
      <c r="M976" s="14"/>
      <c r="N976" s="14"/>
      <c r="O976" s="14"/>
      <c r="P976" s="14"/>
      <c r="Q976" s="14"/>
      <c r="R976" s="14"/>
      <c r="S976" s="14"/>
      <c r="T976" s="14"/>
      <c r="U976" s="14"/>
      <c r="V976" s="14"/>
    </row>
    <row r="977" spans="7:22" x14ac:dyDescent="0.35">
      <c r="G977" s="14"/>
      <c r="H977" s="14"/>
      <c r="I977" s="14"/>
      <c r="J977" s="14"/>
      <c r="K977" s="14"/>
      <c r="L977" s="14"/>
      <c r="M977" s="14"/>
      <c r="N977" s="14"/>
      <c r="O977" s="14"/>
      <c r="P977" s="14"/>
      <c r="Q977" s="14"/>
      <c r="R977" s="14"/>
      <c r="S977" s="14"/>
      <c r="T977" s="14"/>
      <c r="U977" s="14"/>
      <c r="V977" s="14"/>
    </row>
    <row r="978" spans="7:22" x14ac:dyDescent="0.35">
      <c r="G978" s="14"/>
      <c r="H978" s="14"/>
      <c r="I978" s="14"/>
      <c r="J978" s="14"/>
      <c r="K978" s="14"/>
      <c r="L978" s="14"/>
      <c r="M978" s="14"/>
      <c r="N978" s="14"/>
      <c r="O978" s="14"/>
      <c r="P978" s="14"/>
      <c r="Q978" s="14"/>
      <c r="R978" s="14"/>
      <c r="S978" s="14"/>
      <c r="T978" s="14"/>
      <c r="U978" s="14"/>
      <c r="V978" s="14"/>
    </row>
    <row r="979" spans="7:22" x14ac:dyDescent="0.35">
      <c r="G979" s="14"/>
      <c r="H979" s="14"/>
      <c r="I979" s="14"/>
      <c r="J979" s="14"/>
      <c r="K979" s="14"/>
      <c r="L979" s="14"/>
      <c r="M979" s="14"/>
      <c r="N979" s="14"/>
      <c r="O979" s="14"/>
      <c r="P979" s="14"/>
      <c r="Q979" s="14"/>
      <c r="R979" s="14"/>
      <c r="S979" s="14"/>
      <c r="T979" s="14"/>
      <c r="U979" s="14"/>
      <c r="V979" s="14"/>
    </row>
    <row r="980" spans="7:22" x14ac:dyDescent="0.35">
      <c r="G980" s="14"/>
      <c r="H980" s="14"/>
      <c r="I980" s="14"/>
      <c r="J980" s="14"/>
      <c r="K980" s="14"/>
      <c r="L980" s="14"/>
      <c r="M980" s="14"/>
      <c r="N980" s="14"/>
      <c r="O980" s="14"/>
      <c r="P980" s="14"/>
      <c r="Q980" s="14"/>
      <c r="R980" s="14"/>
      <c r="S980" s="14"/>
      <c r="T980" s="14"/>
      <c r="U980" s="14"/>
      <c r="V980" s="14"/>
    </row>
    <row r="981" spans="7:22" x14ac:dyDescent="0.35">
      <c r="G981" s="14"/>
      <c r="H981" s="14"/>
      <c r="I981" s="14"/>
      <c r="J981" s="14"/>
      <c r="K981" s="14"/>
      <c r="L981" s="14"/>
      <c r="M981" s="14"/>
      <c r="N981" s="14"/>
      <c r="O981" s="14"/>
      <c r="P981" s="14"/>
      <c r="Q981" s="14"/>
      <c r="R981" s="14"/>
      <c r="S981" s="14"/>
      <c r="T981" s="14"/>
      <c r="U981" s="14"/>
      <c r="V981" s="14"/>
    </row>
    <row r="982" spans="7:22" x14ac:dyDescent="0.35">
      <c r="G982" s="14"/>
      <c r="H982" s="14"/>
      <c r="I982" s="14"/>
      <c r="J982" s="14"/>
      <c r="K982" s="14"/>
      <c r="L982" s="14"/>
      <c r="M982" s="14"/>
      <c r="N982" s="14"/>
      <c r="O982" s="14"/>
      <c r="P982" s="14"/>
      <c r="Q982" s="14"/>
      <c r="R982" s="14"/>
      <c r="S982" s="14"/>
      <c r="T982" s="14"/>
      <c r="U982" s="14"/>
      <c r="V982" s="14"/>
    </row>
    <row r="983" spans="7:22" x14ac:dyDescent="0.35">
      <c r="G983" s="14"/>
      <c r="H983" s="14"/>
      <c r="I983" s="14"/>
      <c r="J983" s="14"/>
      <c r="K983" s="14"/>
      <c r="L983" s="14"/>
      <c r="M983" s="14"/>
      <c r="N983" s="14"/>
      <c r="O983" s="14"/>
      <c r="P983" s="14"/>
      <c r="Q983" s="14"/>
      <c r="R983" s="14"/>
      <c r="S983" s="14"/>
      <c r="T983" s="14"/>
      <c r="U983" s="14"/>
      <c r="V983" s="14"/>
    </row>
    <row r="984" spans="7:22" x14ac:dyDescent="0.35">
      <c r="G984" s="14"/>
      <c r="H984" s="14"/>
      <c r="I984" s="14"/>
      <c r="J984" s="14"/>
      <c r="K984" s="14"/>
      <c r="L984" s="14"/>
      <c r="M984" s="14"/>
      <c r="N984" s="14"/>
      <c r="O984" s="14"/>
      <c r="P984" s="14"/>
      <c r="Q984" s="14"/>
      <c r="R984" s="14"/>
      <c r="S984" s="14"/>
      <c r="T984" s="14"/>
      <c r="U984" s="14"/>
      <c r="V984" s="14"/>
    </row>
    <row r="985" spans="7:22" x14ac:dyDescent="0.35">
      <c r="G985" s="14"/>
      <c r="H985" s="14"/>
      <c r="I985" s="14"/>
      <c r="J985" s="14"/>
      <c r="K985" s="14"/>
      <c r="L985" s="14"/>
      <c r="M985" s="14"/>
      <c r="N985" s="14"/>
      <c r="O985" s="14"/>
      <c r="P985" s="14"/>
      <c r="Q985" s="14"/>
      <c r="R985" s="14"/>
      <c r="S985" s="14"/>
      <c r="T985" s="14"/>
      <c r="U985" s="14"/>
      <c r="V985" s="14"/>
    </row>
    <row r="986" spans="7:22" x14ac:dyDescent="0.35">
      <c r="G986" s="14"/>
      <c r="H986" s="14"/>
      <c r="I986" s="14"/>
      <c r="J986" s="14"/>
      <c r="K986" s="14"/>
      <c r="L986" s="14"/>
      <c r="M986" s="14"/>
      <c r="N986" s="14"/>
      <c r="O986" s="14"/>
      <c r="P986" s="14"/>
      <c r="Q986" s="14"/>
      <c r="R986" s="14"/>
      <c r="S986" s="14"/>
      <c r="T986" s="14"/>
      <c r="U986" s="14"/>
      <c r="V986" s="14"/>
    </row>
    <row r="987" spans="7:22" x14ac:dyDescent="0.35">
      <c r="G987" s="14"/>
      <c r="H987" s="14"/>
      <c r="I987" s="14"/>
      <c r="J987" s="14"/>
      <c r="K987" s="14"/>
      <c r="L987" s="14"/>
      <c r="M987" s="14"/>
      <c r="N987" s="14"/>
      <c r="O987" s="14"/>
      <c r="P987" s="14"/>
      <c r="Q987" s="14"/>
      <c r="R987" s="14"/>
      <c r="S987" s="14"/>
      <c r="T987" s="14"/>
      <c r="U987" s="14"/>
      <c r="V987" s="14"/>
    </row>
    <row r="988" spans="7:22" x14ac:dyDescent="0.35">
      <c r="G988" s="14"/>
      <c r="H988" s="14"/>
      <c r="I988" s="14"/>
      <c r="J988" s="14"/>
      <c r="K988" s="14"/>
      <c r="L988" s="14"/>
      <c r="M988" s="14"/>
      <c r="N988" s="14"/>
      <c r="O988" s="14"/>
      <c r="P988" s="14"/>
      <c r="Q988" s="14"/>
      <c r="R988" s="14"/>
      <c r="S988" s="14"/>
      <c r="T988" s="14"/>
      <c r="U988" s="14"/>
      <c r="V988" s="14"/>
    </row>
    <row r="989" spans="7:22" x14ac:dyDescent="0.35">
      <c r="G989" s="14"/>
      <c r="H989" s="14"/>
      <c r="I989" s="14"/>
      <c r="J989" s="14"/>
      <c r="K989" s="14"/>
      <c r="L989" s="14"/>
      <c r="M989" s="14"/>
      <c r="N989" s="14"/>
      <c r="O989" s="14"/>
      <c r="P989" s="14"/>
      <c r="Q989" s="14"/>
      <c r="R989" s="14"/>
      <c r="S989" s="14"/>
      <c r="T989" s="14"/>
      <c r="U989" s="14"/>
      <c r="V989" s="14"/>
    </row>
    <row r="990" spans="7:22" x14ac:dyDescent="0.35">
      <c r="G990" s="14"/>
      <c r="H990" s="14"/>
      <c r="I990" s="14"/>
      <c r="J990" s="14"/>
      <c r="K990" s="14"/>
      <c r="L990" s="14"/>
      <c r="M990" s="14"/>
      <c r="N990" s="14"/>
      <c r="O990" s="14"/>
      <c r="P990" s="14"/>
      <c r="Q990" s="14"/>
      <c r="R990" s="14"/>
      <c r="S990" s="14"/>
      <c r="T990" s="14"/>
      <c r="U990" s="14"/>
      <c r="V990" s="14"/>
    </row>
    <row r="991" spans="7:22" x14ac:dyDescent="0.35">
      <c r="G991" s="14"/>
      <c r="H991" s="14"/>
      <c r="I991" s="14"/>
      <c r="J991" s="14"/>
      <c r="K991" s="14"/>
      <c r="L991" s="14"/>
      <c r="M991" s="14"/>
      <c r="N991" s="14"/>
      <c r="O991" s="14"/>
      <c r="P991" s="14"/>
      <c r="Q991" s="14"/>
      <c r="R991" s="14"/>
      <c r="S991" s="14"/>
      <c r="T991" s="14"/>
      <c r="U991" s="14"/>
      <c r="V991" s="14"/>
    </row>
    <row r="992" spans="7:22" x14ac:dyDescent="0.35">
      <c r="G992" s="14"/>
      <c r="H992" s="14"/>
      <c r="I992" s="14"/>
      <c r="J992" s="14"/>
      <c r="K992" s="14"/>
      <c r="L992" s="14"/>
      <c r="M992" s="14"/>
      <c r="N992" s="14"/>
      <c r="O992" s="14"/>
      <c r="P992" s="14"/>
      <c r="Q992" s="14"/>
      <c r="R992" s="14"/>
      <c r="S992" s="14"/>
      <c r="T992" s="14"/>
      <c r="U992" s="14"/>
      <c r="V992" s="14"/>
    </row>
    <row r="993" spans="7:22" x14ac:dyDescent="0.35">
      <c r="G993" s="14"/>
      <c r="H993" s="14"/>
      <c r="I993" s="14"/>
      <c r="J993" s="14"/>
      <c r="K993" s="14"/>
      <c r="L993" s="14"/>
      <c r="M993" s="14"/>
      <c r="N993" s="14"/>
      <c r="O993" s="14"/>
      <c r="P993" s="14"/>
      <c r="Q993" s="14"/>
      <c r="R993" s="14"/>
      <c r="S993" s="14"/>
      <c r="T993" s="14"/>
      <c r="U993" s="14"/>
      <c r="V993" s="14"/>
    </row>
    <row r="994" spans="7:22" x14ac:dyDescent="0.35">
      <c r="G994" s="14"/>
      <c r="H994" s="14"/>
      <c r="I994" s="14"/>
      <c r="J994" s="14"/>
      <c r="K994" s="14"/>
      <c r="L994" s="14"/>
      <c r="M994" s="14"/>
      <c r="N994" s="14"/>
      <c r="O994" s="14"/>
      <c r="P994" s="14"/>
      <c r="Q994" s="14"/>
      <c r="R994" s="14"/>
      <c r="S994" s="14"/>
      <c r="T994" s="14"/>
      <c r="U994" s="14"/>
      <c r="V994" s="14"/>
    </row>
    <row r="995" spans="7:22" x14ac:dyDescent="0.35">
      <c r="G995" s="14"/>
      <c r="H995" s="14"/>
      <c r="I995" s="14"/>
      <c r="J995" s="14"/>
      <c r="K995" s="14"/>
      <c r="L995" s="14"/>
      <c r="M995" s="14"/>
      <c r="N995" s="14"/>
      <c r="O995" s="14"/>
      <c r="P995" s="14"/>
      <c r="Q995" s="14"/>
      <c r="R995" s="14"/>
      <c r="S995" s="14"/>
      <c r="T995" s="14"/>
      <c r="U995" s="14"/>
      <c r="V995" s="14"/>
    </row>
    <row r="996" spans="7:22" x14ac:dyDescent="0.35">
      <c r="G996" s="14"/>
      <c r="H996" s="14"/>
      <c r="I996" s="14"/>
      <c r="J996" s="14"/>
      <c r="K996" s="14"/>
      <c r="L996" s="14"/>
      <c r="M996" s="14"/>
      <c r="N996" s="14"/>
      <c r="O996" s="14"/>
      <c r="P996" s="14"/>
      <c r="Q996" s="14"/>
      <c r="R996" s="14"/>
      <c r="S996" s="14"/>
      <c r="T996" s="14"/>
      <c r="U996" s="14"/>
      <c r="V996" s="14"/>
    </row>
    <row r="997" spans="7:22" x14ac:dyDescent="0.35">
      <c r="G997" s="14"/>
      <c r="H997" s="14"/>
      <c r="I997" s="14"/>
      <c r="J997" s="14"/>
      <c r="K997" s="14"/>
      <c r="L997" s="14"/>
      <c r="M997" s="14"/>
      <c r="N997" s="14"/>
      <c r="O997" s="14"/>
      <c r="P997" s="14"/>
      <c r="Q997" s="14"/>
      <c r="R997" s="14"/>
      <c r="S997" s="14"/>
      <c r="T997" s="14"/>
      <c r="U997" s="14"/>
      <c r="V997" s="14"/>
    </row>
    <row r="998" spans="7:22" x14ac:dyDescent="0.35">
      <c r="G998" s="14"/>
      <c r="H998" s="14"/>
      <c r="I998" s="14"/>
      <c r="J998" s="14"/>
      <c r="K998" s="14"/>
      <c r="L998" s="14"/>
      <c r="M998" s="14"/>
      <c r="N998" s="14"/>
      <c r="O998" s="14"/>
      <c r="P998" s="14"/>
      <c r="Q998" s="14"/>
      <c r="R998" s="14"/>
      <c r="S998" s="14"/>
      <c r="T998" s="14"/>
      <c r="U998" s="14"/>
      <c r="V998" s="14"/>
    </row>
    <row r="999" spans="7:22" x14ac:dyDescent="0.35">
      <c r="G999" s="14"/>
      <c r="H999" s="14"/>
      <c r="I999" s="14"/>
      <c r="J999" s="14"/>
      <c r="K999" s="14"/>
      <c r="L999" s="14"/>
      <c r="M999" s="14"/>
      <c r="N999" s="14"/>
      <c r="O999" s="14"/>
      <c r="P999" s="14"/>
      <c r="Q999" s="14"/>
      <c r="R999" s="14"/>
      <c r="S999" s="14"/>
      <c r="T999" s="14"/>
      <c r="U999" s="14"/>
      <c r="V999" s="14"/>
    </row>
    <row r="1000" spans="7:22" x14ac:dyDescent="0.35">
      <c r="G1000" s="14"/>
      <c r="H1000" s="14"/>
      <c r="I1000" s="14"/>
      <c r="J1000" s="14"/>
      <c r="K1000" s="14"/>
      <c r="L1000" s="14"/>
      <c r="M1000" s="14"/>
      <c r="N1000" s="14"/>
      <c r="O1000" s="14"/>
      <c r="P1000" s="14"/>
      <c r="Q1000" s="14"/>
      <c r="R1000" s="14"/>
      <c r="S1000" s="14"/>
      <c r="T1000" s="14"/>
      <c r="U1000" s="14"/>
      <c r="V1000" s="14"/>
    </row>
    <row r="1001" spans="7:22" x14ac:dyDescent="0.35">
      <c r="G1001" s="14"/>
      <c r="H1001" s="14"/>
      <c r="I1001" s="14"/>
      <c r="J1001" s="14"/>
      <c r="K1001" s="14"/>
      <c r="L1001" s="14"/>
      <c r="M1001" s="14"/>
      <c r="N1001" s="14"/>
      <c r="O1001" s="14"/>
      <c r="P1001" s="14"/>
      <c r="Q1001" s="14"/>
      <c r="R1001" s="14"/>
      <c r="S1001" s="14"/>
      <c r="T1001" s="14"/>
      <c r="U1001" s="14"/>
      <c r="V1001" s="14"/>
    </row>
    <row r="1002" spans="7:22" x14ac:dyDescent="0.35">
      <c r="G1002" s="14"/>
      <c r="H1002" s="14"/>
      <c r="I1002" s="14"/>
      <c r="J1002" s="14"/>
      <c r="K1002" s="14"/>
      <c r="L1002" s="14"/>
      <c r="M1002" s="14"/>
      <c r="N1002" s="14"/>
      <c r="O1002" s="14"/>
      <c r="P1002" s="14"/>
      <c r="Q1002" s="14"/>
      <c r="R1002" s="14"/>
      <c r="S1002" s="14"/>
      <c r="T1002" s="14"/>
      <c r="U1002" s="14"/>
      <c r="V1002" s="14"/>
    </row>
    <row r="1003" spans="7:22" x14ac:dyDescent="0.35">
      <c r="G1003" s="14"/>
      <c r="H1003" s="14"/>
      <c r="I1003" s="14"/>
      <c r="J1003" s="14"/>
      <c r="K1003" s="14"/>
      <c r="L1003" s="14"/>
      <c r="M1003" s="14"/>
      <c r="N1003" s="14"/>
      <c r="O1003" s="14"/>
      <c r="P1003" s="14"/>
      <c r="Q1003" s="14"/>
      <c r="R1003" s="14"/>
      <c r="S1003" s="14"/>
      <c r="T1003" s="14"/>
      <c r="U1003" s="14"/>
      <c r="V1003" s="14"/>
    </row>
    <row r="1004" spans="7:22" x14ac:dyDescent="0.35">
      <c r="G1004" s="14"/>
      <c r="H1004" s="14"/>
      <c r="I1004" s="14"/>
      <c r="J1004" s="14"/>
      <c r="K1004" s="14"/>
      <c r="L1004" s="14"/>
      <c r="M1004" s="14"/>
      <c r="N1004" s="14"/>
      <c r="O1004" s="14"/>
      <c r="P1004" s="14"/>
      <c r="Q1004" s="14"/>
      <c r="R1004" s="14"/>
      <c r="S1004" s="14"/>
      <c r="T1004" s="14"/>
      <c r="U1004" s="14"/>
      <c r="V1004" s="14"/>
    </row>
    <row r="1005" spans="7:22" x14ac:dyDescent="0.35">
      <c r="G1005" s="14"/>
      <c r="H1005" s="14"/>
      <c r="I1005" s="14"/>
      <c r="J1005" s="14"/>
      <c r="K1005" s="14"/>
      <c r="L1005" s="14"/>
      <c r="M1005" s="14"/>
      <c r="N1005" s="14"/>
      <c r="O1005" s="14"/>
      <c r="P1005" s="14"/>
      <c r="Q1005" s="14"/>
      <c r="R1005" s="14"/>
      <c r="S1005" s="14"/>
      <c r="T1005" s="14"/>
      <c r="U1005" s="14"/>
      <c r="V1005" s="14"/>
    </row>
    <row r="1006" spans="7:22" x14ac:dyDescent="0.35">
      <c r="G1006" s="14"/>
      <c r="H1006" s="14"/>
      <c r="I1006" s="14"/>
      <c r="J1006" s="14"/>
      <c r="K1006" s="14"/>
      <c r="L1006" s="14"/>
      <c r="M1006" s="14"/>
      <c r="N1006" s="14"/>
      <c r="O1006" s="14"/>
      <c r="P1006" s="14"/>
      <c r="Q1006" s="14"/>
      <c r="R1006" s="14"/>
      <c r="S1006" s="14"/>
      <c r="T1006" s="14"/>
      <c r="U1006" s="14"/>
      <c r="V1006" s="14"/>
    </row>
    <row r="1007" spans="7:22" x14ac:dyDescent="0.35">
      <c r="G1007" s="14"/>
      <c r="H1007" s="14"/>
      <c r="I1007" s="14"/>
      <c r="J1007" s="14"/>
      <c r="K1007" s="14"/>
      <c r="L1007" s="14"/>
      <c r="M1007" s="14"/>
      <c r="N1007" s="14"/>
      <c r="O1007" s="14"/>
      <c r="P1007" s="14"/>
      <c r="Q1007" s="14"/>
      <c r="R1007" s="14"/>
      <c r="S1007" s="14"/>
      <c r="T1007" s="14"/>
      <c r="U1007" s="14"/>
      <c r="V1007" s="14"/>
    </row>
    <row r="1008" spans="7:22" x14ac:dyDescent="0.35">
      <c r="G1008" s="14"/>
      <c r="H1008" s="14"/>
      <c r="I1008" s="14"/>
      <c r="J1008" s="14"/>
      <c r="K1008" s="14"/>
      <c r="L1008" s="14"/>
      <c r="M1008" s="14"/>
      <c r="N1008" s="14"/>
      <c r="O1008" s="14"/>
      <c r="P1008" s="14"/>
      <c r="Q1008" s="14"/>
      <c r="R1008" s="14"/>
      <c r="S1008" s="14"/>
      <c r="T1008" s="14"/>
      <c r="U1008" s="14"/>
      <c r="V1008" s="14"/>
    </row>
    <row r="1009" spans="7:22" x14ac:dyDescent="0.35">
      <c r="G1009" s="14"/>
      <c r="H1009" s="14"/>
      <c r="I1009" s="14"/>
      <c r="J1009" s="14"/>
      <c r="K1009" s="14"/>
      <c r="L1009" s="14"/>
      <c r="M1009" s="14"/>
      <c r="N1009" s="14"/>
      <c r="O1009" s="14"/>
      <c r="P1009" s="14"/>
      <c r="Q1009" s="14"/>
      <c r="R1009" s="14"/>
      <c r="S1009" s="14"/>
      <c r="T1009" s="14"/>
      <c r="U1009" s="14"/>
      <c r="V1009" s="14"/>
    </row>
    <row r="1010" spans="7:22" x14ac:dyDescent="0.35">
      <c r="G1010" s="14"/>
      <c r="H1010" s="14"/>
      <c r="I1010" s="14"/>
      <c r="J1010" s="14"/>
      <c r="K1010" s="14"/>
      <c r="L1010" s="14"/>
      <c r="M1010" s="14"/>
      <c r="N1010" s="14"/>
      <c r="O1010" s="14"/>
      <c r="P1010" s="14"/>
      <c r="Q1010" s="14"/>
      <c r="R1010" s="14"/>
      <c r="S1010" s="14"/>
      <c r="T1010" s="14"/>
      <c r="U1010" s="14"/>
      <c r="V1010" s="14"/>
    </row>
    <row r="1011" spans="7:22" x14ac:dyDescent="0.35">
      <c r="G1011" s="14"/>
      <c r="H1011" s="14"/>
      <c r="I1011" s="14"/>
      <c r="J1011" s="14"/>
      <c r="K1011" s="14"/>
      <c r="L1011" s="14"/>
      <c r="M1011" s="14"/>
      <c r="N1011" s="14"/>
      <c r="O1011" s="14"/>
      <c r="P1011" s="14"/>
      <c r="Q1011" s="14"/>
      <c r="R1011" s="14"/>
      <c r="S1011" s="14"/>
      <c r="T1011" s="14"/>
      <c r="U1011" s="14"/>
      <c r="V1011" s="14"/>
    </row>
    <row r="1012" spans="7:22" x14ac:dyDescent="0.35">
      <c r="G1012" s="14"/>
      <c r="H1012" s="14"/>
      <c r="I1012" s="14"/>
      <c r="J1012" s="14"/>
      <c r="K1012" s="14"/>
      <c r="L1012" s="14"/>
      <c r="M1012" s="14"/>
      <c r="N1012" s="14"/>
      <c r="O1012" s="14"/>
      <c r="P1012" s="14"/>
      <c r="Q1012" s="14"/>
      <c r="R1012" s="14"/>
      <c r="S1012" s="14"/>
      <c r="T1012" s="14"/>
      <c r="U1012" s="14"/>
      <c r="V1012" s="14"/>
    </row>
    <row r="1013" spans="7:22" x14ac:dyDescent="0.35">
      <c r="G1013" s="14"/>
      <c r="H1013" s="14"/>
      <c r="I1013" s="14"/>
      <c r="J1013" s="14"/>
      <c r="K1013" s="14"/>
      <c r="L1013" s="14"/>
      <c r="M1013" s="14"/>
      <c r="N1013" s="14"/>
      <c r="O1013" s="14"/>
      <c r="P1013" s="14"/>
      <c r="Q1013" s="14"/>
      <c r="R1013" s="14"/>
      <c r="S1013" s="14"/>
      <c r="T1013" s="14"/>
      <c r="U1013" s="14"/>
      <c r="V1013" s="14"/>
    </row>
    <row r="1014" spans="7:22" x14ac:dyDescent="0.35">
      <c r="G1014" s="14"/>
      <c r="H1014" s="14"/>
      <c r="I1014" s="14"/>
      <c r="J1014" s="14"/>
      <c r="K1014" s="14"/>
      <c r="L1014" s="14"/>
      <c r="M1014" s="14"/>
      <c r="N1014" s="14"/>
      <c r="O1014" s="14"/>
      <c r="P1014" s="14"/>
      <c r="Q1014" s="14"/>
      <c r="R1014" s="14"/>
      <c r="S1014" s="14"/>
      <c r="T1014" s="14"/>
      <c r="U1014" s="14"/>
      <c r="V1014" s="14"/>
    </row>
    <row r="1015" spans="7:22" x14ac:dyDescent="0.35">
      <c r="G1015" s="14"/>
      <c r="H1015" s="14"/>
      <c r="I1015" s="14"/>
      <c r="J1015" s="14"/>
      <c r="K1015" s="14"/>
      <c r="L1015" s="14"/>
      <c r="M1015" s="14"/>
      <c r="N1015" s="14"/>
      <c r="O1015" s="14"/>
      <c r="P1015" s="14"/>
      <c r="Q1015" s="14"/>
      <c r="R1015" s="14"/>
      <c r="S1015" s="14"/>
      <c r="T1015" s="14"/>
      <c r="U1015" s="14"/>
      <c r="V1015" s="14"/>
    </row>
    <row r="1016" spans="7:22" x14ac:dyDescent="0.35">
      <c r="G1016" s="14"/>
      <c r="H1016" s="14"/>
      <c r="I1016" s="14"/>
      <c r="J1016" s="14"/>
      <c r="K1016" s="14"/>
      <c r="L1016" s="14"/>
      <c r="M1016" s="14"/>
      <c r="N1016" s="14"/>
      <c r="O1016" s="14"/>
      <c r="P1016" s="14"/>
      <c r="Q1016" s="14"/>
      <c r="R1016" s="14"/>
      <c r="S1016" s="14"/>
      <c r="T1016" s="14"/>
      <c r="U1016" s="14"/>
      <c r="V1016" s="14"/>
    </row>
    <row r="1017" spans="7:22" x14ac:dyDescent="0.35">
      <c r="G1017" s="14"/>
      <c r="H1017" s="14"/>
      <c r="I1017" s="14"/>
      <c r="J1017" s="14"/>
      <c r="K1017" s="14"/>
      <c r="L1017" s="14"/>
      <c r="M1017" s="14"/>
      <c r="N1017" s="14"/>
      <c r="O1017" s="14"/>
      <c r="P1017" s="14"/>
      <c r="Q1017" s="14"/>
      <c r="R1017" s="14"/>
      <c r="S1017" s="14"/>
      <c r="T1017" s="14"/>
      <c r="U1017" s="14"/>
      <c r="V1017" s="14"/>
    </row>
    <row r="1018" spans="7:22" x14ac:dyDescent="0.35">
      <c r="G1018" s="14"/>
      <c r="H1018" s="14"/>
      <c r="I1018" s="14"/>
      <c r="J1018" s="14"/>
      <c r="K1018" s="14"/>
      <c r="L1018" s="14"/>
      <c r="M1018" s="14"/>
      <c r="N1018" s="14"/>
      <c r="O1018" s="14"/>
      <c r="P1018" s="14"/>
      <c r="Q1018" s="14"/>
      <c r="R1018" s="14"/>
      <c r="S1018" s="14"/>
      <c r="T1018" s="14"/>
      <c r="U1018" s="14"/>
      <c r="V1018" s="14"/>
    </row>
    <row r="1019" spans="7:22" x14ac:dyDescent="0.35">
      <c r="G1019" s="14"/>
      <c r="H1019" s="14"/>
      <c r="I1019" s="14"/>
      <c r="J1019" s="14"/>
      <c r="K1019" s="14"/>
      <c r="L1019" s="14"/>
      <c r="M1019" s="14"/>
      <c r="N1019" s="14"/>
      <c r="O1019" s="14"/>
      <c r="P1019" s="14"/>
      <c r="Q1019" s="14"/>
      <c r="R1019" s="14"/>
      <c r="S1019" s="14"/>
      <c r="T1019" s="14"/>
      <c r="U1019" s="14"/>
      <c r="V1019" s="14"/>
    </row>
    <row r="1020" spans="7:22" x14ac:dyDescent="0.35">
      <c r="G1020" s="14"/>
      <c r="H1020" s="14"/>
      <c r="I1020" s="14"/>
      <c r="J1020" s="14"/>
      <c r="K1020" s="14"/>
      <c r="L1020" s="14"/>
      <c r="M1020" s="14"/>
      <c r="N1020" s="14"/>
      <c r="O1020" s="14"/>
      <c r="P1020" s="14"/>
      <c r="Q1020" s="14"/>
      <c r="R1020" s="14"/>
      <c r="S1020" s="14"/>
      <c r="T1020" s="14"/>
      <c r="U1020" s="14"/>
      <c r="V1020" s="14"/>
    </row>
    <row r="1021" spans="7:22" x14ac:dyDescent="0.35">
      <c r="G1021" s="14"/>
      <c r="H1021" s="14"/>
      <c r="I1021" s="14"/>
      <c r="J1021" s="14"/>
      <c r="K1021" s="14"/>
      <c r="L1021" s="14"/>
      <c r="M1021" s="14"/>
      <c r="N1021" s="14"/>
      <c r="O1021" s="14"/>
      <c r="P1021" s="14"/>
      <c r="Q1021" s="14"/>
      <c r="R1021" s="14"/>
      <c r="S1021" s="14"/>
      <c r="T1021" s="14"/>
      <c r="U1021" s="14"/>
      <c r="V1021" s="14"/>
    </row>
    <row r="1022" spans="7:22" x14ac:dyDescent="0.35">
      <c r="G1022" s="14"/>
      <c r="H1022" s="14"/>
      <c r="I1022" s="14"/>
      <c r="J1022" s="14"/>
      <c r="K1022" s="14"/>
      <c r="L1022" s="14"/>
      <c r="M1022" s="14"/>
      <c r="N1022" s="14"/>
      <c r="O1022" s="14"/>
      <c r="P1022" s="14"/>
      <c r="Q1022" s="14"/>
      <c r="R1022" s="14"/>
      <c r="S1022" s="14"/>
      <c r="T1022" s="14"/>
      <c r="U1022" s="14"/>
      <c r="V1022" s="14"/>
    </row>
    <row r="1023" spans="7:22" x14ac:dyDescent="0.35">
      <c r="G1023" s="14"/>
      <c r="H1023" s="14"/>
      <c r="I1023" s="14"/>
      <c r="J1023" s="14"/>
      <c r="K1023" s="14"/>
      <c r="L1023" s="14"/>
      <c r="M1023" s="14"/>
      <c r="N1023" s="14"/>
      <c r="O1023" s="14"/>
      <c r="P1023" s="14"/>
      <c r="Q1023" s="14"/>
      <c r="R1023" s="14"/>
      <c r="S1023" s="14"/>
      <c r="T1023" s="14"/>
      <c r="U1023" s="14"/>
      <c r="V1023" s="14"/>
    </row>
    <row r="1024" spans="7:22" x14ac:dyDescent="0.35">
      <c r="G1024" s="14"/>
      <c r="H1024" s="14"/>
      <c r="I1024" s="14"/>
      <c r="J1024" s="14"/>
      <c r="K1024" s="14"/>
      <c r="L1024" s="14"/>
      <c r="M1024" s="14"/>
      <c r="N1024" s="14"/>
      <c r="O1024" s="14"/>
      <c r="P1024" s="14"/>
      <c r="Q1024" s="14"/>
      <c r="R1024" s="14"/>
      <c r="S1024" s="14"/>
      <c r="T1024" s="14"/>
      <c r="U1024" s="14"/>
      <c r="V1024" s="14"/>
    </row>
    <row r="1025" spans="7:22" x14ac:dyDescent="0.35">
      <c r="G1025" s="14"/>
      <c r="H1025" s="14"/>
      <c r="I1025" s="14"/>
      <c r="J1025" s="14"/>
      <c r="K1025" s="14"/>
      <c r="L1025" s="14"/>
      <c r="M1025" s="14"/>
      <c r="N1025" s="14"/>
      <c r="O1025" s="14"/>
      <c r="P1025" s="14"/>
      <c r="Q1025" s="14"/>
      <c r="R1025" s="14"/>
      <c r="S1025" s="14"/>
      <c r="T1025" s="14"/>
      <c r="U1025" s="14"/>
      <c r="V1025" s="14"/>
    </row>
    <row r="1026" spans="7:22" x14ac:dyDescent="0.35">
      <c r="G1026" s="14"/>
      <c r="H1026" s="14"/>
      <c r="I1026" s="14"/>
      <c r="J1026" s="14"/>
      <c r="K1026" s="14"/>
      <c r="L1026" s="14"/>
      <c r="M1026" s="14"/>
      <c r="N1026" s="14"/>
      <c r="O1026" s="14"/>
      <c r="P1026" s="14"/>
      <c r="Q1026" s="14"/>
      <c r="R1026" s="14"/>
      <c r="S1026" s="14"/>
      <c r="T1026" s="14"/>
      <c r="U1026" s="14"/>
      <c r="V1026" s="14"/>
    </row>
    <row r="1027" spans="7:22" x14ac:dyDescent="0.35">
      <c r="G1027" s="14"/>
      <c r="H1027" s="14"/>
      <c r="I1027" s="14"/>
      <c r="J1027" s="14"/>
      <c r="K1027" s="14"/>
      <c r="L1027" s="14"/>
      <c r="M1027" s="14"/>
      <c r="N1027" s="14"/>
      <c r="O1027" s="14"/>
      <c r="P1027" s="14"/>
      <c r="Q1027" s="14"/>
      <c r="R1027" s="14"/>
      <c r="S1027" s="14"/>
      <c r="T1027" s="14"/>
      <c r="U1027" s="14"/>
      <c r="V1027" s="14"/>
    </row>
    <row r="1028" spans="7:22" x14ac:dyDescent="0.35">
      <c r="G1028" s="14"/>
      <c r="H1028" s="14"/>
      <c r="I1028" s="14"/>
      <c r="J1028" s="14"/>
      <c r="K1028" s="14"/>
      <c r="L1028" s="14"/>
      <c r="M1028" s="14"/>
      <c r="N1028" s="14"/>
      <c r="O1028" s="14"/>
      <c r="P1028" s="14"/>
      <c r="Q1028" s="14"/>
      <c r="R1028" s="14"/>
      <c r="S1028" s="14"/>
      <c r="T1028" s="14"/>
      <c r="U1028" s="14"/>
      <c r="V1028" s="14"/>
    </row>
    <row r="1029" spans="7:22" x14ac:dyDescent="0.35">
      <c r="G1029" s="14"/>
      <c r="H1029" s="14"/>
      <c r="I1029" s="14"/>
      <c r="J1029" s="14"/>
      <c r="K1029" s="14"/>
      <c r="L1029" s="14"/>
      <c r="M1029" s="14"/>
      <c r="N1029" s="14"/>
      <c r="O1029" s="14"/>
      <c r="P1029" s="14"/>
      <c r="Q1029" s="14"/>
      <c r="R1029" s="14"/>
      <c r="S1029" s="14"/>
      <c r="T1029" s="14"/>
      <c r="U1029" s="14"/>
      <c r="V1029" s="14"/>
    </row>
    <row r="1030" spans="7:22" x14ac:dyDescent="0.35">
      <c r="G1030" s="14"/>
      <c r="H1030" s="14"/>
      <c r="I1030" s="14"/>
      <c r="J1030" s="14"/>
      <c r="K1030" s="14"/>
      <c r="L1030" s="14"/>
      <c r="M1030" s="14"/>
      <c r="N1030" s="14"/>
      <c r="O1030" s="14"/>
      <c r="P1030" s="14"/>
      <c r="Q1030" s="14"/>
      <c r="R1030" s="14"/>
      <c r="S1030" s="14"/>
      <c r="T1030" s="14"/>
      <c r="U1030" s="14"/>
      <c r="V1030" s="14"/>
    </row>
    <row r="1031" spans="7:22" x14ac:dyDescent="0.35">
      <c r="G1031" s="14"/>
      <c r="H1031" s="14"/>
      <c r="I1031" s="14"/>
      <c r="J1031" s="14"/>
      <c r="K1031" s="14"/>
      <c r="L1031" s="14"/>
      <c r="M1031" s="14"/>
      <c r="N1031" s="14"/>
      <c r="O1031" s="14"/>
      <c r="P1031" s="14"/>
      <c r="Q1031" s="14"/>
      <c r="R1031" s="14"/>
      <c r="S1031" s="14"/>
      <c r="T1031" s="14"/>
      <c r="U1031" s="14"/>
      <c r="V1031" s="14"/>
    </row>
    <row r="1032" spans="7:22" x14ac:dyDescent="0.35">
      <c r="G1032" s="14"/>
      <c r="H1032" s="14"/>
      <c r="I1032" s="14"/>
      <c r="J1032" s="14"/>
      <c r="K1032" s="14"/>
      <c r="L1032" s="14"/>
      <c r="M1032" s="14"/>
      <c r="N1032" s="14"/>
      <c r="O1032" s="14"/>
      <c r="P1032" s="14"/>
      <c r="Q1032" s="14"/>
      <c r="R1032" s="14"/>
      <c r="S1032" s="14"/>
      <c r="T1032" s="14"/>
      <c r="U1032" s="14"/>
      <c r="V1032" s="14"/>
    </row>
    <row r="1033" spans="7:22" x14ac:dyDescent="0.35">
      <c r="G1033" s="14"/>
      <c r="H1033" s="14"/>
      <c r="I1033" s="14"/>
      <c r="J1033" s="14"/>
      <c r="K1033" s="14"/>
      <c r="L1033" s="14"/>
      <c r="M1033" s="14"/>
      <c r="N1033" s="14"/>
      <c r="O1033" s="14"/>
      <c r="P1033" s="14"/>
      <c r="Q1033" s="14"/>
      <c r="R1033" s="14"/>
      <c r="S1033" s="14"/>
      <c r="T1033" s="14"/>
      <c r="U1033" s="14"/>
      <c r="V1033" s="14"/>
    </row>
    <row r="1034" spans="7:22" x14ac:dyDescent="0.35">
      <c r="G1034" s="14"/>
      <c r="H1034" s="14"/>
      <c r="I1034" s="14"/>
      <c r="J1034" s="14"/>
      <c r="K1034" s="14"/>
      <c r="L1034" s="14"/>
      <c r="M1034" s="14"/>
      <c r="N1034" s="14"/>
      <c r="O1034" s="14"/>
      <c r="P1034" s="14"/>
      <c r="Q1034" s="14"/>
      <c r="R1034" s="14"/>
      <c r="S1034" s="14"/>
      <c r="T1034" s="14"/>
      <c r="U1034" s="14"/>
      <c r="V1034" s="14"/>
    </row>
    <row r="1035" spans="7:22" x14ac:dyDescent="0.35">
      <c r="G1035" s="14"/>
      <c r="H1035" s="14"/>
      <c r="I1035" s="14"/>
      <c r="J1035" s="14"/>
      <c r="K1035" s="14"/>
      <c r="L1035" s="14"/>
      <c r="M1035" s="14"/>
      <c r="N1035" s="14"/>
      <c r="O1035" s="14"/>
      <c r="P1035" s="14"/>
      <c r="Q1035" s="14"/>
      <c r="R1035" s="14"/>
      <c r="S1035" s="14"/>
      <c r="T1035" s="14"/>
      <c r="U1035" s="14"/>
      <c r="V1035" s="14"/>
    </row>
    <row r="1036" spans="7:22" x14ac:dyDescent="0.35">
      <c r="G1036" s="14"/>
      <c r="H1036" s="14"/>
      <c r="I1036" s="14"/>
      <c r="J1036" s="14"/>
      <c r="K1036" s="14"/>
      <c r="L1036" s="14"/>
      <c r="M1036" s="14"/>
      <c r="N1036" s="14"/>
      <c r="O1036" s="14"/>
      <c r="P1036" s="14"/>
      <c r="Q1036" s="14"/>
      <c r="R1036" s="14"/>
      <c r="S1036" s="14"/>
      <c r="T1036" s="14"/>
      <c r="U1036" s="14"/>
      <c r="V1036" s="14"/>
    </row>
    <row r="1037" spans="7:22" x14ac:dyDescent="0.35">
      <c r="G1037" s="14"/>
      <c r="H1037" s="14"/>
      <c r="I1037" s="14"/>
      <c r="J1037" s="14"/>
      <c r="K1037" s="14"/>
      <c r="L1037" s="14"/>
      <c r="M1037" s="14"/>
      <c r="N1037" s="14"/>
      <c r="O1037" s="14"/>
      <c r="P1037" s="14"/>
      <c r="Q1037" s="14"/>
      <c r="R1037" s="14"/>
      <c r="S1037" s="14"/>
      <c r="T1037" s="14"/>
      <c r="U1037" s="14"/>
      <c r="V1037" s="14"/>
    </row>
    <row r="1038" spans="7:22" x14ac:dyDescent="0.35">
      <c r="G1038" s="14"/>
      <c r="H1038" s="14"/>
      <c r="I1038" s="14"/>
      <c r="J1038" s="14"/>
      <c r="K1038" s="14"/>
      <c r="L1038" s="14"/>
      <c r="M1038" s="14"/>
      <c r="N1038" s="14"/>
      <c r="O1038" s="14"/>
      <c r="P1038" s="14"/>
      <c r="Q1038" s="14"/>
      <c r="R1038" s="14"/>
      <c r="S1038" s="14"/>
      <c r="T1038" s="14"/>
      <c r="U1038" s="14"/>
      <c r="V1038" s="14"/>
    </row>
    <row r="1039" spans="7:22" x14ac:dyDescent="0.35">
      <c r="G1039" s="14"/>
      <c r="H1039" s="14"/>
      <c r="I1039" s="14"/>
      <c r="J1039" s="14"/>
      <c r="K1039" s="14"/>
      <c r="L1039" s="14"/>
      <c r="M1039" s="14"/>
      <c r="N1039" s="14"/>
      <c r="O1039" s="14"/>
      <c r="P1039" s="14"/>
      <c r="Q1039" s="14"/>
      <c r="R1039" s="14"/>
      <c r="S1039" s="14"/>
      <c r="T1039" s="14"/>
      <c r="U1039" s="14"/>
      <c r="V1039" s="14"/>
    </row>
  </sheetData>
  <sortState xmlns:xlrd2="http://schemas.microsoft.com/office/spreadsheetml/2017/richdata2" ref="G438:Q552">
    <sortCondition ref="G438:G552"/>
  </sortState>
  <mergeCells count="21">
    <mergeCell ref="W6:Z6"/>
    <mergeCell ref="AA6:AD6"/>
    <mergeCell ref="AE6:AH6"/>
    <mergeCell ref="AI6:AL6"/>
    <mergeCell ref="F640:F671"/>
    <mergeCell ref="F577:F639"/>
    <mergeCell ref="F8:F32"/>
    <mergeCell ref="F33:F74"/>
    <mergeCell ref="F155:F206"/>
    <mergeCell ref="F207:F230"/>
    <mergeCell ref="F231:F327"/>
    <mergeCell ref="F328:F408"/>
    <mergeCell ref="F409:F462"/>
    <mergeCell ref="F463:F576"/>
    <mergeCell ref="F75:F154"/>
    <mergeCell ref="G5:O5"/>
    <mergeCell ref="M1:Q2"/>
    <mergeCell ref="U1:V2"/>
    <mergeCell ref="M3:Q3"/>
    <mergeCell ref="U3:V3"/>
    <mergeCell ref="I1:K3"/>
  </mergeCells>
  <conditionalFormatting sqref="K8">
    <cfRule type="expression" dxfId="63" priority="83">
      <formula>#REF!=#REF!</formula>
    </cfRule>
    <cfRule type="expression" dxfId="62" priority="84">
      <formula>#REF!&lt;#REF!</formula>
    </cfRule>
    <cfRule type="expression" dxfId="61" priority="85">
      <formula>#REF!&gt;#REF!</formula>
    </cfRule>
  </conditionalFormatting>
  <conditionalFormatting sqref="J8">
    <cfRule type="expression" priority="79">
      <formula>#REF!=0</formula>
    </cfRule>
    <cfRule type="expression" priority="80">
      <formula>#REF!=1</formula>
    </cfRule>
    <cfRule type="expression" dxfId="60" priority="81">
      <formula>#REF!&gt;1</formula>
    </cfRule>
    <cfRule type="expression" dxfId="59" priority="82">
      <formula>(#REF!&lt;1)</formula>
    </cfRule>
  </conditionalFormatting>
  <conditionalFormatting sqref="K33">
    <cfRule type="expression" dxfId="58" priority="76">
      <formula>#REF!=#REF!</formula>
    </cfRule>
    <cfRule type="expression" dxfId="57" priority="77">
      <formula>#REF!&lt;#REF!</formula>
    </cfRule>
    <cfRule type="expression" dxfId="56" priority="78">
      <formula>#REF!&gt;#REF!</formula>
    </cfRule>
  </conditionalFormatting>
  <conditionalFormatting sqref="K58">
    <cfRule type="expression" dxfId="55" priority="69">
      <formula>#REF!=#REF!</formula>
    </cfRule>
    <cfRule type="expression" dxfId="54" priority="70">
      <formula>#REF!&lt;#REF!</formula>
    </cfRule>
    <cfRule type="expression" dxfId="53" priority="71">
      <formula>#REF!&gt;#REF!</formula>
    </cfRule>
  </conditionalFormatting>
  <conditionalFormatting sqref="K163">
    <cfRule type="expression" dxfId="52" priority="66">
      <formula>#REF!=#REF!</formula>
    </cfRule>
    <cfRule type="expression" dxfId="51" priority="67">
      <formula>#REF!&lt;#REF!</formula>
    </cfRule>
    <cfRule type="expression" dxfId="50" priority="68">
      <formula>#REF!&gt;#REF!</formula>
    </cfRule>
  </conditionalFormatting>
  <conditionalFormatting sqref="K188">
    <cfRule type="expression" dxfId="49" priority="63">
      <formula>#REF!=#REF!</formula>
    </cfRule>
    <cfRule type="expression" dxfId="48" priority="64">
      <formula>#REF!&lt;#REF!</formula>
    </cfRule>
    <cfRule type="expression" dxfId="47" priority="65">
      <formula>#REF!&gt;#REF!</formula>
    </cfRule>
  </conditionalFormatting>
  <conditionalFormatting sqref="K237">
    <cfRule type="expression" dxfId="46" priority="60">
      <formula>#REF!=#REF!</formula>
    </cfRule>
    <cfRule type="expression" dxfId="45" priority="61">
      <formula>#REF!&lt;#REF!</formula>
    </cfRule>
    <cfRule type="expression" dxfId="44" priority="62">
      <formula>#REF!&gt;#REF!</formula>
    </cfRule>
  </conditionalFormatting>
  <conditionalFormatting sqref="K262">
    <cfRule type="expression" dxfId="43" priority="57">
      <formula>#REF!=#REF!</formula>
    </cfRule>
    <cfRule type="expression" dxfId="42" priority="58">
      <formula>#REF!&lt;#REF!</formula>
    </cfRule>
    <cfRule type="expression" dxfId="41" priority="59">
      <formula>#REF!&gt;#REF!</formula>
    </cfRule>
  </conditionalFormatting>
  <conditionalFormatting sqref="K287:K288">
    <cfRule type="expression" dxfId="40" priority="54">
      <formula>#REF!=#REF!</formula>
    </cfRule>
    <cfRule type="expression" dxfId="39" priority="55">
      <formula>#REF!&lt;#REF!</formula>
    </cfRule>
    <cfRule type="expression" dxfId="38" priority="56">
      <formula>#REF!&gt;#REF!</formula>
    </cfRule>
  </conditionalFormatting>
  <conditionalFormatting sqref="K313">
    <cfRule type="expression" dxfId="37" priority="51">
      <formula>#REF!=#REF!</formula>
    </cfRule>
    <cfRule type="expression" dxfId="36" priority="52">
      <formula>#REF!&lt;#REF!</formula>
    </cfRule>
    <cfRule type="expression" dxfId="35" priority="53">
      <formula>#REF!&gt;#REF!</formula>
    </cfRule>
  </conditionalFormatting>
  <conditionalFormatting sqref="K338">
    <cfRule type="expression" dxfId="34" priority="48">
      <formula>#REF!=#REF!</formula>
    </cfRule>
    <cfRule type="expression" dxfId="33" priority="49">
      <formula>#REF!&lt;#REF!</formula>
    </cfRule>
    <cfRule type="expression" dxfId="32" priority="50">
      <formula>#REF!&gt;#REF!</formula>
    </cfRule>
  </conditionalFormatting>
  <conditionalFormatting sqref="K363">
    <cfRule type="expression" dxfId="31" priority="45">
      <formula>#REF!=#REF!</formula>
    </cfRule>
    <cfRule type="expression" dxfId="30" priority="46">
      <formula>#REF!&lt;#REF!</formula>
    </cfRule>
    <cfRule type="expression" dxfId="29" priority="47">
      <formula>#REF!&gt;#REF!</formula>
    </cfRule>
  </conditionalFormatting>
  <conditionalFormatting sqref="K388">
    <cfRule type="expression" dxfId="28" priority="42">
      <formula>#REF!=#REF!</formula>
    </cfRule>
    <cfRule type="expression" dxfId="27" priority="43">
      <formula>#REF!&lt;#REF!</formula>
    </cfRule>
    <cfRule type="expression" dxfId="26" priority="44">
      <formula>#REF!&gt;#REF!</formula>
    </cfRule>
  </conditionalFormatting>
  <conditionalFormatting sqref="K413">
    <cfRule type="expression" dxfId="25" priority="39">
      <formula>#REF!=#REF!</formula>
    </cfRule>
    <cfRule type="expression" dxfId="24" priority="40">
      <formula>#REF!&lt;#REF!</formula>
    </cfRule>
    <cfRule type="expression" dxfId="23" priority="41">
      <formula>#REF!&gt;#REF!</formula>
    </cfRule>
  </conditionalFormatting>
  <conditionalFormatting sqref="K438">
    <cfRule type="expression" dxfId="22" priority="36">
      <formula>#REF!=#REF!</formula>
    </cfRule>
    <cfRule type="expression" dxfId="21" priority="37">
      <formula>#REF!&lt;#REF!</formula>
    </cfRule>
    <cfRule type="expression" dxfId="20" priority="38">
      <formula>#REF!&gt;#REF!</formula>
    </cfRule>
  </conditionalFormatting>
  <conditionalFormatting sqref="K463">
    <cfRule type="expression" dxfId="19" priority="33">
      <formula>#REF!=#REF!</formula>
    </cfRule>
    <cfRule type="expression" dxfId="18" priority="34">
      <formula>#REF!&lt;#REF!</formula>
    </cfRule>
    <cfRule type="expression" dxfId="17" priority="35">
      <formula>#REF!&gt;#REF!</formula>
    </cfRule>
  </conditionalFormatting>
  <conditionalFormatting sqref="K488">
    <cfRule type="expression" dxfId="16" priority="30">
      <formula>#REF!=#REF!</formula>
    </cfRule>
    <cfRule type="expression" dxfId="15" priority="31">
      <formula>#REF!&lt;#REF!</formula>
    </cfRule>
    <cfRule type="expression" dxfId="14" priority="32">
      <formula>#REF!&gt;#REF!</formula>
    </cfRule>
  </conditionalFormatting>
  <conditionalFormatting sqref="K513">
    <cfRule type="expression" dxfId="13" priority="27">
      <formula>#REF!=#REF!</formula>
    </cfRule>
    <cfRule type="expression" dxfId="12" priority="28">
      <formula>#REF!&lt;#REF!</formula>
    </cfRule>
    <cfRule type="expression" dxfId="11" priority="29">
      <formula>#REF!&gt;#REF!</formula>
    </cfRule>
  </conditionalFormatting>
  <conditionalFormatting sqref="K537">
    <cfRule type="expression" dxfId="10" priority="24">
      <formula>#REF!=#REF!</formula>
    </cfRule>
    <cfRule type="expression" dxfId="9" priority="25">
      <formula>#REF!&lt;#REF!</formula>
    </cfRule>
    <cfRule type="expression" dxfId="8" priority="26">
      <formula>#REF!&gt;#REF!</formula>
    </cfRule>
  </conditionalFormatting>
  <conditionalFormatting sqref="K562">
    <cfRule type="expression" dxfId="7" priority="21">
      <formula>#REF!=#REF!</formula>
    </cfRule>
    <cfRule type="expression" dxfId="6" priority="22">
      <formula>#REF!&lt;#REF!</formula>
    </cfRule>
    <cfRule type="expression" dxfId="5" priority="23">
      <formula>#REF!&gt;#REF!</formula>
    </cfRule>
  </conditionalFormatting>
  <conditionalFormatting sqref="K650">
    <cfRule type="expression" dxfId="4" priority="18">
      <formula>#REF!=#REF!</formula>
    </cfRule>
    <cfRule type="expression" dxfId="3" priority="19">
      <formula>#REF!&lt;#REF!</formula>
    </cfRule>
    <cfRule type="expression" dxfId="2" priority="20">
      <formula>#REF!&gt;#REF!</formula>
    </cfRule>
  </conditionalFormatting>
  <conditionalFormatting sqref="AM54:AM55 AM60:AM74 AM57:AM58 AM46:AM52">
    <cfRule type="expression" dxfId="1" priority="2">
      <formula>$A46=5</formula>
    </cfRule>
  </conditionalFormatting>
  <conditionalFormatting sqref="AM59">
    <cfRule type="expression" dxfId="0" priority="1">
      <formula>$C59=5</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cb87344c-1df1-42af-b41d-5cc3239994bc">2022</A_x00f1_o>
    <Plan xmlns="cb87344c-1df1-42af-b41d-5cc3239994bc">de Acción</Plan>
    <_dlc_DocId xmlns="3bfbf733-a6c3-488d-a481-abc1b690c7db">AVMXRNAJRR5T-1685937636-284</_dlc_DocId>
    <_dlc_DocIdUrl xmlns="3bfbf733-a6c3-488d-a481-abc1b690c7db">
      <Url>https://www.ins.gov.co/Transparencia/_layouts/15/DocIdRedir.aspx?ID=AVMXRNAJRR5T-1685937636-284</Url>
      <Description>AVMXRNAJRR5T-1685937636-284</Description>
    </_dlc_DocIdUrl>
  </documentManagement>
</p:properties>
</file>

<file path=customXml/itemProps1.xml><?xml version="1.0" encoding="utf-8"?>
<ds:datastoreItem xmlns:ds="http://schemas.openxmlformats.org/officeDocument/2006/customXml" ds:itemID="{8F92B034-8E88-4F54-8C2F-B8A6A9D0B08A}"/>
</file>

<file path=customXml/itemProps2.xml><?xml version="1.0" encoding="utf-8"?>
<ds:datastoreItem xmlns:ds="http://schemas.openxmlformats.org/officeDocument/2006/customXml" ds:itemID="{86E9F13C-5D14-4E73-9747-03E0A1D82D65}"/>
</file>

<file path=customXml/itemProps3.xml><?xml version="1.0" encoding="utf-8"?>
<ds:datastoreItem xmlns:ds="http://schemas.openxmlformats.org/officeDocument/2006/customXml" ds:itemID="{F72CEACD-EAE0-4D02-A8F1-2CF3D9B97DA8}"/>
</file>

<file path=customXml/itemProps4.xml><?xml version="1.0" encoding="utf-8"?>
<ds:datastoreItem xmlns:ds="http://schemas.openxmlformats.org/officeDocument/2006/customXml" ds:itemID="{BD1E6BFF-1087-443A-99A3-A601BA5823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162</vt:i4>
      </vt:variant>
    </vt:vector>
  </HeadingPairs>
  <TitlesOfParts>
    <vt:vector size="168" baseType="lpstr">
      <vt:lpstr>Variab.</vt:lpstr>
      <vt:lpstr>Reporte T-I</vt:lpstr>
      <vt:lpstr>Objetivos</vt:lpstr>
      <vt:lpstr>Productos</vt:lpstr>
      <vt:lpstr>Actividades</vt:lpstr>
      <vt:lpstr>Tareas</vt:lpstr>
      <vt:lpstr>A_01</vt:lpstr>
      <vt:lpstr>A_02</vt:lpstr>
      <vt:lpstr>A_03</vt:lpstr>
      <vt:lpstr>A_04</vt:lpstr>
      <vt:lpstr>A_05</vt:lpstr>
      <vt:lpstr>A_07</vt:lpstr>
      <vt:lpstr>A_08</vt:lpstr>
      <vt:lpstr>A_09</vt:lpstr>
      <vt:lpstr>A_10</vt:lpstr>
      <vt:lpstr>A01_</vt:lpstr>
      <vt:lpstr>A02_</vt:lpstr>
      <vt:lpstr>A03_</vt:lpstr>
      <vt:lpstr>A04_</vt:lpstr>
      <vt:lpstr>A05_</vt:lpstr>
      <vt:lpstr>A07_</vt:lpstr>
      <vt:lpstr>A08_</vt:lpstr>
      <vt:lpstr>A09_</vt:lpstr>
      <vt:lpstr>A10_</vt:lpstr>
      <vt:lpstr>D_01</vt:lpstr>
      <vt:lpstr>D_02</vt:lpstr>
      <vt:lpstr>D_03</vt:lpstr>
      <vt:lpstr>D_04</vt:lpstr>
      <vt:lpstr>D01_</vt:lpstr>
      <vt:lpstr>D02_</vt:lpstr>
      <vt:lpstr>D03_</vt:lpstr>
      <vt:lpstr>D04_</vt:lpstr>
      <vt:lpstr>DCI</vt:lpstr>
      <vt:lpstr>DDE</vt:lpstr>
      <vt:lpstr>DER</vt:lpstr>
      <vt:lpstr>DGC</vt:lpstr>
      <vt:lpstr>DGV</vt:lpstr>
      <vt:lpstr>DIC</vt:lpstr>
      <vt:lpstr>DTH</vt:lpstr>
      <vt:lpstr>E_01</vt:lpstr>
      <vt:lpstr>E01_</vt:lpstr>
      <vt:lpstr>M_110</vt:lpstr>
      <vt:lpstr>M_1101</vt:lpstr>
      <vt:lpstr>M_11011</vt:lpstr>
      <vt:lpstr>M_1102</vt:lpstr>
      <vt:lpstr>M_11021</vt:lpstr>
      <vt:lpstr>M_11022</vt:lpstr>
      <vt:lpstr>M_1103</vt:lpstr>
      <vt:lpstr>M_11031</vt:lpstr>
      <vt:lpstr>M_1104</vt:lpstr>
      <vt:lpstr>M_11041</vt:lpstr>
      <vt:lpstr>M_111</vt:lpstr>
      <vt:lpstr>M_1111</vt:lpstr>
      <vt:lpstr>M_11111</vt:lpstr>
      <vt:lpstr>M_11112</vt:lpstr>
      <vt:lpstr>M_1112</vt:lpstr>
      <vt:lpstr>M_11121</vt:lpstr>
      <vt:lpstr>M_112</vt:lpstr>
      <vt:lpstr>M_1121</vt:lpstr>
      <vt:lpstr>M_11211</vt:lpstr>
      <vt:lpstr>M_1122</vt:lpstr>
      <vt:lpstr>M_11221</vt:lpstr>
      <vt:lpstr>M_113</vt:lpstr>
      <vt:lpstr>M_1131</vt:lpstr>
      <vt:lpstr>M_11311</vt:lpstr>
      <vt:lpstr>M_11312</vt:lpstr>
      <vt:lpstr>M_11313</vt:lpstr>
      <vt:lpstr>M_1132</vt:lpstr>
      <vt:lpstr>M_11321</vt:lpstr>
      <vt:lpstr>M_11322</vt:lpstr>
      <vt:lpstr>M_11323</vt:lpstr>
      <vt:lpstr>M_114</vt:lpstr>
      <vt:lpstr>M_1141</vt:lpstr>
      <vt:lpstr>M_11411</vt:lpstr>
      <vt:lpstr>M_1142</vt:lpstr>
      <vt:lpstr>M_11421</vt:lpstr>
      <vt:lpstr>M_115</vt:lpstr>
      <vt:lpstr>M_1151</vt:lpstr>
      <vt:lpstr>M_11511</vt:lpstr>
      <vt:lpstr>M_1152</vt:lpstr>
      <vt:lpstr>M_11521</vt:lpstr>
      <vt:lpstr>M_116</vt:lpstr>
      <vt:lpstr>M_1161</vt:lpstr>
      <vt:lpstr>M_11611</vt:lpstr>
      <vt:lpstr>M_1162</vt:lpstr>
      <vt:lpstr>M_11621</vt:lpstr>
      <vt:lpstr>M_1163</vt:lpstr>
      <vt:lpstr>M_11631</vt:lpstr>
      <vt:lpstr>M_11632</vt:lpstr>
      <vt:lpstr>M_117</vt:lpstr>
      <vt:lpstr>M_1171</vt:lpstr>
      <vt:lpstr>M_11711</vt:lpstr>
      <vt:lpstr>M_1172</vt:lpstr>
      <vt:lpstr>M_11721</vt:lpstr>
      <vt:lpstr>M_14</vt:lpstr>
      <vt:lpstr>M_20</vt:lpstr>
      <vt:lpstr>M_30</vt:lpstr>
      <vt:lpstr>M_40</vt:lpstr>
      <vt:lpstr>M_50</vt:lpstr>
      <vt:lpstr>M_60</vt:lpstr>
      <vt:lpstr>M_70</vt:lpstr>
      <vt:lpstr>M_904</vt:lpstr>
      <vt:lpstr>M_9041</vt:lpstr>
      <vt:lpstr>M_90411</vt:lpstr>
      <vt:lpstr>M_9042</vt:lpstr>
      <vt:lpstr>M_90421</vt:lpstr>
      <vt:lpstr>M_905</vt:lpstr>
      <vt:lpstr>M_9051</vt:lpstr>
      <vt:lpstr>M_90511</vt:lpstr>
      <vt:lpstr>M_9052</vt:lpstr>
      <vt:lpstr>M_90521</vt:lpstr>
      <vt:lpstr>M_906</vt:lpstr>
      <vt:lpstr>M_9061</vt:lpstr>
      <vt:lpstr>M_90611</vt:lpstr>
      <vt:lpstr>M_9062</vt:lpstr>
      <vt:lpstr>M_90621</vt:lpstr>
      <vt:lpstr>M01_</vt:lpstr>
      <vt:lpstr>M02_</vt:lpstr>
      <vt:lpstr>M03_</vt:lpstr>
      <vt:lpstr>M04_</vt:lpstr>
      <vt:lpstr>M05_</vt:lpstr>
      <vt:lpstr>OBJINS</vt:lpstr>
      <vt:lpstr>OD_11</vt:lpstr>
      <vt:lpstr>OD_12</vt:lpstr>
      <vt:lpstr>OD_13</vt:lpstr>
      <vt:lpstr>OD_14</vt:lpstr>
      <vt:lpstr>OD_15</vt:lpstr>
      <vt:lpstr>OD_20</vt:lpstr>
      <vt:lpstr>OD_30</vt:lpstr>
      <vt:lpstr>OD_40</vt:lpstr>
      <vt:lpstr>OD_50</vt:lpstr>
      <vt:lpstr>OD_60</vt:lpstr>
      <vt:lpstr>OD_70</vt:lpstr>
      <vt:lpstr>PA_01</vt:lpstr>
      <vt:lpstr>PA_02</vt:lpstr>
      <vt:lpstr>PA_03</vt:lpstr>
      <vt:lpstr>PA_04</vt:lpstr>
      <vt:lpstr>PA_05</vt:lpstr>
      <vt:lpstr>PA_07</vt:lpstr>
      <vt:lpstr>PA_08</vt:lpstr>
      <vt:lpstr>PA_09</vt:lpstr>
      <vt:lpstr>PA_10</vt:lpstr>
      <vt:lpstr>PD_01</vt:lpstr>
      <vt:lpstr>PD_02</vt:lpstr>
      <vt:lpstr>PD_03</vt:lpstr>
      <vt:lpstr>PD_04</vt:lpstr>
      <vt:lpstr>PE_01</vt:lpstr>
      <vt:lpstr>PL_11</vt:lpstr>
      <vt:lpstr>PL_12</vt:lpstr>
      <vt:lpstr>PL_13</vt:lpstr>
      <vt:lpstr>PL_14</vt:lpstr>
      <vt:lpstr>PL_15</vt:lpstr>
      <vt:lpstr>PL_20</vt:lpstr>
      <vt:lpstr>PL_30</vt:lpstr>
      <vt:lpstr>PL_40</vt:lpstr>
      <vt:lpstr>PL_50</vt:lpstr>
      <vt:lpstr>PL_60</vt:lpstr>
      <vt:lpstr>PL_70</vt:lpstr>
      <vt:lpstr>PR_01</vt:lpstr>
      <vt:lpstr>PR_02</vt:lpstr>
      <vt:lpstr>PR_03</vt:lpstr>
      <vt:lpstr>PR_04</vt:lpstr>
      <vt:lpstr>PR_05</vt:lpstr>
      <vt:lpstr>R_01</vt:lpstr>
      <vt:lpstr>R_02</vt:lpstr>
      <vt:lpstr>R_03</vt:lpstr>
      <vt:lpstr>R_04</vt:lpstr>
      <vt:lpstr>R_05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Usuario de Windows</dc:creator>
  <cp:lastModifiedBy>user</cp:lastModifiedBy>
  <cp:lastPrinted>2020-01-02T20:50:00Z</cp:lastPrinted>
  <dcterms:created xsi:type="dcterms:W3CDTF">2019-10-14T16:45:55Z</dcterms:created>
  <dcterms:modified xsi:type="dcterms:W3CDTF">2022-05-10T16:15:54Z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ad6a2285-a643-4193-b636-58c1f271d6d6</vt:lpwstr>
  </property>
</Properties>
</file>